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إعلام\"/>
    </mc:Choice>
  </mc:AlternateContent>
  <xr:revisionPtr revIDLastSave="0" documentId="13_ncr:1_{2A0DC534-8647-4361-9925-28FA473B7F2C}" xr6:coauthVersionLast="47" xr6:coauthVersionMax="47" xr10:uidLastSave="{00000000-0000-0000-0000-000000000000}"/>
  <workbookProtection workbookAlgorithmName="SHA-512" workbookHashValue="u2zpeLDf6PUS1G9jqi6IHss9h57pKaBb0uzQLk2zYmyp90EY1OaChykdRkTRvZiEQ3+LEsVbHGK+xylyhrpNVg==" workbookSaltValue="+ETgA0NnTeDOsP69gP1ouw==" workbookSpinCount="100000" lockStructure="1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8" r:id="rId2"/>
    <sheet name="اختيار المقررات" sheetId="5" r:id="rId3"/>
    <sheet name="الإستمارة" sheetId="11" r:id="rId4"/>
    <sheet name="21-22-إعلام" sheetId="17" r:id="rId5"/>
    <sheet name="ورقة2" sheetId="4" state="hidden" r:id="rId6"/>
    <sheet name="ورقة4" sheetId="10" state="hidden" r:id="rId7"/>
    <sheet name="ورقة1" sheetId="6" state="hidden" r:id="rId8"/>
  </sheets>
  <definedNames>
    <definedName name="_xlnm._FilterDatabase" localSheetId="1" hidden="1">'إدخال البيانات'!$I$4:$I$19</definedName>
    <definedName name="_xlnm._FilterDatabase" localSheetId="5" hidden="1">ورقة2!$A$2:$AC$5250</definedName>
    <definedName name="_xlnm._FilterDatabase" localSheetId="6" hidden="1">ورقة4!$A$1:$BA$813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5" l="1"/>
  <c r="B27" i="5"/>
  <c r="B28" i="5"/>
  <c r="B29" i="5"/>
  <c r="B30" i="5"/>
  <c r="C30" i="5" l="1"/>
  <c r="Q4" i="5" l="1"/>
  <c r="L4" i="5"/>
  <c r="E4" i="5"/>
  <c r="AV42" i="5" l="1"/>
  <c r="AV43" i="5"/>
  <c r="AV44" i="5"/>
  <c r="AV45" i="5"/>
  <c r="AV41" i="5"/>
  <c r="AV37" i="5"/>
  <c r="AV38" i="5"/>
  <c r="AV39" i="5"/>
  <c r="AV40" i="5"/>
  <c r="AV36" i="5"/>
  <c r="AV32" i="5"/>
  <c r="AV33" i="5"/>
  <c r="AV34" i="5"/>
  <c r="AV35" i="5"/>
  <c r="AV31" i="5"/>
  <c r="AV29" i="5"/>
  <c r="AV30" i="5"/>
  <c r="AV28" i="5"/>
  <c r="AV26" i="5"/>
  <c r="AV25" i="5"/>
  <c r="AV21" i="5"/>
  <c r="AV22" i="5"/>
  <c r="AV23" i="5"/>
  <c r="AV24" i="5"/>
  <c r="AV20" i="5"/>
  <c r="AV16" i="5"/>
  <c r="AV17" i="5"/>
  <c r="AV18" i="5"/>
  <c r="AV19" i="5"/>
  <c r="AV15" i="5"/>
  <c r="AV11" i="5"/>
  <c r="AV12" i="5"/>
  <c r="AV13" i="5"/>
  <c r="AV14" i="5"/>
  <c r="AV10" i="5"/>
  <c r="AW10" i="5"/>
  <c r="AV6" i="5"/>
  <c r="AV7" i="5"/>
  <c r="AV8" i="5"/>
  <c r="AV9" i="5"/>
  <c r="AV5" i="5"/>
  <c r="AW5" i="5"/>
  <c r="C5" i="18" l="1"/>
  <c r="E22" i="11" l="1"/>
  <c r="DE5" i="17"/>
  <c r="CY5" i="17"/>
  <c r="D1" i="18" l="1"/>
  <c r="J25" i="11"/>
  <c r="G39" i="11"/>
  <c r="AE22" i="11"/>
  <c r="AE4" i="5" l="1"/>
  <c r="K7" i="11" s="1"/>
  <c r="Z22" i="11" s="1"/>
  <c r="Y22" i="11" s="1"/>
  <c r="AB4" i="5"/>
  <c r="H7" i="11" s="1"/>
  <c r="Z21" i="11" s="1"/>
  <c r="Y21" i="11" s="1"/>
  <c r="W4" i="5"/>
  <c r="D7" i="11" s="1"/>
  <c r="Z20" i="11" s="1"/>
  <c r="Y20" i="11" s="1"/>
  <c r="W2" i="5"/>
  <c r="Q2" i="5"/>
  <c r="L2" i="5"/>
  <c r="E1" i="5"/>
  <c r="AB2" i="5"/>
  <c r="Y28" i="5" l="1"/>
  <c r="P22" i="11" s="1"/>
  <c r="E3" i="5"/>
  <c r="D4" i="11" s="1"/>
  <c r="E2" i="5"/>
  <c r="A2" i="18" s="1"/>
  <c r="L3" i="5"/>
  <c r="AE1" i="5"/>
  <c r="K4" i="11" s="1"/>
  <c r="Z10" i="11" s="1"/>
  <c r="Y10" i="11" s="1"/>
  <c r="AB1" i="5"/>
  <c r="H4" i="11" s="1"/>
  <c r="Z9" i="11" s="1"/>
  <c r="Y9" i="11" s="1"/>
  <c r="W5" i="5"/>
  <c r="Q5" i="5"/>
  <c r="AB5" i="5"/>
  <c r="N3" i="11"/>
  <c r="Z5" i="11" s="1"/>
  <c r="Y5" i="11" s="1"/>
  <c r="DL5" i="17"/>
  <c r="J3" i="11"/>
  <c r="Z6" i="11" s="1"/>
  <c r="Y6" i="11" s="1"/>
  <c r="DM5" i="17"/>
  <c r="F3" i="11"/>
  <c r="Z7" i="11" s="1"/>
  <c r="Y7" i="11" s="1"/>
  <c r="DN5" i="17"/>
  <c r="N4" i="11"/>
  <c r="Z11" i="11" s="1"/>
  <c r="Y11" i="11" s="1"/>
  <c r="DO5" i="17"/>
  <c r="Q1" i="5"/>
  <c r="M2" i="11" s="1"/>
  <c r="Z3" i="11" s="1"/>
  <c r="Y3" i="11" s="1"/>
  <c r="H6" i="11"/>
  <c r="Z17" i="11" s="1"/>
  <c r="Y17" i="11" s="1"/>
  <c r="K6" i="11"/>
  <c r="Z18" i="11" s="1"/>
  <c r="Y18" i="11" s="1"/>
  <c r="P6" i="11"/>
  <c r="Z19" i="11" s="1"/>
  <c r="Y19" i="11" s="1"/>
  <c r="W1" i="5"/>
  <c r="P2" i="11" s="1"/>
  <c r="Z4" i="11" s="1"/>
  <c r="Y4" i="11" s="1"/>
  <c r="B38" i="5"/>
  <c r="B37" i="5"/>
  <c r="B36" i="5"/>
  <c r="D2" i="11"/>
  <c r="E34" i="11" s="1"/>
  <c r="E39" i="11" s="1"/>
  <c r="B35" i="5"/>
  <c r="B34" i="5"/>
  <c r="L1" i="5"/>
  <c r="H2" i="11" s="1"/>
  <c r="AE3" i="5" l="1"/>
  <c r="D6" i="11" s="1"/>
  <c r="Z16" i="11" s="1"/>
  <c r="Y16" i="11" s="1"/>
  <c r="D5" i="11"/>
  <c r="Z12" i="11" s="1"/>
  <c r="Y12" i="11" s="1"/>
  <c r="N26" i="5"/>
  <c r="J24" i="11" s="1"/>
  <c r="DU5" i="17"/>
  <c r="D3" i="11"/>
  <c r="B6" i="5"/>
  <c r="N22" i="11"/>
  <c r="CW5" i="17"/>
  <c r="K22" i="11"/>
  <c r="CV5" i="17"/>
  <c r="V25" i="5"/>
  <c r="J23" i="11" s="1"/>
  <c r="CX5" i="17"/>
  <c r="B34" i="11"/>
  <c r="B39" i="11" s="1"/>
  <c r="Z8" i="11"/>
  <c r="Y8" i="11" s="1"/>
  <c r="H33" i="11"/>
  <c r="H38" i="11" s="1"/>
  <c r="AB3" i="5"/>
  <c r="K5" i="11" s="1"/>
  <c r="Z14" i="11" s="1"/>
  <c r="Y14" i="11" s="1"/>
  <c r="W3" i="5"/>
  <c r="P5" i="11" s="1"/>
  <c r="Z15" i="11" s="1"/>
  <c r="Y15" i="11" s="1"/>
  <c r="Q3" i="5"/>
  <c r="H5" i="11" s="1"/>
  <c r="Z13" i="11" s="1"/>
  <c r="Y13" i="11" s="1"/>
  <c r="DB5" i="17" l="1"/>
  <c r="AA21" i="11"/>
  <c r="AE21" i="11" s="1"/>
  <c r="AA20" i="11"/>
  <c r="AE20" i="11" s="1"/>
  <c r="AA13" i="11"/>
  <c r="AE13" i="11" s="1"/>
  <c r="AA4" i="11"/>
  <c r="AE4" i="11" s="1"/>
  <c r="AA19" i="11"/>
  <c r="AE19" i="11" s="1"/>
  <c r="AA7" i="11"/>
  <c r="AE7" i="11" s="1"/>
  <c r="AA11" i="11"/>
  <c r="AE11" i="11" s="1"/>
  <c r="AA5" i="11"/>
  <c r="AE5" i="11" s="1"/>
  <c r="AA18" i="11"/>
  <c r="AE18" i="11" s="1"/>
  <c r="AA14" i="11"/>
  <c r="AE14" i="11" s="1"/>
  <c r="AA12" i="11"/>
  <c r="AE12" i="11" s="1"/>
  <c r="AA10" i="11"/>
  <c r="AE10" i="11" s="1"/>
  <c r="AA16" i="11"/>
  <c r="AE16" i="11" s="1"/>
  <c r="AA6" i="11"/>
  <c r="AE6" i="11" s="1"/>
  <c r="AA17" i="11"/>
  <c r="AE17" i="11" s="1"/>
  <c r="AA15" i="11"/>
  <c r="AE15" i="11" s="1"/>
  <c r="AA9" i="11"/>
  <c r="AE9" i="11" s="1"/>
  <c r="AA8" i="11"/>
  <c r="AE8" i="11" s="1"/>
  <c r="AA3" i="11"/>
  <c r="B30" i="11" l="1"/>
  <c r="DT5" i="17"/>
  <c r="AE3" i="11"/>
  <c r="AJ1" i="11"/>
  <c r="AK2" i="5" s="1"/>
  <c r="C27" i="5"/>
  <c r="C29" i="5"/>
  <c r="B26" i="5"/>
  <c r="C28" i="5"/>
  <c r="C26" i="5" l="1"/>
  <c r="AD1" i="11"/>
  <c r="B8" i="11" s="1"/>
  <c r="E24" i="11" l="1"/>
  <c r="N25" i="5"/>
  <c r="CZ5" i="17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AG15" i="5"/>
  <c r="AA15" i="5" s="1"/>
  <c r="Y15" i="5"/>
  <c r="S15" i="5" s="1"/>
  <c r="Q15" i="5"/>
  <c r="K15" i="5" s="1"/>
  <c r="I15" i="5"/>
  <c r="B15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DA5" i="17" l="1"/>
  <c r="E23" i="11"/>
  <c r="H13" i="5"/>
  <c r="G13" i="5"/>
  <c r="I13" i="5"/>
  <c r="Y13" i="5"/>
  <c r="X13" i="5"/>
  <c r="W13" i="5"/>
  <c r="AG13" i="5"/>
  <c r="AF13" i="5"/>
  <c r="AE13" i="5"/>
  <c r="Q13" i="5"/>
  <c r="P13" i="5"/>
  <c r="O13" i="5"/>
  <c r="I20" i="5"/>
  <c r="H20" i="5"/>
  <c r="G20" i="5"/>
  <c r="Q20" i="5"/>
  <c r="P20" i="5"/>
  <c r="O20" i="5"/>
  <c r="X20" i="5"/>
  <c r="W20" i="5"/>
  <c r="Y20" i="5"/>
  <c r="AG20" i="5"/>
  <c r="AF20" i="5"/>
  <c r="AE20" i="5"/>
  <c r="A5" i="17"/>
  <c r="V31" i="11"/>
  <c r="V30" i="11"/>
  <c r="V29" i="11"/>
  <c r="V28" i="11"/>
  <c r="B1" i="11"/>
  <c r="AX45" i="5"/>
  <c r="AW45" i="5"/>
  <c r="AX44" i="5"/>
  <c r="AW44" i="5"/>
  <c r="AX43" i="5"/>
  <c r="AW43" i="5"/>
  <c r="AX42" i="5"/>
  <c r="AW42" i="5"/>
  <c r="AX41" i="5"/>
  <c r="AW41" i="5"/>
  <c r="AX40" i="5"/>
  <c r="AW40" i="5"/>
  <c r="AX39" i="5"/>
  <c r="AW39" i="5"/>
  <c r="AX38" i="5"/>
  <c r="AW38" i="5"/>
  <c r="AX37" i="5"/>
  <c r="AW37" i="5"/>
  <c r="AX36" i="5"/>
  <c r="AW36" i="5"/>
  <c r="AX35" i="5"/>
  <c r="AW35" i="5"/>
  <c r="AX34" i="5"/>
  <c r="AW34" i="5"/>
  <c r="AX33" i="5"/>
  <c r="AW33" i="5"/>
  <c r="AX32" i="5"/>
  <c r="AW32" i="5"/>
  <c r="AX31" i="5"/>
  <c r="AW31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3" i="5"/>
  <c r="AW23" i="5"/>
  <c r="AX22" i="5"/>
  <c r="AW22" i="5"/>
  <c r="AX21" i="5"/>
  <c r="AW21" i="5"/>
  <c r="AX20" i="5"/>
  <c r="AW20" i="5"/>
  <c r="AX19" i="5"/>
  <c r="AW19" i="5"/>
  <c r="R19" i="5"/>
  <c r="AL43" i="5" s="1"/>
  <c r="AY24" i="5"/>
  <c r="AW5" i="17"/>
  <c r="A19" i="5"/>
  <c r="AL22" i="5" s="1"/>
  <c r="AX18" i="5"/>
  <c r="AW18" i="5"/>
  <c r="R18" i="5"/>
  <c r="AL42" i="5" s="1"/>
  <c r="BE5" i="17"/>
  <c r="AU5" i="17"/>
  <c r="A18" i="5"/>
  <c r="AL21" i="5" s="1"/>
  <c r="AX17" i="5"/>
  <c r="AW17" i="5"/>
  <c r="Z17" i="5"/>
  <c r="AL46" i="5" s="1"/>
  <c r="R17" i="5"/>
  <c r="AL41" i="5" s="1"/>
  <c r="AY22" i="5"/>
  <c r="AS5" i="17"/>
  <c r="A17" i="5"/>
  <c r="AL20" i="5" s="1"/>
  <c r="AX16" i="5"/>
  <c r="AW16" i="5"/>
  <c r="Z16" i="5"/>
  <c r="AL45" i="5" s="1"/>
  <c r="R16" i="5"/>
  <c r="AL40" i="5" s="1"/>
  <c r="J16" i="5"/>
  <c r="AL24" i="5" s="1"/>
  <c r="AQ5" i="17"/>
  <c r="A16" i="5"/>
  <c r="AL19" i="5" s="1"/>
  <c r="AX15" i="5"/>
  <c r="AW15" i="5"/>
  <c r="Z15" i="5"/>
  <c r="AL44" i="5" s="1"/>
  <c r="R15" i="5"/>
  <c r="AL39" i="5" s="1"/>
  <c r="AX14" i="5"/>
  <c r="AW14" i="5"/>
  <c r="AX13" i="5"/>
  <c r="AW13" i="5"/>
  <c r="AX12" i="5"/>
  <c r="AW12" i="5"/>
  <c r="Z12" i="5"/>
  <c r="AL38" i="5" s="1"/>
  <c r="R12" i="5"/>
  <c r="AL33" i="5" s="1"/>
  <c r="AM5" i="17"/>
  <c r="AC5" i="17"/>
  <c r="AX11" i="5"/>
  <c r="AW11" i="5"/>
  <c r="Z11" i="5"/>
  <c r="AL37" i="5" s="1"/>
  <c r="AK5" i="17"/>
  <c r="AA5" i="17"/>
  <c r="A11" i="5"/>
  <c r="AL11" i="5" s="1"/>
  <c r="AX10" i="5"/>
  <c r="Z10" i="5"/>
  <c r="AL36" i="5" s="1"/>
  <c r="AI5" i="17"/>
  <c r="Y5" i="17"/>
  <c r="AX9" i="5"/>
  <c r="AW9" i="5"/>
  <c r="Z9" i="5"/>
  <c r="AL35" i="5" s="1"/>
  <c r="R9" i="5"/>
  <c r="AL30" i="5" s="1"/>
  <c r="AG5" i="17"/>
  <c r="W5" i="17"/>
  <c r="AY8" i="5"/>
  <c r="AX8" i="5"/>
  <c r="AW8" i="5"/>
  <c r="Z8" i="5"/>
  <c r="AL34" i="5" s="1"/>
  <c r="R8" i="5"/>
  <c r="AL29" i="5" s="1"/>
  <c r="AE5" i="17"/>
  <c r="U5" i="17"/>
  <c r="AX7" i="5"/>
  <c r="AW7" i="5"/>
  <c r="AX6" i="5"/>
  <c r="AW6" i="5"/>
  <c r="T6" i="5"/>
  <c r="AX5" i="5"/>
  <c r="H5" i="17"/>
  <c r="B5" i="17"/>
  <c r="AD27" i="5" l="1"/>
  <c r="Q21" i="11" s="1"/>
  <c r="AD25" i="5"/>
  <c r="F21" i="11" s="1"/>
  <c r="AD26" i="5"/>
  <c r="K21" i="11" s="1"/>
  <c r="B20" i="5"/>
  <c r="AA20" i="5"/>
  <c r="AA13" i="5"/>
  <c r="S20" i="5"/>
  <c r="R5" i="17"/>
  <c r="J5" i="17"/>
  <c r="F5" i="17"/>
  <c r="Q5" i="17"/>
  <c r="C25" i="5"/>
  <c r="B27" i="11" s="1"/>
  <c r="K5" i="17"/>
  <c r="P5" i="17"/>
  <c r="S13" i="5"/>
  <c r="AY5" i="17"/>
  <c r="AY20" i="5"/>
  <c r="R10" i="5"/>
  <c r="AL31" i="5" s="1"/>
  <c r="R11" i="5"/>
  <c r="AL32" i="5" s="1"/>
  <c r="AO5" i="17"/>
  <c r="G5" i="17"/>
  <c r="AY5" i="5"/>
  <c r="AY7" i="5"/>
  <c r="J8" i="5"/>
  <c r="AL13" i="5" s="1"/>
  <c r="AY31" i="5"/>
  <c r="BS5" i="17"/>
  <c r="J9" i="5"/>
  <c r="AL14" i="5" s="1"/>
  <c r="BU5" i="17"/>
  <c r="AY32" i="5"/>
  <c r="AY9" i="5"/>
  <c r="J10" i="5"/>
  <c r="AL15" i="5" s="1"/>
  <c r="AY33" i="5"/>
  <c r="BW5" i="17"/>
  <c r="AY10" i="5"/>
  <c r="J11" i="5"/>
  <c r="AL16" i="5" s="1"/>
  <c r="BY5" i="17"/>
  <c r="AY34" i="5"/>
  <c r="AY11" i="5"/>
  <c r="J12" i="5"/>
  <c r="AL17" i="5" s="1"/>
  <c r="AY35" i="5"/>
  <c r="CA5" i="17"/>
  <c r="AY12" i="5"/>
  <c r="AY13" i="5"/>
  <c r="AY14" i="5"/>
  <c r="J15" i="5"/>
  <c r="AL23" i="5" s="1"/>
  <c r="AY41" i="5"/>
  <c r="CM5" i="17"/>
  <c r="AY15" i="5"/>
  <c r="B13" i="5"/>
  <c r="L5" i="17"/>
  <c r="M5" i="17"/>
  <c r="N5" i="17"/>
  <c r="O5" i="17"/>
  <c r="AY6" i="5"/>
  <c r="A8" i="5"/>
  <c r="AL8" i="5" s="1"/>
  <c r="BI5" i="17"/>
  <c r="AY25" i="5"/>
  <c r="A9" i="5"/>
  <c r="AL9" i="5" s="1"/>
  <c r="AY26" i="5"/>
  <c r="BK5" i="17"/>
  <c r="A10" i="5"/>
  <c r="AL10" i="5" s="1"/>
  <c r="BM5" i="17"/>
  <c r="AY28" i="5"/>
  <c r="AY29" i="5"/>
  <c r="BO5" i="17"/>
  <c r="A12" i="5"/>
  <c r="AL12" i="5" s="1"/>
  <c r="BQ5" i="17"/>
  <c r="AY30" i="5"/>
  <c r="A15" i="5"/>
  <c r="AL18" i="5" s="1"/>
  <c r="CC5" i="17"/>
  <c r="AY36" i="5"/>
  <c r="BA5" i="17"/>
  <c r="AY21" i="5"/>
  <c r="AY16" i="5"/>
  <c r="J17" i="5"/>
  <c r="AL25" i="5" s="1"/>
  <c r="AY17" i="5"/>
  <c r="J18" i="5"/>
  <c r="AL26" i="5" s="1"/>
  <c r="AY18" i="5"/>
  <c r="J19" i="5"/>
  <c r="AL28" i="5" s="1"/>
  <c r="AY19" i="5"/>
  <c r="BC5" i="17"/>
  <c r="BG5" i="17"/>
  <c r="CE5" i="17"/>
  <c r="CI5" i="17"/>
  <c r="CQ5" i="17"/>
  <c r="CU5" i="17"/>
  <c r="AY23" i="5"/>
  <c r="AY37" i="5"/>
  <c r="AY38" i="5"/>
  <c r="AY39" i="5"/>
  <c r="AY40" i="5"/>
  <c r="AY42" i="5"/>
  <c r="AY43" i="5"/>
  <c r="AY44" i="5"/>
  <c r="AY45" i="5"/>
  <c r="Z18" i="5"/>
  <c r="AL47" i="5" s="1"/>
  <c r="Z19" i="5"/>
  <c r="AL48" i="5" s="1"/>
  <c r="CG5" i="17"/>
  <c r="CK5" i="17"/>
  <c r="CO5" i="17"/>
  <c r="CS5" i="17"/>
  <c r="S5" i="17"/>
  <c r="B28" i="11" l="1"/>
  <c r="DP5" i="17"/>
  <c r="DQ5" i="17"/>
  <c r="D5" i="17"/>
  <c r="E5" i="17"/>
  <c r="I5" i="17"/>
  <c r="C5" i="17"/>
  <c r="K13" i="5"/>
  <c r="V22" i="11"/>
  <c r="J16" i="11" s="1"/>
  <c r="V18" i="11"/>
  <c r="J12" i="11" s="1"/>
  <c r="V14" i="11"/>
  <c r="B15" i="11" s="1"/>
  <c r="V13" i="11"/>
  <c r="B14" i="11" s="1"/>
  <c r="V12" i="11"/>
  <c r="B13" i="11" s="1"/>
  <c r="V24" i="11"/>
  <c r="J18" i="11" s="1"/>
  <c r="V15" i="11"/>
  <c r="B16" i="11" s="1"/>
  <c r="V23" i="11"/>
  <c r="J17" i="11" s="1"/>
  <c r="V21" i="11"/>
  <c r="J15" i="11" s="1"/>
  <c r="V20" i="11"/>
  <c r="J14" i="11" s="1"/>
  <c r="V16" i="11"/>
  <c r="B17" i="11" s="1"/>
  <c r="V19" i="11"/>
  <c r="J13" i="11" s="1"/>
  <c r="V17" i="11"/>
  <c r="B18" i="11" s="1"/>
  <c r="V11" i="11"/>
  <c r="B12" i="11" s="1"/>
  <c r="K20" i="5"/>
  <c r="DI5" i="17" l="1"/>
  <c r="DJ5" i="17"/>
  <c r="DH5" i="17"/>
  <c r="DS5" i="17"/>
  <c r="G29" i="11"/>
  <c r="DR5" i="17"/>
  <c r="B29" i="11"/>
  <c r="G28" i="11"/>
  <c r="T21" i="5"/>
  <c r="N28" i="5" s="1"/>
  <c r="N29" i="5" s="1"/>
  <c r="D14" i="11"/>
  <c r="C14" i="11"/>
  <c r="I14" i="11"/>
  <c r="H14" i="11"/>
  <c r="K13" i="11"/>
  <c r="Q13" i="11"/>
  <c r="P13" i="11"/>
  <c r="L13" i="11"/>
  <c r="D12" i="11"/>
  <c r="C12" i="11"/>
  <c r="I12" i="11"/>
  <c r="H12" i="11"/>
  <c r="P16" i="11"/>
  <c r="L16" i="11"/>
  <c r="K16" i="11"/>
  <c r="Q16" i="11"/>
  <c r="K18" i="11"/>
  <c r="Q18" i="11"/>
  <c r="P18" i="11"/>
  <c r="L18" i="11"/>
  <c r="L15" i="11"/>
  <c r="K15" i="11"/>
  <c r="Q15" i="11"/>
  <c r="P15" i="11"/>
  <c r="K14" i="11"/>
  <c r="Q14" i="11"/>
  <c r="P14" i="11"/>
  <c r="L14" i="11"/>
  <c r="H15" i="11"/>
  <c r="D15" i="11"/>
  <c r="C15" i="11"/>
  <c r="I15" i="11"/>
  <c r="C17" i="11"/>
  <c r="I17" i="11"/>
  <c r="H17" i="11"/>
  <c r="D17" i="11"/>
  <c r="K12" i="11"/>
  <c r="Q12" i="11"/>
  <c r="P12" i="11"/>
  <c r="L12" i="11"/>
  <c r="Q17" i="11"/>
  <c r="P17" i="11"/>
  <c r="L17" i="11"/>
  <c r="K17" i="11"/>
  <c r="I16" i="11"/>
  <c r="H16" i="11"/>
  <c r="D16" i="11"/>
  <c r="C16" i="11"/>
  <c r="D18" i="11"/>
  <c r="C18" i="11"/>
  <c r="I18" i="11"/>
  <c r="H18" i="11"/>
  <c r="D13" i="11"/>
  <c r="C13" i="11"/>
  <c r="I13" i="11"/>
  <c r="H13" i="11"/>
  <c r="DC5" i="17" l="1"/>
  <c r="E26" i="11"/>
  <c r="E25" i="11"/>
  <c r="DK5" i="17"/>
  <c r="T1" i="11"/>
  <c r="T2" i="11"/>
  <c r="CT5" i="17"/>
  <c r="CP5" i="17"/>
  <c r="CL5" i="17"/>
  <c r="CH5" i="17"/>
  <c r="CD5" i="17"/>
  <c r="BZ5" i="17"/>
  <c r="BV5" i="17"/>
  <c r="BR5" i="17"/>
  <c r="BN5" i="17"/>
  <c r="BJ5" i="17"/>
  <c r="BF5" i="17"/>
  <c r="BB5" i="17"/>
  <c r="AX5" i="17"/>
  <c r="AT5" i="17"/>
  <c r="AP5" i="17"/>
  <c r="AL5" i="17"/>
  <c r="AH5" i="17"/>
  <c r="AD5" i="17"/>
  <c r="Z5" i="17"/>
  <c r="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DD5" i="17" l="1"/>
  <c r="V29" i="5"/>
  <c r="DF5" i="17" s="1"/>
  <c r="F33" i="11" l="1"/>
  <c r="AC29" i="5"/>
  <c r="DG5" i="17" s="1"/>
  <c r="F38" i="11" l="1"/>
</calcChain>
</file>

<file path=xl/sharedStrings.xml><?xml version="1.0" encoding="utf-8"?>
<sst xmlns="http://schemas.openxmlformats.org/spreadsheetml/2006/main" count="41359" uniqueCount="2782">
  <si>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</si>
  <si>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</si>
  <si>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</si>
  <si>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</si>
  <si>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</si>
  <si>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</si>
  <si>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</si>
  <si>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</si>
  <si>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</si>
  <si>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</si>
  <si>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</si>
  <si>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</si>
  <si>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</si>
  <si>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</si>
  <si>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</si>
  <si>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</si>
  <si>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</si>
  <si>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</si>
  <si>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</si>
  <si>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</si>
  <si>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</si>
  <si>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</si>
  <si>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</si>
  <si>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</si>
  <si>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</si>
  <si>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</si>
  <si>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</si>
  <si>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</si>
  <si>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</si>
  <si>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</si>
  <si>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</si>
  <si>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</si>
  <si>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</si>
  <si>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</si>
  <si>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</si>
  <si>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</si>
  <si>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</si>
  <si>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</si>
  <si>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</si>
  <si>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</si>
  <si>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</si>
  <si>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</si>
  <si>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</si>
  <si>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</si>
  <si>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</si>
  <si>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</si>
  <si>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</si>
  <si>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</si>
  <si>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</si>
  <si>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</si>
  <si>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</si>
  <si>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</si>
  <si>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</si>
  <si>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</si>
  <si>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سنة الشهادة</t>
  </si>
  <si>
    <t>محافظ الشهادة</t>
  </si>
  <si>
    <t>العنوان الدائم</t>
  </si>
  <si>
    <t>الاسم والنسبه</t>
  </si>
  <si>
    <t>المحافظة</t>
  </si>
  <si>
    <t>ذوي الشهداء وجرحى الجيش العربي السوري</t>
  </si>
  <si>
    <t>حاملي وسام بطل الجمهورية وأولادهم</t>
  </si>
  <si>
    <t>رقم إعادة ارتباط</t>
  </si>
  <si>
    <t>رقم تدوير رسوم</t>
  </si>
  <si>
    <t>تاريخ تدوير رسوم</t>
  </si>
  <si>
    <t>الرابعة</t>
  </si>
  <si>
    <t>حسين</t>
  </si>
  <si>
    <t>صالح</t>
  </si>
  <si>
    <t>عمر</t>
  </si>
  <si>
    <t>محمود</t>
  </si>
  <si>
    <t>مروان</t>
  </si>
  <si>
    <t>الرابعة حديث</t>
  </si>
  <si>
    <t>محمد</t>
  </si>
  <si>
    <t>سالم</t>
  </si>
  <si>
    <t>عدنان</t>
  </si>
  <si>
    <t>علي</t>
  </si>
  <si>
    <t>محمد جمال</t>
  </si>
  <si>
    <t>يوسف</t>
  </si>
  <si>
    <t>جمال</t>
  </si>
  <si>
    <t>فائز</t>
  </si>
  <si>
    <t>محمد علي</t>
  </si>
  <si>
    <t>سليمان</t>
  </si>
  <si>
    <t>محمد فايز</t>
  </si>
  <si>
    <t>تيسير</t>
  </si>
  <si>
    <t>اسماعيل</t>
  </si>
  <si>
    <t>فواز</t>
  </si>
  <si>
    <t>بشير</t>
  </si>
  <si>
    <t>عبد الرحمن</t>
  </si>
  <si>
    <t>محسن</t>
  </si>
  <si>
    <t>جميل</t>
  </si>
  <si>
    <t>جورج</t>
  </si>
  <si>
    <t>عطيه</t>
  </si>
  <si>
    <t>بسام</t>
  </si>
  <si>
    <t>محي الدين</t>
  </si>
  <si>
    <t>رفيق</t>
  </si>
  <si>
    <t>غسان</t>
  </si>
  <si>
    <t>حسن</t>
  </si>
  <si>
    <t>عباس</t>
  </si>
  <si>
    <t>عبد الرزاق</t>
  </si>
  <si>
    <t>خضر</t>
  </si>
  <si>
    <t>ابراهيم</t>
  </si>
  <si>
    <t>انور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</si>
  <si>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</si>
  <si>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</si>
  <si>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</si>
  <si>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</si>
  <si>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</si>
  <si>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</si>
  <si>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</si>
  <si>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</si>
  <si>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</si>
  <si>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موفق</t>
  </si>
  <si>
    <t>احمد</t>
  </si>
  <si>
    <t>يحيى</t>
  </si>
  <si>
    <t>خليل</t>
  </si>
  <si>
    <t>نذير</t>
  </si>
  <si>
    <t>منصور</t>
  </si>
  <si>
    <t>نزار</t>
  </si>
  <si>
    <t>فؤاد</t>
  </si>
  <si>
    <t>بشار</t>
  </si>
  <si>
    <t>حكمت</t>
  </si>
  <si>
    <t>نضال</t>
  </si>
  <si>
    <t>صباح</t>
  </si>
  <si>
    <t>خالد</t>
  </si>
  <si>
    <t>عبد العزيز</t>
  </si>
  <si>
    <t>عبد الله</t>
  </si>
  <si>
    <t>الياس</t>
  </si>
  <si>
    <t>منذر</t>
  </si>
  <si>
    <t>ماجد</t>
  </si>
  <si>
    <t>عبد المجيد</t>
  </si>
  <si>
    <t>مازن</t>
  </si>
  <si>
    <t>ايمن</t>
  </si>
  <si>
    <t>منير</t>
  </si>
  <si>
    <t>عبده</t>
  </si>
  <si>
    <t>يونس</t>
  </si>
  <si>
    <t>مصطفى</t>
  </si>
  <si>
    <t>نبيل</t>
  </si>
  <si>
    <t>معن</t>
  </si>
  <si>
    <t>عماد</t>
  </si>
  <si>
    <t>هشام</t>
  </si>
  <si>
    <t>عبد</t>
  </si>
  <si>
    <t>موسى</t>
  </si>
  <si>
    <t>حبيب</t>
  </si>
  <si>
    <t>نادر</t>
  </si>
  <si>
    <t>رضوان</t>
  </si>
  <si>
    <t>فريد</t>
  </si>
  <si>
    <t>وليد</t>
  </si>
  <si>
    <t>محمد باسم</t>
  </si>
  <si>
    <t>سمير</t>
  </si>
  <si>
    <t>كمال</t>
  </si>
  <si>
    <t>نزيه</t>
  </si>
  <si>
    <t>غازي</t>
  </si>
  <si>
    <t>عبدو</t>
  </si>
  <si>
    <t>ممدوح</t>
  </si>
  <si>
    <t>فايز</t>
  </si>
  <si>
    <t>نور الدين</t>
  </si>
  <si>
    <t>جابر</t>
  </si>
  <si>
    <t>معين</t>
  </si>
  <si>
    <t>رياض</t>
  </si>
  <si>
    <t>فاروق</t>
  </si>
  <si>
    <t>عادل</t>
  </si>
  <si>
    <t>سليم</t>
  </si>
  <si>
    <t>هيثم</t>
  </si>
  <si>
    <t>تركي</t>
  </si>
  <si>
    <t>شريف</t>
  </si>
  <si>
    <t>علاء الدين</t>
  </si>
  <si>
    <t>مفيد</t>
  </si>
  <si>
    <t>زهير</t>
  </si>
  <si>
    <t>محمد عيد</t>
  </si>
  <si>
    <t>سهيل</t>
  </si>
  <si>
    <t>جهاد</t>
  </si>
  <si>
    <t>عبد الكريم</t>
  </si>
  <si>
    <t>فهد</t>
  </si>
  <si>
    <t>عارف</t>
  </si>
  <si>
    <t>عبدالله</t>
  </si>
  <si>
    <t>حسان</t>
  </si>
  <si>
    <t>سامي</t>
  </si>
  <si>
    <t>عبد اللطيف</t>
  </si>
  <si>
    <t>حمزه</t>
  </si>
  <si>
    <t>نصر</t>
  </si>
  <si>
    <t>برهان</t>
  </si>
  <si>
    <t>عاصم</t>
  </si>
  <si>
    <t>صفوان</t>
  </si>
  <si>
    <t>خميس</t>
  </si>
  <si>
    <t>لؤي</t>
  </si>
  <si>
    <t>عاطف</t>
  </si>
  <si>
    <t>فادي</t>
  </si>
  <si>
    <t>عبد الرحيم</t>
  </si>
  <si>
    <t>غانم</t>
  </si>
  <si>
    <t>محمد بسام</t>
  </si>
  <si>
    <t>حسام الدين</t>
  </si>
  <si>
    <t>انطون</t>
  </si>
  <si>
    <t>اسامه</t>
  </si>
  <si>
    <t>معتز</t>
  </si>
  <si>
    <t>عبد الغني</t>
  </si>
  <si>
    <t>نسيب</t>
  </si>
  <si>
    <t>باسل</t>
  </si>
  <si>
    <t>محمد عدنان</t>
  </si>
  <si>
    <t>نبيه</t>
  </si>
  <si>
    <t>محمد وليد</t>
  </si>
  <si>
    <t>عثمان</t>
  </si>
  <si>
    <t>سامر</t>
  </si>
  <si>
    <t>ميسر</t>
  </si>
  <si>
    <t>ياسين</t>
  </si>
  <si>
    <t>عفيف</t>
  </si>
  <si>
    <t>محمد اديب</t>
  </si>
  <si>
    <t>حسن حسن</t>
  </si>
  <si>
    <t>شعبان</t>
  </si>
  <si>
    <t>عبد الحميد</t>
  </si>
  <si>
    <t>عرفان</t>
  </si>
  <si>
    <t>حمدي</t>
  </si>
  <si>
    <t>سهام</t>
  </si>
  <si>
    <t>بهاء الدين</t>
  </si>
  <si>
    <t>محمد ديب</t>
  </si>
  <si>
    <t>نهاد</t>
  </si>
  <si>
    <t>صياح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</si>
  <si>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</si>
  <si>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</si>
  <si>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</si>
  <si>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</si>
  <si>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</si>
  <si>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</si>
  <si>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</si>
  <si>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</si>
  <si>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</si>
  <si>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</si>
  <si>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</si>
  <si>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</si>
  <si>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</si>
  <si>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</si>
  <si>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</si>
  <si>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</si>
  <si>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</si>
  <si>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</si>
  <si>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</si>
  <si>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</si>
  <si>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</si>
  <si>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</si>
  <si>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</si>
  <si>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</si>
  <si>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</si>
  <si>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مها</t>
  </si>
  <si>
    <t>ايمان</t>
  </si>
  <si>
    <t>سلوى</t>
  </si>
  <si>
    <t>مريم</t>
  </si>
  <si>
    <t>خلود</t>
  </si>
  <si>
    <t>سناء</t>
  </si>
  <si>
    <t>كوثر</t>
  </si>
  <si>
    <t>نجيبه</t>
  </si>
  <si>
    <t>وفاء</t>
  </si>
  <si>
    <t>ثناء</t>
  </si>
  <si>
    <t>يسرى</t>
  </si>
  <si>
    <t>ناديه</t>
  </si>
  <si>
    <t>رنده</t>
  </si>
  <si>
    <t>ميسون</t>
  </si>
  <si>
    <t>امال</t>
  </si>
  <si>
    <t>سميره</t>
  </si>
  <si>
    <t>هبه</t>
  </si>
  <si>
    <t>نجوى</t>
  </si>
  <si>
    <t>منى</t>
  </si>
  <si>
    <t>اديبه</t>
  </si>
  <si>
    <t>سمر</t>
  </si>
  <si>
    <t>جميله</t>
  </si>
  <si>
    <t>عليا</t>
  </si>
  <si>
    <t>فاتنه</t>
  </si>
  <si>
    <t>خديجه</t>
  </si>
  <si>
    <t>رجاء</t>
  </si>
  <si>
    <t>هند</t>
  </si>
  <si>
    <t>حنان</t>
  </si>
  <si>
    <t>فاتن</t>
  </si>
  <si>
    <t>نوال</t>
  </si>
  <si>
    <t>زينب</t>
  </si>
  <si>
    <t>ميساء</t>
  </si>
  <si>
    <t>وداد</t>
  </si>
  <si>
    <t>نديمه</t>
  </si>
  <si>
    <t>هناء</t>
  </si>
  <si>
    <t>فاطمه</t>
  </si>
  <si>
    <t>سلام</t>
  </si>
  <si>
    <t>سحر</t>
  </si>
  <si>
    <t>قمر</t>
  </si>
  <si>
    <t>فهيمه</t>
  </si>
  <si>
    <t>ندى</t>
  </si>
  <si>
    <t>هيام</t>
  </si>
  <si>
    <t>كوكب</t>
  </si>
  <si>
    <t>سعاد</t>
  </si>
  <si>
    <t>امينه</t>
  </si>
  <si>
    <t>سوسن</t>
  </si>
  <si>
    <t>حياه</t>
  </si>
  <si>
    <t>سميحه</t>
  </si>
  <si>
    <t>عبير</t>
  </si>
  <si>
    <t>هيفاء</t>
  </si>
  <si>
    <t>فاطمة</t>
  </si>
  <si>
    <t>هدى</t>
  </si>
  <si>
    <t>زهره</t>
  </si>
  <si>
    <t>انتصار</t>
  </si>
  <si>
    <t>بديعه</t>
  </si>
  <si>
    <t>اميره</t>
  </si>
  <si>
    <t>غاده</t>
  </si>
  <si>
    <t>صفاء</t>
  </si>
  <si>
    <t>باسمه</t>
  </si>
  <si>
    <t>ريما</t>
  </si>
  <si>
    <t>ابتسام</t>
  </si>
  <si>
    <t>سهيله</t>
  </si>
  <si>
    <t>الهام</t>
  </si>
  <si>
    <t>عائشه</t>
  </si>
  <si>
    <t>خوله</t>
  </si>
  <si>
    <t>بشرى</t>
  </si>
  <si>
    <t>ليلى</t>
  </si>
  <si>
    <t>لينا</t>
  </si>
  <si>
    <t>نبيله</t>
  </si>
  <si>
    <t>نها</t>
  </si>
  <si>
    <t>هديه</t>
  </si>
  <si>
    <t>امل</t>
  </si>
  <si>
    <t>ناديا</t>
  </si>
  <si>
    <t>حميده</t>
  </si>
  <si>
    <t>رئيفه</t>
  </si>
  <si>
    <t>عزيزه</t>
  </si>
  <si>
    <t>ملك</t>
  </si>
  <si>
    <t>امنه</t>
  </si>
  <si>
    <t>سليمه</t>
  </si>
  <si>
    <t>مياده</t>
  </si>
  <si>
    <t>خالديه</t>
  </si>
  <si>
    <t>مي</t>
  </si>
  <si>
    <t>ناريمان</t>
  </si>
  <si>
    <t>روضه</t>
  </si>
  <si>
    <t>فريال</t>
  </si>
  <si>
    <t>نهيده</t>
  </si>
  <si>
    <t>رانيا</t>
  </si>
  <si>
    <t>سهير</t>
  </si>
  <si>
    <t>ساميه</t>
  </si>
  <si>
    <t>مامون</t>
  </si>
  <si>
    <t>رحاب</t>
  </si>
  <si>
    <t>نهله</t>
  </si>
  <si>
    <t>غصون</t>
  </si>
  <si>
    <t>فاديا</t>
  </si>
  <si>
    <t>مهى</t>
  </si>
  <si>
    <t>رنا</t>
  </si>
  <si>
    <t>عائده</t>
  </si>
  <si>
    <t>هاجر</t>
  </si>
  <si>
    <t>ريم</t>
  </si>
  <si>
    <t>عفاف</t>
  </si>
  <si>
    <t>فريزه</t>
  </si>
  <si>
    <t>هناده</t>
  </si>
  <si>
    <t>لميس</t>
  </si>
  <si>
    <t>نوره</t>
  </si>
  <si>
    <t>سوريا</t>
  </si>
  <si>
    <t>رغده</t>
  </si>
  <si>
    <t>ازدهار</t>
  </si>
  <si>
    <t>انطوانيت</t>
  </si>
  <si>
    <t>فتاه</t>
  </si>
  <si>
    <t>انيسه</t>
  </si>
  <si>
    <t>حسناء</t>
  </si>
  <si>
    <t>فاطمه الشامي</t>
  </si>
  <si>
    <t>نظيره</t>
  </si>
  <si>
    <t>ملكه</t>
  </si>
  <si>
    <t>نور</t>
  </si>
  <si>
    <t>كاسر</t>
  </si>
  <si>
    <t>وصفيه</t>
  </si>
  <si>
    <t>ثروت</t>
  </si>
  <si>
    <t>محمد منير</t>
  </si>
  <si>
    <t>نداء</t>
  </si>
  <si>
    <t>فضيله</t>
  </si>
  <si>
    <t>المقرر المسجل للمرة الأولى</t>
  </si>
  <si>
    <t>المقرر المسجل للمرة الثانية</t>
  </si>
  <si>
    <t>المقرر المسجل لاكثر من مرة</t>
  </si>
  <si>
    <t/>
  </si>
  <si>
    <t>زاهيه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</si>
  <si>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</si>
  <si>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</si>
  <si>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</si>
  <si>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</si>
  <si>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</si>
  <si>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</si>
  <si>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</si>
  <si>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</si>
  <si>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</si>
  <si>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</si>
  <si>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</si>
  <si>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</si>
  <si>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</si>
  <si>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</si>
  <si>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</si>
  <si>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</si>
  <si>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</si>
  <si>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</si>
  <si>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</si>
  <si>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</si>
  <si>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رقم الموبايل</t>
  </si>
  <si>
    <t>طرطوس</t>
  </si>
  <si>
    <t>إدلب</t>
  </si>
  <si>
    <t>نوع الشهادة الثانوية</t>
  </si>
  <si>
    <t>السويداء</t>
  </si>
  <si>
    <t>القنيطرة</t>
  </si>
  <si>
    <t>درعا</t>
  </si>
  <si>
    <t>الحسكة</t>
  </si>
  <si>
    <t>دير الزور</t>
  </si>
  <si>
    <t>الرقة</t>
  </si>
  <si>
    <t>ذكر</t>
  </si>
  <si>
    <t>أنثى</t>
  </si>
  <si>
    <t>العربية السورية</t>
  </si>
  <si>
    <t>أدبي</t>
  </si>
  <si>
    <t>جرمانا</t>
  </si>
  <si>
    <t>قامشلي</t>
  </si>
  <si>
    <t>المالكية</t>
  </si>
  <si>
    <t>الحسكه</t>
  </si>
  <si>
    <t>الفلسطينية السورية</t>
  </si>
  <si>
    <t>اللبنانية</t>
  </si>
  <si>
    <t>الأردنية</t>
  </si>
  <si>
    <t>العراقية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</si>
  <si>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</si>
  <si>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</si>
  <si>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</si>
  <si>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</si>
  <si>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</si>
  <si>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</si>
  <si>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</si>
  <si>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</si>
  <si>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</si>
  <si>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</si>
  <si>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</si>
  <si>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</si>
  <si>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</si>
  <si>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</si>
  <si>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</si>
  <si>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</si>
  <si>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</si>
  <si>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 xml:space="preserve">ابراهيم </t>
  </si>
  <si>
    <t>خديجة</t>
  </si>
  <si>
    <t>ماري</t>
  </si>
  <si>
    <t>دعد</t>
  </si>
  <si>
    <t>فارس</t>
  </si>
  <si>
    <t>اميرة</t>
  </si>
  <si>
    <t>محمد امين</t>
  </si>
  <si>
    <t>امينة</t>
  </si>
  <si>
    <t>ياسر</t>
  </si>
  <si>
    <t>محمد ياسر</t>
  </si>
  <si>
    <t>محمد فواز</t>
  </si>
  <si>
    <t>ثريا</t>
  </si>
  <si>
    <t>عائشة</t>
  </si>
  <si>
    <t>غالب</t>
  </si>
  <si>
    <t>فلك</t>
  </si>
  <si>
    <t>اكرم</t>
  </si>
  <si>
    <t>هايل</t>
  </si>
  <si>
    <t>حافظ</t>
  </si>
  <si>
    <t>صبحي</t>
  </si>
  <si>
    <t>رابعه</t>
  </si>
  <si>
    <t>حاتم</t>
  </si>
  <si>
    <t>لطفي</t>
  </si>
  <si>
    <t>وفيق</t>
  </si>
  <si>
    <t>نواف</t>
  </si>
  <si>
    <t>اسعد</t>
  </si>
  <si>
    <t>خيريه</t>
  </si>
  <si>
    <t>فهميه</t>
  </si>
  <si>
    <t>حياة</t>
  </si>
  <si>
    <t>ايوب</t>
  </si>
  <si>
    <t>حسيبه</t>
  </si>
  <si>
    <t>ريمه</t>
  </si>
  <si>
    <t>سعيد</t>
  </si>
  <si>
    <t>نجيب</t>
  </si>
  <si>
    <t>نجم</t>
  </si>
  <si>
    <t>رشيد</t>
  </si>
  <si>
    <t>اكرام</t>
  </si>
  <si>
    <t>احلام</t>
  </si>
  <si>
    <t>منتهى</t>
  </si>
  <si>
    <t>حمزة</t>
  </si>
  <si>
    <t>هاني</t>
  </si>
  <si>
    <t>قاسم</t>
  </si>
  <si>
    <t>مأمون</t>
  </si>
  <si>
    <t>نسيبه</t>
  </si>
  <si>
    <t>مهند</t>
  </si>
  <si>
    <t>رمضان</t>
  </si>
  <si>
    <t>جاسم</t>
  </si>
  <si>
    <t>الثالثة</t>
  </si>
  <si>
    <t>الأولى</t>
  </si>
  <si>
    <t>الثانية</t>
  </si>
  <si>
    <t>الثالثة حديث</t>
  </si>
  <si>
    <t>الثانية حديث</t>
  </si>
  <si>
    <t>لودي</t>
  </si>
  <si>
    <t>نعيم</t>
  </si>
  <si>
    <t>صلاح الدين</t>
  </si>
  <si>
    <t>محمد حسن</t>
  </si>
  <si>
    <t>شمسه</t>
  </si>
  <si>
    <t>مرعي</t>
  </si>
  <si>
    <t>طلال</t>
  </si>
  <si>
    <t>عبيد</t>
  </si>
  <si>
    <t>احسان</t>
  </si>
  <si>
    <t>اعتدال</t>
  </si>
  <si>
    <t>ناجيه</t>
  </si>
  <si>
    <t>اياد</t>
  </si>
  <si>
    <t>زيدان</t>
  </si>
  <si>
    <t>بهجت</t>
  </si>
  <si>
    <t>مشهور</t>
  </si>
  <si>
    <t>انصاف</t>
  </si>
  <si>
    <t>اسيمه</t>
  </si>
  <si>
    <t>رفعت</t>
  </si>
  <si>
    <t>كامله</t>
  </si>
  <si>
    <t>رامز</t>
  </si>
  <si>
    <t>ماهر</t>
  </si>
  <si>
    <t>خلدون</t>
  </si>
  <si>
    <t>منال</t>
  </si>
  <si>
    <t>رويده</t>
  </si>
  <si>
    <t>طارق</t>
  </si>
  <si>
    <t>انعام</t>
  </si>
  <si>
    <t>رافت</t>
  </si>
  <si>
    <t>وائل</t>
  </si>
  <si>
    <t>شوكت</t>
  </si>
  <si>
    <t>سميه</t>
  </si>
  <si>
    <t>وسيم</t>
  </si>
  <si>
    <t>رضيه</t>
  </si>
  <si>
    <t>مفيده</t>
  </si>
  <si>
    <t>حسام</t>
  </si>
  <si>
    <t>بيان</t>
  </si>
  <si>
    <t>باسم</t>
  </si>
  <si>
    <t>نورس</t>
  </si>
  <si>
    <t>فيروز</t>
  </si>
  <si>
    <t>ساميا</t>
  </si>
  <si>
    <t>وجدي</t>
  </si>
  <si>
    <t>عامر</t>
  </si>
  <si>
    <t>فايزه</t>
  </si>
  <si>
    <t>شفيق</t>
  </si>
  <si>
    <t xml:space="preserve">فاطمه </t>
  </si>
  <si>
    <t>غياث</t>
  </si>
  <si>
    <t>حسنا</t>
  </si>
  <si>
    <t>هاشم</t>
  </si>
  <si>
    <t>انيس</t>
  </si>
  <si>
    <t>مالك</t>
  </si>
  <si>
    <t>ظافر</t>
  </si>
  <si>
    <t>فدوى</t>
  </si>
  <si>
    <t>أحمد</t>
  </si>
  <si>
    <t xml:space="preserve">مها </t>
  </si>
  <si>
    <t>عبد المنعم</t>
  </si>
  <si>
    <t>ورده</t>
  </si>
  <si>
    <t>أمل</t>
  </si>
  <si>
    <t>فطوم</t>
  </si>
  <si>
    <t>جمعه</t>
  </si>
  <si>
    <t>غيداء</t>
  </si>
  <si>
    <t>عبدالكريم</t>
  </si>
  <si>
    <t>ليندا</t>
  </si>
  <si>
    <t xml:space="preserve">غصون </t>
  </si>
  <si>
    <t xml:space="preserve">لينا </t>
  </si>
  <si>
    <t>جمال الدين</t>
  </si>
  <si>
    <t xml:space="preserve">ايمان </t>
  </si>
  <si>
    <t>فرح</t>
  </si>
  <si>
    <t>هنا</t>
  </si>
  <si>
    <t>عبد الرؤوف</t>
  </si>
  <si>
    <t>محمد زياد</t>
  </si>
  <si>
    <t>محمد نبيل</t>
  </si>
  <si>
    <t>ضياء الدين</t>
  </si>
  <si>
    <t>محمد هشام</t>
  </si>
  <si>
    <t>محمد رضوان</t>
  </si>
  <si>
    <t>محمد غازي</t>
  </si>
  <si>
    <t xml:space="preserve">خديجه </t>
  </si>
  <si>
    <t>كارولين</t>
  </si>
  <si>
    <t>اسامة</t>
  </si>
  <si>
    <t xml:space="preserve">ساره </t>
  </si>
  <si>
    <t xml:space="preserve">حنان </t>
  </si>
  <si>
    <t xml:space="preserve">منى </t>
  </si>
  <si>
    <t xml:space="preserve">هيام </t>
  </si>
  <si>
    <t>مشفى دوما</t>
  </si>
  <si>
    <t>الخميسية</t>
  </si>
  <si>
    <t>التونسية</t>
  </si>
  <si>
    <t>فصل أول 2018-2019</t>
  </si>
  <si>
    <t>فصل ثاني 2018-2019</t>
  </si>
  <si>
    <t>فصل أول 2019-2020</t>
  </si>
  <si>
    <t>رسم فصول الانقطاع</t>
  </si>
  <si>
    <t>رسم المقررات</t>
  </si>
  <si>
    <t>ملاحظة: عن كل فصل انقطاع رسم /15000 ل.س/</t>
  </si>
  <si>
    <t>العاملين في وزارة التعليم العالي والمؤسسات والجامعات التابعة لها وأبنائهم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</si>
  <si>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</si>
  <si>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</si>
  <si>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</si>
  <si>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</si>
  <si>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الفصل الثاني 2018-2019</t>
  </si>
  <si>
    <t>الفصول التي انقطع فيها عن التسجيل وسدد رسومها</t>
  </si>
  <si>
    <t>مصياف</t>
  </si>
  <si>
    <t>جميلة</t>
  </si>
  <si>
    <t xml:space="preserve">سميره </t>
  </si>
  <si>
    <t>حمدان</t>
  </si>
  <si>
    <t xml:space="preserve">فلك </t>
  </si>
  <si>
    <t>شام</t>
  </si>
  <si>
    <t>جبلة</t>
  </si>
  <si>
    <t>يبرود</t>
  </si>
  <si>
    <t>الكويت</t>
  </si>
  <si>
    <t>مخيم اليرموك</t>
  </si>
  <si>
    <t>حماه</t>
  </si>
  <si>
    <t>قطيفه</t>
  </si>
  <si>
    <t>داعل</t>
  </si>
  <si>
    <t>دوما</t>
  </si>
  <si>
    <t>صحنايا</t>
  </si>
  <si>
    <t>سلمية</t>
  </si>
  <si>
    <t>الصنمين</t>
  </si>
  <si>
    <t>الحجر الاسود</t>
  </si>
  <si>
    <t>قدسيا</t>
  </si>
  <si>
    <t>جبله</t>
  </si>
  <si>
    <t>بانياس</t>
  </si>
  <si>
    <t>قطيفة</t>
  </si>
  <si>
    <t>جيرود</t>
  </si>
  <si>
    <t>التل</t>
  </si>
  <si>
    <t xml:space="preserve">حلب </t>
  </si>
  <si>
    <t>اليرموك</t>
  </si>
  <si>
    <t>السيدة زينب</t>
  </si>
  <si>
    <t>الرياض</t>
  </si>
  <si>
    <t>نوى</t>
  </si>
  <si>
    <t>منين</t>
  </si>
  <si>
    <t xml:space="preserve">دمشق </t>
  </si>
  <si>
    <t>العين</t>
  </si>
  <si>
    <t>قطنا</t>
  </si>
  <si>
    <t>ميادين</t>
  </si>
  <si>
    <t xml:space="preserve">طرطوس </t>
  </si>
  <si>
    <t>زبداني</t>
  </si>
  <si>
    <t>قبر الست</t>
  </si>
  <si>
    <t>جديدة عرطوز</t>
  </si>
  <si>
    <t>ادلب</t>
  </si>
  <si>
    <t>جدة</t>
  </si>
  <si>
    <t>رنكوس</t>
  </si>
  <si>
    <t>سرغايا</t>
  </si>
  <si>
    <t>صوران</t>
  </si>
  <si>
    <t>سعسع</t>
  </si>
  <si>
    <t>عين الفيجة</t>
  </si>
  <si>
    <t>جديده</t>
  </si>
  <si>
    <t>شمسكين</t>
  </si>
  <si>
    <t>ازرع</t>
  </si>
  <si>
    <t>الحتان</t>
  </si>
  <si>
    <t xml:space="preserve">قامشلي </t>
  </si>
  <si>
    <t>غير سورية</t>
  </si>
  <si>
    <t>شرعية</t>
  </si>
  <si>
    <t>فصل أول 2020-2021</t>
  </si>
  <si>
    <t>الفصل الأول 2018-2019</t>
  </si>
  <si>
    <t>الفصل الأول 2019-2020</t>
  </si>
  <si>
    <t>الفصل الثاني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</si>
  <si>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</si>
  <si>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</si>
  <si>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</si>
  <si>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عبد الوهاب</t>
  </si>
  <si>
    <t>مستنفذ</t>
  </si>
  <si>
    <t>فصل ثاني 2020-2021</t>
  </si>
  <si>
    <t>الفصل الأول 2020-2021</t>
  </si>
  <si>
    <t>أدخل الرقم الإمتحاني</t>
  </si>
  <si>
    <t>الثانوية</t>
  </si>
  <si>
    <t>01</t>
  </si>
  <si>
    <t>02</t>
  </si>
  <si>
    <t>الأولى حديث</t>
  </si>
  <si>
    <t>03</t>
  </si>
  <si>
    <t>رقم جواز السفر لغير السوريين</t>
  </si>
  <si>
    <t>رقم الهاتف</t>
  </si>
  <si>
    <t>06</t>
  </si>
  <si>
    <t>04</t>
  </si>
  <si>
    <t>05</t>
  </si>
  <si>
    <t>07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</si>
  <si>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</si>
  <si>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</si>
  <si>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</si>
  <si>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</si>
  <si>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</si>
  <si>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</si>
  <si>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</si>
  <si>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</si>
  <si>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</si>
  <si>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16</t>
  </si>
  <si>
    <t>غير سوري</t>
  </si>
  <si>
    <t>رقم الإيقاف</t>
  </si>
  <si>
    <t>تدوير الرسوم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</si>
  <si>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</si>
  <si>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</si>
  <si>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</si>
  <si>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</si>
  <si>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</si>
  <si>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</si>
  <si>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</si>
  <si>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</si>
  <si>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</si>
  <si>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</si>
  <si>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</si>
  <si>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</si>
  <si>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</si>
  <si>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</si>
  <si>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</si>
  <si>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</si>
  <si>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</si>
  <si>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</si>
  <si>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</si>
  <si>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</si>
  <si>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</si>
  <si>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</si>
  <si>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</si>
  <si>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</si>
  <si>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م</t>
  </si>
  <si>
    <t>الرسوم</t>
  </si>
  <si>
    <t>البيانات باللغة الإنكليزية</t>
  </si>
  <si>
    <t>رسم فصل الانقطاع</t>
  </si>
  <si>
    <t>رسم تسجيل سنوي</t>
  </si>
  <si>
    <t>مخلص</t>
  </si>
  <si>
    <t>كودنه</t>
  </si>
  <si>
    <t>رنيم سليمان</t>
  </si>
  <si>
    <t xml:space="preserve">ندى </t>
  </si>
  <si>
    <t xml:space="preserve">ربيعه </t>
  </si>
  <si>
    <t>زهرة</t>
  </si>
  <si>
    <t xml:space="preserve">نادره </t>
  </si>
  <si>
    <t>عبير عمران</t>
  </si>
  <si>
    <t>ريدان</t>
  </si>
  <si>
    <t xml:space="preserve">زهره </t>
  </si>
  <si>
    <t>خان ارنبة</t>
  </si>
  <si>
    <t>الجزائرية</t>
  </si>
  <si>
    <t>جوزيف</t>
  </si>
  <si>
    <t>محمد طلال</t>
  </si>
  <si>
    <t>الباب</t>
  </si>
  <si>
    <t>اسامه العلي</t>
  </si>
  <si>
    <t>ريم ميهوب</t>
  </si>
  <si>
    <t>ديرالزور</t>
  </si>
  <si>
    <t>السودانية</t>
  </si>
  <si>
    <t>محمد خيري</t>
  </si>
  <si>
    <t>دير علي</t>
  </si>
  <si>
    <t>مشقيتا</t>
  </si>
  <si>
    <t>مظهر</t>
  </si>
  <si>
    <t>القرداحة</t>
  </si>
  <si>
    <t>عبدالرزاق</t>
  </si>
  <si>
    <t>رجا</t>
  </si>
  <si>
    <t>ندى ديب</t>
  </si>
  <si>
    <t>بحريه</t>
  </si>
  <si>
    <t>مهيدي</t>
  </si>
  <si>
    <t>فضل</t>
  </si>
  <si>
    <t>زينب محمد</t>
  </si>
  <si>
    <t>محمد هلال</t>
  </si>
  <si>
    <t>محمد طارق</t>
  </si>
  <si>
    <t>مقبوله</t>
  </si>
  <si>
    <t>جواد</t>
  </si>
  <si>
    <t xml:space="preserve">فايز </t>
  </si>
  <si>
    <t>مقدمة في الصحافة</t>
  </si>
  <si>
    <t xml:space="preserve">مقدمة في الفنون  الاذاعية والسمعبصرية </t>
  </si>
  <si>
    <t xml:space="preserve">مقدمة في الاعلان </t>
  </si>
  <si>
    <t xml:space="preserve">مقدمة في العلاقات العامة </t>
  </si>
  <si>
    <t xml:space="preserve">مادة اعلامية باللغة الأجنبية (1) </t>
  </si>
  <si>
    <t>الترجمة الاعلامية (1)</t>
  </si>
  <si>
    <t xml:space="preserve">اللغة الاعلامية </t>
  </si>
  <si>
    <t xml:space="preserve">مقدمة في مناهج البحث الاعلامي </t>
  </si>
  <si>
    <t xml:space="preserve">فن الاعلان الصحفي </t>
  </si>
  <si>
    <t xml:space="preserve">الاخبار الاذاعية والتلفزيونية </t>
  </si>
  <si>
    <t xml:space="preserve">الإعلام الدولي </t>
  </si>
  <si>
    <t xml:space="preserve">التخطيط الاعلامي </t>
  </si>
  <si>
    <t xml:space="preserve">الاخراج الصحفي </t>
  </si>
  <si>
    <t>الترجمة الاعلامية  (3)</t>
  </si>
  <si>
    <t xml:space="preserve">الاخراج الاذاعي والتلفزيوني </t>
  </si>
  <si>
    <t xml:space="preserve">البرامج التعليمية والثقافية </t>
  </si>
  <si>
    <t xml:space="preserve">فن الاعلان  </t>
  </si>
  <si>
    <t xml:space="preserve">العلاقات العامة في المجال التطبيقي </t>
  </si>
  <si>
    <t xml:space="preserve">ادارة الصحف واقتصادياتها </t>
  </si>
  <si>
    <t>مادة اعلامية بلغة اجنبية (3)</t>
  </si>
  <si>
    <t xml:space="preserve">الراي العام </t>
  </si>
  <si>
    <t xml:space="preserve">تشريعات الاعلام واخلاقياته </t>
  </si>
  <si>
    <t xml:space="preserve">تكنلوجيا الاتصال والمعلومات </t>
  </si>
  <si>
    <t>الترجمة الاعلامية (2)</t>
  </si>
  <si>
    <t xml:space="preserve">التحرير الصحفي </t>
  </si>
  <si>
    <t>مادة اعلامية بلغة اجنبية (2)</t>
  </si>
  <si>
    <t xml:space="preserve">الكتابة للإذاعة والتلفزيون </t>
  </si>
  <si>
    <t xml:space="preserve">ادارة الاعلان واقتصادياته </t>
  </si>
  <si>
    <t xml:space="preserve">ادارة وتخطيط العلاقات العامة </t>
  </si>
  <si>
    <t xml:space="preserve">نظرية الاتصال </t>
  </si>
  <si>
    <t xml:space="preserve">مادة اعلامية بلغة اجنبية </t>
  </si>
  <si>
    <t xml:space="preserve">موضوع خاص في الصحافة </t>
  </si>
  <si>
    <t xml:space="preserve">الصحافة المتخصصة </t>
  </si>
  <si>
    <t>الترجمة الاعلامية  (4)</t>
  </si>
  <si>
    <t xml:space="preserve">الافلام الوثائقية والبرامج التسجيلية </t>
  </si>
  <si>
    <t xml:space="preserve">موضوع خاص في الاذاعة </t>
  </si>
  <si>
    <t xml:space="preserve">الاعلان الاذاعي والتلفزيوني </t>
  </si>
  <si>
    <t xml:space="preserve">مشروع اصدار جريدة او مجلة </t>
  </si>
  <si>
    <t xml:space="preserve">تخطيط الحملات الاعلامية </t>
  </si>
  <si>
    <t xml:space="preserve">فن العلاقات العامة </t>
  </si>
  <si>
    <t xml:space="preserve">مقدمة في الصحافة </t>
  </si>
  <si>
    <t xml:space="preserve">مادة اعلامية بلغة اجنبية (1) </t>
  </si>
  <si>
    <t xml:space="preserve">الكتابة للاذاعة والتلفزيون </t>
  </si>
  <si>
    <t xml:space="preserve">الافلام الوثائقية والبرامج التسجيلة </t>
  </si>
  <si>
    <t xml:space="preserve">مشروع اصدار جريدة اومجلة </t>
  </si>
  <si>
    <t>إستمارة طالب برنامج الإعلام الفصل الأول للعام الدراسي 2022/2021</t>
  </si>
  <si>
    <t>إرسال ملف الإستمارة (Excel ) عبر البريد الإلكتروني إلى العنوان التالي :
med.ol@hotmail.com 
ويجب أن يكون موضوع الإيميل هو الرقم الإمتحاني للطالب</t>
  </si>
  <si>
    <r>
      <t xml:space="preserve">ثم تسليم استمارة التسجيل مع إيصال المصرف إلى شؤون طلاب الإعلام - كلية الإعلام - الطابق الثالثة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</si>
  <si>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ليليان رمضان</t>
  </si>
  <si>
    <t>فيفيان</t>
  </si>
  <si>
    <t>عمان</t>
  </si>
  <si>
    <t>ساره سليمان</t>
  </si>
  <si>
    <t>محمد عبد الله</t>
  </si>
  <si>
    <t>حنان الشعار</t>
  </si>
  <si>
    <t>سميره الشوفي</t>
  </si>
  <si>
    <t>القبه</t>
  </si>
  <si>
    <t>هزار ركاب</t>
  </si>
  <si>
    <t>صباح عبد القادر</t>
  </si>
  <si>
    <t>نور الحيدر</t>
  </si>
  <si>
    <t>زهره محمينو</t>
  </si>
  <si>
    <t xml:space="preserve">الزهراء </t>
  </si>
  <si>
    <t>ايمان شبيب</t>
  </si>
  <si>
    <t>نبع الطيب</t>
  </si>
  <si>
    <t>وعد الحريري</t>
  </si>
  <si>
    <t>دانه الغريب</t>
  </si>
  <si>
    <t>محمد نذير</t>
  </si>
  <si>
    <t>دبي</t>
  </si>
  <si>
    <t>غفران حامد</t>
  </si>
  <si>
    <t>رؤى عاشور</t>
  </si>
  <si>
    <t>محمد منصور</t>
  </si>
  <si>
    <t>راشيل عبود</t>
  </si>
  <si>
    <t>ريم البيبي</t>
  </si>
  <si>
    <t>نجيده</t>
  </si>
  <si>
    <t>سلاف احمد</t>
  </si>
  <si>
    <t>عبد القادر الصالح الجاسم</t>
  </si>
  <si>
    <t>غنام</t>
  </si>
  <si>
    <t>السبخه</t>
  </si>
  <si>
    <t>وهاج النجم عزام</t>
  </si>
  <si>
    <t>خلايج</t>
  </si>
  <si>
    <t>زكريا ذيب</t>
  </si>
  <si>
    <t>حسينيه</t>
  </si>
  <si>
    <t>عبد الله حسين</t>
  </si>
  <si>
    <t>كرم محمد</t>
  </si>
  <si>
    <t>راشد</t>
  </si>
  <si>
    <t>ميادى</t>
  </si>
  <si>
    <t>عدي عيسى</t>
  </si>
  <si>
    <t>احمد القدور</t>
  </si>
  <si>
    <t>علي مخلوف</t>
  </si>
  <si>
    <t>عبد الرحمن فخري</t>
  </si>
  <si>
    <t>محمد رشدي الرهونجي</t>
  </si>
  <si>
    <t>معاذ</t>
  </si>
  <si>
    <t>محمد همام ابوجيب</t>
  </si>
  <si>
    <t>جان بول دوه جي</t>
  </si>
  <si>
    <t>المنذر الشخير</t>
  </si>
  <si>
    <t>احمد بقاعي</t>
  </si>
  <si>
    <t>محمد هعمر</t>
  </si>
  <si>
    <t>حتيته</t>
  </si>
  <si>
    <t>محمد برادعي</t>
  </si>
  <si>
    <t>ثناء بكرو</t>
  </si>
  <si>
    <t>عدي خيطو</t>
  </si>
  <si>
    <t>مهند مجيد</t>
  </si>
  <si>
    <t>صبورة</t>
  </si>
  <si>
    <t>خالد قطيمان</t>
  </si>
  <si>
    <t>محمد صفوان</t>
  </si>
  <si>
    <t>ناهده</t>
  </si>
  <si>
    <t>احمد عز الدين نعمان</t>
  </si>
  <si>
    <t>وضحه</t>
  </si>
  <si>
    <t>اصف نيوف</t>
  </si>
  <si>
    <t>كاترين الحسين</t>
  </si>
  <si>
    <t>حلا اللحام</t>
  </si>
  <si>
    <t>سامر موسى</t>
  </si>
  <si>
    <t>زهريه</t>
  </si>
  <si>
    <t>ديمه سليمان</t>
  </si>
  <si>
    <t>نيرمين زاهر</t>
  </si>
  <si>
    <t>مريم الشعبان</t>
  </si>
  <si>
    <t>حاس</t>
  </si>
  <si>
    <t>ساريما زكريا</t>
  </si>
  <si>
    <t>محمد الياس</t>
  </si>
  <si>
    <t xml:space="preserve">منبج </t>
  </si>
  <si>
    <t>كارلا الاحمد</t>
  </si>
  <si>
    <t>تماره بسمه</t>
  </si>
  <si>
    <t>شريفه</t>
  </si>
  <si>
    <t>مرام الطباع</t>
  </si>
  <si>
    <t>رؤى دولاتي</t>
  </si>
  <si>
    <t>فطمه</t>
  </si>
  <si>
    <t>بيان الحموي</t>
  </si>
  <si>
    <t>ريم جنيد</t>
  </si>
  <si>
    <t>نورا صالح</t>
  </si>
  <si>
    <t>ديمه زيتون</t>
  </si>
  <si>
    <t>رباب</t>
  </si>
  <si>
    <t>فرح كنعان</t>
  </si>
  <si>
    <t>منتهى الكيلاني</t>
  </si>
  <si>
    <t>عبد المولى</t>
  </si>
  <si>
    <t>ميمونه</t>
  </si>
  <si>
    <t>مروه الدرويش الخطيب</t>
  </si>
  <si>
    <t>علا منصور</t>
  </si>
  <si>
    <t>لانا دره</t>
  </si>
  <si>
    <t>كميل</t>
  </si>
  <si>
    <t>عائده زغيب</t>
  </si>
  <si>
    <t>نسرين سوسق</t>
  </si>
  <si>
    <t>لوسي داود</t>
  </si>
  <si>
    <t>جلال</t>
  </si>
  <si>
    <t>ايلين</t>
  </si>
  <si>
    <t>سوزان فرانز</t>
  </si>
  <si>
    <t>معرونه</t>
  </si>
  <si>
    <t>سعد رسول</t>
  </si>
  <si>
    <t>بنيان</t>
  </si>
  <si>
    <t>الحمراء</t>
  </si>
  <si>
    <t>محمد الحمد</t>
  </si>
  <si>
    <t>اوس حمد نصر</t>
  </si>
  <si>
    <t>فندي</t>
  </si>
  <si>
    <t>عمار نمر</t>
  </si>
  <si>
    <t>احمد محمود</t>
  </si>
  <si>
    <t>محمد العلي</t>
  </si>
  <si>
    <t>محمد اليحيى</t>
  </si>
  <si>
    <t>مجتبى حمزه</t>
  </si>
  <si>
    <t>محمد المحمد</t>
  </si>
  <si>
    <t>الصالحية</t>
  </si>
  <si>
    <t>روني قاروط</t>
  </si>
  <si>
    <t>برشين</t>
  </si>
  <si>
    <t>اسامه نصر</t>
  </si>
  <si>
    <t>محمد الشريف</t>
  </si>
  <si>
    <t>حسان جبري</t>
  </si>
  <si>
    <t>بدور</t>
  </si>
  <si>
    <t>ابي العلبي</t>
  </si>
  <si>
    <t>وائل مسلم</t>
  </si>
  <si>
    <t>نبال</t>
  </si>
  <si>
    <t>محمد نور السراج</t>
  </si>
  <si>
    <t>محمد اله رشي</t>
  </si>
  <si>
    <t>نارين</t>
  </si>
  <si>
    <t>اسعد نخله</t>
  </si>
  <si>
    <t>عبد الله نضر</t>
  </si>
  <si>
    <t>محمد صبحي</t>
  </si>
  <si>
    <t>صخر اللافي</t>
  </si>
  <si>
    <t>شيمه</t>
  </si>
  <si>
    <t>بادية الضمير</t>
  </si>
  <si>
    <t>محمد الصالح</t>
  </si>
  <si>
    <t>قصي سعيد</t>
  </si>
  <si>
    <t>رائد</t>
  </si>
  <si>
    <t>مهند صالح</t>
  </si>
  <si>
    <t>علاء سليمان</t>
  </si>
  <si>
    <t>فرح هديها</t>
  </si>
  <si>
    <t>لبانه علي</t>
  </si>
  <si>
    <t>نمر</t>
  </si>
  <si>
    <t>كنان خضور</t>
  </si>
  <si>
    <t>حسام غزيل</t>
  </si>
  <si>
    <t>منار مونس</t>
  </si>
  <si>
    <t>ادهم</t>
  </si>
  <si>
    <t>محمد الحمادي</t>
  </si>
  <si>
    <t>عبد القادر</t>
  </si>
  <si>
    <t>الهام طريش</t>
  </si>
  <si>
    <t>عبد الرحمن عينيه</t>
  </si>
  <si>
    <t>نور السعودي</t>
  </si>
  <si>
    <t>زينه علي</t>
  </si>
  <si>
    <t>اسيا</t>
  </si>
  <si>
    <t>نور حميدو</t>
  </si>
  <si>
    <t>محمد العلوان</t>
  </si>
  <si>
    <t>التمانعة</t>
  </si>
  <si>
    <t>ناريمان المهنا</t>
  </si>
  <si>
    <t>محمود السودي</t>
  </si>
  <si>
    <t>حسين حماده</t>
  </si>
  <si>
    <t>بتول حسينو</t>
  </si>
  <si>
    <t>هلا نصار</t>
  </si>
  <si>
    <t>بيرقدار</t>
  </si>
  <si>
    <t>سلام رعد</t>
  </si>
  <si>
    <t>محمد ساهر</t>
  </si>
  <si>
    <t>ساره مصطفى</t>
  </si>
  <si>
    <t>الين الابيض</t>
  </si>
  <si>
    <t>الاء الطنيفر</t>
  </si>
  <si>
    <t>رهف ربيع</t>
  </si>
  <si>
    <t>لين منور</t>
  </si>
  <si>
    <t>يزن ميا</t>
  </si>
  <si>
    <t>دريد</t>
  </si>
  <si>
    <t>كاسندره الشوحه</t>
  </si>
  <si>
    <t>راتب</t>
  </si>
  <si>
    <t>سعيد خليل</t>
  </si>
  <si>
    <t>ميرنا الحلبي</t>
  </si>
  <si>
    <t>لامه ارسلان</t>
  </si>
  <si>
    <t>رديف</t>
  </si>
  <si>
    <t>رنيم الحسين</t>
  </si>
  <si>
    <t>صديق</t>
  </si>
  <si>
    <t>ابراهيم اوهان</t>
  </si>
  <si>
    <t>سماح شحاداه</t>
  </si>
  <si>
    <t>عائشه السروجي</t>
  </si>
  <si>
    <t>بشرى الحمد</t>
  </si>
  <si>
    <t>غاليه الحلبي</t>
  </si>
  <si>
    <t>محمد سعيد</t>
  </si>
  <si>
    <t>حلا قارح</t>
  </si>
  <si>
    <t>ندوى</t>
  </si>
  <si>
    <t>محمد كريم الدروبي</t>
  </si>
  <si>
    <t>ثناء الابير</t>
  </si>
  <si>
    <t>بشرى بلال</t>
  </si>
  <si>
    <t>انسام ابو فخر</t>
  </si>
  <si>
    <t>اريج ملحم</t>
  </si>
  <si>
    <t>محمد الخطيب حمصي</t>
  </si>
  <si>
    <t>ديانا جديد</t>
  </si>
  <si>
    <t>الخالدية</t>
  </si>
  <si>
    <t>الفه</t>
  </si>
  <si>
    <t>تميم الحموي</t>
  </si>
  <si>
    <t>راما رضوان</t>
  </si>
  <si>
    <t>دانيه المصري</t>
  </si>
  <si>
    <t>يارا الساحلي</t>
  </si>
  <si>
    <t>محمد بواب</t>
  </si>
  <si>
    <t>محمد سالم</t>
  </si>
  <si>
    <t>محمد عمر العبد</t>
  </si>
  <si>
    <t>محمد فيصل</t>
  </si>
  <si>
    <t>باسل بلبيسي</t>
  </si>
  <si>
    <t>منتصر</t>
  </si>
  <si>
    <t>غدير</t>
  </si>
  <si>
    <t>ميرنا خلوف</t>
  </si>
  <si>
    <t>ديما بكر زهدي</t>
  </si>
  <si>
    <t>لمى السعدي</t>
  </si>
  <si>
    <t>سولافه شحاده</t>
  </si>
  <si>
    <t>غدير طعمه</t>
  </si>
  <si>
    <t>راما حتحوت</t>
  </si>
  <si>
    <t>سمر عكو</t>
  </si>
  <si>
    <t>يارا طوبجي</t>
  </si>
  <si>
    <t>لين بركات</t>
  </si>
  <si>
    <t>نديم لايقه</t>
  </si>
  <si>
    <t>قصي حمزه</t>
  </si>
  <si>
    <t>معاذ البكر</t>
  </si>
  <si>
    <t>جبا</t>
  </si>
  <si>
    <t>يحيى الرفاعي</t>
  </si>
  <si>
    <t>فاتن خطاب</t>
  </si>
  <si>
    <t>نوره المحمد</t>
  </si>
  <si>
    <t>نورهان شحادي</t>
  </si>
  <si>
    <t>صبوره</t>
  </si>
  <si>
    <t>ملهم الصالح</t>
  </si>
  <si>
    <t>محمد بنيان</t>
  </si>
  <si>
    <t>مها بهاء الدين</t>
  </si>
  <si>
    <t>رهف شعبان</t>
  </si>
  <si>
    <t>احمد ماهر</t>
  </si>
  <si>
    <t>ايملي مقبعه</t>
  </si>
  <si>
    <t>نور الحاج صالح سليمان</t>
  </si>
  <si>
    <t>لين دره</t>
  </si>
  <si>
    <t>بتول الطباع</t>
  </si>
  <si>
    <t>بريفان باكير</t>
  </si>
  <si>
    <t>ماسه مزاحم</t>
  </si>
  <si>
    <t>محمد يزن الخطيب</t>
  </si>
  <si>
    <t>جوليانا اسد</t>
  </si>
  <si>
    <t>كامل</t>
  </si>
  <si>
    <t>تلتيتا</t>
  </si>
  <si>
    <t>الهيجاء الزرازره</t>
  </si>
  <si>
    <t>نيرمين موصللي</t>
  </si>
  <si>
    <t>اريج الحصري</t>
  </si>
  <si>
    <t>ريما الفتيح</t>
  </si>
  <si>
    <t>ساره النايف</t>
  </si>
  <si>
    <t>روان التت</t>
  </si>
  <si>
    <t>مريم المصري</t>
  </si>
  <si>
    <t>نوراي شدود</t>
  </si>
  <si>
    <t>زينب يوسف</t>
  </si>
  <si>
    <t>عبير حسن</t>
  </si>
  <si>
    <t>طارق الخياط</t>
  </si>
  <si>
    <t>شمس الدين مقلي</t>
  </si>
  <si>
    <t>وسيم البيك</t>
  </si>
  <si>
    <t>عمار بليق</t>
  </si>
  <si>
    <t>محمد طاهر اليبرودي</t>
  </si>
  <si>
    <t>محمد الحاج بدران</t>
  </si>
  <si>
    <t>فايز حبوش</t>
  </si>
  <si>
    <t>محمود صوان</t>
  </si>
  <si>
    <t xml:space="preserve"> دمشق</t>
  </si>
  <si>
    <t xml:space="preserve"> يبرود</t>
  </si>
  <si>
    <t xml:space="preserve"> السويداء</t>
  </si>
  <si>
    <t>سميرة</t>
  </si>
  <si>
    <t>حياة عاقل</t>
  </si>
  <si>
    <t xml:space="preserve"> يرموك</t>
  </si>
  <si>
    <t xml:space="preserve">ايمن </t>
  </si>
  <si>
    <t xml:space="preserve"> التل</t>
  </si>
  <si>
    <t xml:space="preserve"> اللاذقية</t>
  </si>
  <si>
    <t xml:space="preserve"> معضميه</t>
  </si>
  <si>
    <t xml:space="preserve"> جبله</t>
  </si>
  <si>
    <t>أميره بلول</t>
  </si>
  <si>
    <t xml:space="preserve"> زملكا</t>
  </si>
  <si>
    <t xml:space="preserve"> الكسوه</t>
  </si>
  <si>
    <t xml:space="preserve"> قدسيا</t>
  </si>
  <si>
    <t xml:space="preserve"> حمص</t>
  </si>
  <si>
    <t xml:space="preserve"> حلب</t>
  </si>
  <si>
    <t xml:space="preserve"> مخيم اليرموك</t>
  </si>
  <si>
    <t xml:space="preserve"> دوما</t>
  </si>
  <si>
    <t>مؤيد</t>
  </si>
  <si>
    <t xml:space="preserve"> جرمانا</t>
  </si>
  <si>
    <t xml:space="preserve"> حماه</t>
  </si>
  <si>
    <t xml:space="preserve"> سلميه</t>
  </si>
  <si>
    <t xml:space="preserve"> جديده الوادي</t>
  </si>
  <si>
    <t>محمد سمير</t>
  </si>
  <si>
    <t xml:space="preserve"> بنغازي</t>
  </si>
  <si>
    <t xml:space="preserve"> ادلب</t>
  </si>
  <si>
    <t xml:space="preserve"> قطنا</t>
  </si>
  <si>
    <t xml:space="preserve"> مصياف</t>
  </si>
  <si>
    <t xml:space="preserve">ريما </t>
  </si>
  <si>
    <t xml:space="preserve"> النبك</t>
  </si>
  <si>
    <t xml:space="preserve"> طرطوس</t>
  </si>
  <si>
    <t xml:space="preserve"> ديرالزور</t>
  </si>
  <si>
    <t xml:space="preserve"> درعا</t>
  </si>
  <si>
    <t xml:space="preserve"> سرغايا</t>
  </si>
  <si>
    <t xml:space="preserve"> سبينه</t>
  </si>
  <si>
    <t xml:space="preserve">سهام </t>
  </si>
  <si>
    <t>زبيدة</t>
  </si>
  <si>
    <t xml:space="preserve"> داريا</t>
  </si>
  <si>
    <t xml:space="preserve"> الحجر الاسود</t>
  </si>
  <si>
    <t>محمد سامر</t>
  </si>
  <si>
    <t xml:space="preserve"> الرياض</t>
  </si>
  <si>
    <t>تغريد صافي</t>
  </si>
  <si>
    <t xml:space="preserve"> سلحب</t>
  </si>
  <si>
    <t>سمية</t>
  </si>
  <si>
    <t xml:space="preserve"> بيت جن</t>
  </si>
  <si>
    <t xml:space="preserve"> الضمير</t>
  </si>
  <si>
    <t xml:space="preserve"> قبر الست</t>
  </si>
  <si>
    <t xml:space="preserve"> الرقه</t>
  </si>
  <si>
    <t>انيسه شاهين</t>
  </si>
  <si>
    <t>فتنه بازغلان</t>
  </si>
  <si>
    <t>ايمن  اباظة</t>
  </si>
  <si>
    <t xml:space="preserve">الهام عبد الرحيم </t>
  </si>
  <si>
    <t>ثمينه علي</t>
  </si>
  <si>
    <t xml:space="preserve"> </t>
  </si>
  <si>
    <t xml:space="preserve"> السيده زينب</t>
  </si>
  <si>
    <t>ألين علي</t>
  </si>
  <si>
    <t>حياة حسن</t>
  </si>
  <si>
    <t xml:space="preserve"> جبلة</t>
  </si>
  <si>
    <t>شفيقه بحصاص</t>
  </si>
  <si>
    <t xml:space="preserve"> اشرفيه صحنايا</t>
  </si>
  <si>
    <t>وداد الدكاك</t>
  </si>
  <si>
    <t xml:space="preserve"> الميادين</t>
  </si>
  <si>
    <t>ميس ابو شام</t>
  </si>
  <si>
    <t xml:space="preserve">شذا </t>
  </si>
  <si>
    <t xml:space="preserve"> ببيلا</t>
  </si>
  <si>
    <t>فاتن الشلبي</t>
  </si>
  <si>
    <t xml:space="preserve">نجوى </t>
  </si>
  <si>
    <t>سوزان زعيم</t>
  </si>
  <si>
    <t>يارا  بالي</t>
  </si>
  <si>
    <t>هلا سعدالدين</t>
  </si>
  <si>
    <t>فاتن قويدر</t>
  </si>
  <si>
    <t>انفصال المهنا</t>
  </si>
  <si>
    <t>خضرة معتوق</t>
  </si>
  <si>
    <t xml:space="preserve">فهد </t>
  </si>
  <si>
    <t>الهام حسون</t>
  </si>
  <si>
    <t>إناس بازالله</t>
  </si>
  <si>
    <t>وفاء بازالله</t>
  </si>
  <si>
    <t>ميلاد أبو سليم</t>
  </si>
  <si>
    <t xml:space="preserve">هيفاء </t>
  </si>
  <si>
    <t>الهام العقباني</t>
  </si>
  <si>
    <t xml:space="preserve"> القصير</t>
  </si>
  <si>
    <t>هيام العبد الله</t>
  </si>
  <si>
    <t xml:space="preserve"> البطيحه دوما</t>
  </si>
  <si>
    <t>ديبه السيدمحمود</t>
  </si>
  <si>
    <t>وفاء ربيع</t>
  </si>
  <si>
    <t xml:space="preserve"> عدرا المدينة العماليه</t>
  </si>
  <si>
    <t>إسراء جوعانه</t>
  </si>
  <si>
    <t>سعاد المدني</t>
  </si>
  <si>
    <t xml:space="preserve">عبد الرؤوف </t>
  </si>
  <si>
    <t>خديجه كمال الدين</t>
  </si>
  <si>
    <t>عبير عامر</t>
  </si>
  <si>
    <t>امال عطا الله</t>
  </si>
  <si>
    <t>فاطمه محمد</t>
  </si>
  <si>
    <t>نهاد عيسى صبيح</t>
  </si>
  <si>
    <t xml:space="preserve"> ازرع</t>
  </si>
  <si>
    <t xml:space="preserve"> معضمية</t>
  </si>
  <si>
    <t>ديالا  هلال</t>
  </si>
  <si>
    <t>ندوة</t>
  </si>
  <si>
    <t>تغريد  الجلاد</t>
  </si>
  <si>
    <t>رنا مكاكي</t>
  </si>
  <si>
    <t xml:space="preserve"> صحنايا</t>
  </si>
  <si>
    <t>زينيب ابراهيم</t>
  </si>
  <si>
    <t>باسمة</t>
  </si>
  <si>
    <t>لينا اسماعيل</t>
  </si>
  <si>
    <t xml:space="preserve"> سلمية</t>
  </si>
  <si>
    <t>كيندا عبدالله</t>
  </si>
  <si>
    <t xml:space="preserve">يازي </t>
  </si>
  <si>
    <t xml:space="preserve"> القامشلي</t>
  </si>
  <si>
    <t>امونه الشحادات</t>
  </si>
  <si>
    <t xml:space="preserve"> الصنمين</t>
  </si>
  <si>
    <t>زهراء المرعشلي</t>
  </si>
  <si>
    <t>فاطمه ابراهيم</t>
  </si>
  <si>
    <t>شذى القضماني</t>
  </si>
  <si>
    <t>زينب الشلح</t>
  </si>
  <si>
    <t>خالد  عيسى</t>
  </si>
  <si>
    <t>عبيدة</t>
  </si>
  <si>
    <t xml:space="preserve">قارة </t>
  </si>
  <si>
    <t>اسمهان احمد</t>
  </si>
  <si>
    <t xml:space="preserve"> ابتله</t>
  </si>
  <si>
    <t>رائده الشاطر</t>
  </si>
  <si>
    <t xml:space="preserve"> ريمة اللحف</t>
  </si>
  <si>
    <t>فتاه فاعور</t>
  </si>
  <si>
    <t xml:space="preserve"> قرين</t>
  </si>
  <si>
    <t>وفاء نصار</t>
  </si>
  <si>
    <t>مريم عبد الله</t>
  </si>
  <si>
    <t>رؤى  حسن</t>
  </si>
  <si>
    <t>رويدة</t>
  </si>
  <si>
    <t>أيه الله قداح</t>
  </si>
  <si>
    <t>نور الهدى الكردي</t>
  </si>
  <si>
    <t>غزل ابو حمزة</t>
  </si>
  <si>
    <t xml:space="preserve">ريتا </t>
  </si>
  <si>
    <t>علي  نصر</t>
  </si>
  <si>
    <t xml:space="preserve">مبعوجة </t>
  </si>
  <si>
    <t>ايمان مرشد</t>
  </si>
  <si>
    <t>اسماء فريجة</t>
  </si>
  <si>
    <t>رويدة حمد</t>
  </si>
  <si>
    <t>حنان العلي</t>
  </si>
  <si>
    <t>نانسي  الحلاق</t>
  </si>
  <si>
    <t>بثينه البزره</t>
  </si>
  <si>
    <t>ريمه المصري</t>
  </si>
  <si>
    <t>بشرى  عنعن</t>
  </si>
  <si>
    <t>كوبا</t>
  </si>
  <si>
    <t>لينا الطيان</t>
  </si>
  <si>
    <t>ميراث رسلان</t>
  </si>
  <si>
    <t xml:space="preserve">سحر </t>
  </si>
  <si>
    <t>فريال  مني</t>
  </si>
  <si>
    <t>جهينة</t>
  </si>
  <si>
    <t>آلاء سعدي</t>
  </si>
  <si>
    <t>فاتنه الشلق</t>
  </si>
  <si>
    <t>عبدالمجيد</t>
  </si>
  <si>
    <t>فاديا ليلا</t>
  </si>
  <si>
    <t>ريم معقد</t>
  </si>
  <si>
    <t>محمد  عاشور</t>
  </si>
  <si>
    <t xml:space="preserve">محمد ناصر </t>
  </si>
  <si>
    <t>محمد عدنان  محي الدين</t>
  </si>
  <si>
    <t>زينب عباس</t>
  </si>
  <si>
    <t>هاله علي كردي</t>
  </si>
  <si>
    <t xml:space="preserve">سيطه </t>
  </si>
  <si>
    <t xml:space="preserve"> المحروسه</t>
  </si>
  <si>
    <t>عواطف خدام</t>
  </si>
  <si>
    <t xml:space="preserve"> بكسا</t>
  </si>
  <si>
    <t>اعتدال حمزه</t>
  </si>
  <si>
    <t>تيما  العشعوش</t>
  </si>
  <si>
    <t>موندة</t>
  </si>
  <si>
    <t>االسويداء</t>
  </si>
  <si>
    <t>خيرية</t>
  </si>
  <si>
    <t>وفاء عبد الواحد</t>
  </si>
  <si>
    <t xml:space="preserve"> ناصريه</t>
  </si>
  <si>
    <t>هبه الله الخطيب</t>
  </si>
  <si>
    <t>فريال الخطيب</t>
  </si>
  <si>
    <t>منور الخماش</t>
  </si>
  <si>
    <t xml:space="preserve"> شام</t>
  </si>
  <si>
    <t>هيفاء السعدي</t>
  </si>
  <si>
    <t>منى مراد</t>
  </si>
  <si>
    <t xml:space="preserve">عبير </t>
  </si>
  <si>
    <t>مهند  محمد</t>
  </si>
  <si>
    <t>نجاة كاشف</t>
  </si>
  <si>
    <t xml:space="preserve"> مخيم  اليرموك</t>
  </si>
  <si>
    <t>زينب  مهدي</t>
  </si>
  <si>
    <t>زنوب حمزه</t>
  </si>
  <si>
    <t xml:space="preserve"> الزهراء</t>
  </si>
  <si>
    <t>هبه الله رمضان آغا</t>
  </si>
  <si>
    <t xml:space="preserve"> الطائف</t>
  </si>
  <si>
    <t>مجدولين  النونو</t>
  </si>
  <si>
    <t>ميرنا الناقولا يوسف</t>
  </si>
  <si>
    <t xml:space="preserve">ناريمان </t>
  </si>
  <si>
    <t>عبير شوك</t>
  </si>
  <si>
    <t>ملك الحاج عبدالحميد الضللي</t>
  </si>
  <si>
    <t>منى بحبوح</t>
  </si>
  <si>
    <t>بدره المصري</t>
  </si>
  <si>
    <t xml:space="preserve"> غزلانيه</t>
  </si>
  <si>
    <t>فاتن ابراهيم</t>
  </si>
  <si>
    <t>نبيله صقر</t>
  </si>
  <si>
    <t>ثلجه حسن</t>
  </si>
  <si>
    <t>خيريه معتوق</t>
  </si>
  <si>
    <t>روعه ترمانيني</t>
  </si>
  <si>
    <t>أشرف كاتب</t>
  </si>
  <si>
    <t>منى كاتب</t>
  </si>
  <si>
    <t xml:space="preserve">عنان </t>
  </si>
  <si>
    <t>محمد سليم</t>
  </si>
  <si>
    <t xml:space="preserve">لمياء </t>
  </si>
  <si>
    <t>فريال الصايغ</t>
  </si>
  <si>
    <t>صبحية حبوش</t>
  </si>
  <si>
    <t>امنه درويش</t>
  </si>
  <si>
    <t>ناظم</t>
  </si>
  <si>
    <t xml:space="preserve">رنا </t>
  </si>
  <si>
    <t>احمد راتب</t>
  </si>
  <si>
    <t>محمد غسان</t>
  </si>
  <si>
    <t>غزاله</t>
  </si>
  <si>
    <t>محمد ياسين</t>
  </si>
  <si>
    <t>ريا</t>
  </si>
  <si>
    <t xml:space="preserve">امين </t>
  </si>
  <si>
    <t>ابو ظبي</t>
  </si>
  <si>
    <t>ايناس</t>
  </si>
  <si>
    <t>عبدالقادر</t>
  </si>
  <si>
    <t>رجب</t>
  </si>
  <si>
    <t>منيره درويش</t>
  </si>
  <si>
    <t>اصف</t>
  </si>
  <si>
    <t>صقر</t>
  </si>
  <si>
    <t>بصرى الشام</t>
  </si>
  <si>
    <t>عزيز</t>
  </si>
  <si>
    <t xml:space="preserve">غاليه </t>
  </si>
  <si>
    <t>شمس الدين</t>
  </si>
  <si>
    <t>شيرين</t>
  </si>
  <si>
    <t>عماد الدين</t>
  </si>
  <si>
    <t>سلمى</t>
  </si>
  <si>
    <t>رزق الله</t>
  </si>
  <si>
    <t xml:space="preserve">غيداء </t>
  </si>
  <si>
    <t>مطيع</t>
  </si>
  <si>
    <t>كريم</t>
  </si>
  <si>
    <t>سقبا</t>
  </si>
  <si>
    <t>خديجه محمد</t>
  </si>
  <si>
    <t>نعمه</t>
  </si>
  <si>
    <t>معرتمصرين</t>
  </si>
  <si>
    <t>ريم محمود</t>
  </si>
  <si>
    <t>يعرب</t>
  </si>
  <si>
    <t>الجواديه</t>
  </si>
  <si>
    <t>كايد</t>
  </si>
  <si>
    <t>نور اسماعيل</t>
  </si>
  <si>
    <t>صلخد</t>
  </si>
  <si>
    <t>آصف</t>
  </si>
  <si>
    <t>رأس العين</t>
  </si>
  <si>
    <t>سمر حسن</t>
  </si>
  <si>
    <t>فائزه</t>
  </si>
  <si>
    <t>هاديه</t>
  </si>
  <si>
    <t>إعادة ارتباط</t>
  </si>
  <si>
    <t>فائق</t>
  </si>
  <si>
    <t>محمد السلوم</t>
  </si>
  <si>
    <t>رهف سقر</t>
  </si>
  <si>
    <t xml:space="preserve">نهاد </t>
  </si>
  <si>
    <t>محمد عارف</t>
  </si>
  <si>
    <t xml:space="preserve">فطومة </t>
  </si>
  <si>
    <t>نصر الدين</t>
  </si>
  <si>
    <t>سناء الديوب</t>
  </si>
  <si>
    <t>هواش</t>
  </si>
  <si>
    <t>محمد ديبي</t>
  </si>
  <si>
    <t>هنادي الشحمه</t>
  </si>
  <si>
    <t>اسمناز</t>
  </si>
  <si>
    <t>منى صبح</t>
  </si>
  <si>
    <t>منى الحلاق</t>
  </si>
  <si>
    <t>يولا سرحيل</t>
  </si>
  <si>
    <t>زاهي</t>
  </si>
  <si>
    <t>محمد عدنان الدهبي</t>
  </si>
  <si>
    <t>كنان شدود</t>
  </si>
  <si>
    <t>عصيبة</t>
  </si>
  <si>
    <t>عهد اليونس</t>
  </si>
  <si>
    <t>نور صبيحه</t>
  </si>
  <si>
    <t>رزان غصن</t>
  </si>
  <si>
    <t>جوزفين</t>
  </si>
  <si>
    <t>سومر الخالد</t>
  </si>
  <si>
    <t>دعاء الكيلاني</t>
  </si>
  <si>
    <t>نيرمين الجندلي</t>
  </si>
  <si>
    <t>علمت</t>
  </si>
  <si>
    <t>خضر ديب</t>
  </si>
  <si>
    <t>بنان درخباني</t>
  </si>
  <si>
    <t>محمد يحيى</t>
  </si>
  <si>
    <t>برهو</t>
  </si>
  <si>
    <t>داليا درباس</t>
  </si>
  <si>
    <t>لمى حيدر</t>
  </si>
  <si>
    <t>جهاد الميخان</t>
  </si>
  <si>
    <t>هنادي حمدان</t>
  </si>
  <si>
    <t>قصية</t>
  </si>
  <si>
    <t>ثراء السمان</t>
  </si>
  <si>
    <t>ولاء اسماعيل</t>
  </si>
  <si>
    <t>اماثل</t>
  </si>
  <si>
    <t>ديما خليل</t>
  </si>
  <si>
    <t>لمى بدران</t>
  </si>
  <si>
    <t>بتول الجاسم</t>
  </si>
  <si>
    <t>عبدالحكيم</t>
  </si>
  <si>
    <t>حلا سعد</t>
  </si>
  <si>
    <t>ميريانا نداف</t>
  </si>
  <si>
    <t>جورجينا قدسي</t>
  </si>
  <si>
    <t>لمى السلكه</t>
  </si>
  <si>
    <t>صفا نصار</t>
  </si>
  <si>
    <t>سلام شاهين</t>
  </si>
  <si>
    <t>نور الهدى صالح حيدر</t>
  </si>
  <si>
    <t>محمد زين العابدين</t>
  </si>
  <si>
    <t>محمد صوان</t>
  </si>
  <si>
    <t>عدويه سعيد</t>
  </si>
  <si>
    <t>محمد نبيه المحمد المحمود</t>
  </si>
  <si>
    <t>ابنيه</t>
  </si>
  <si>
    <t>مرح موسى</t>
  </si>
  <si>
    <t>لينا الحسن</t>
  </si>
  <si>
    <t>يامن الميداني</t>
  </si>
  <si>
    <t>يمنى وهبي</t>
  </si>
  <si>
    <t>دانيه سوركلي</t>
  </si>
  <si>
    <t>ضاحي</t>
  </si>
  <si>
    <t>جود واكيم</t>
  </si>
  <si>
    <t>ميشيل</t>
  </si>
  <si>
    <t>سكارلت باظه</t>
  </si>
  <si>
    <t>هلا يوسف</t>
  </si>
  <si>
    <t>رهف شنان</t>
  </si>
  <si>
    <t>عرمان</t>
  </si>
  <si>
    <t>نوال قويدر</t>
  </si>
  <si>
    <t>رهام الحلبي الرباط</t>
  </si>
  <si>
    <t>نور ابو الخير</t>
  </si>
  <si>
    <t>خطار</t>
  </si>
  <si>
    <t>دياب</t>
  </si>
  <si>
    <t>دينا عساف</t>
  </si>
  <si>
    <t>ميشال</t>
  </si>
  <si>
    <t>جعفر الابراهيم</t>
  </si>
  <si>
    <t>عفراء دريوس</t>
  </si>
  <si>
    <t>نور النجار</t>
  </si>
  <si>
    <t>زينب عكيد</t>
  </si>
  <si>
    <t>مها ملوك</t>
  </si>
  <si>
    <t>مرام الارنب</t>
  </si>
  <si>
    <t>محمد مكي</t>
  </si>
  <si>
    <t>صفاء ناصيف</t>
  </si>
  <si>
    <t>جورج نيقولا</t>
  </si>
  <si>
    <t>موفق حلاق</t>
  </si>
  <si>
    <t>اللقصير</t>
  </si>
  <si>
    <t>كامل الحسن</t>
  </si>
  <si>
    <t>قصي</t>
  </si>
  <si>
    <t>حسام رستم</t>
  </si>
  <si>
    <t>ليلى الميداني</t>
  </si>
  <si>
    <t>ريم محمد</t>
  </si>
  <si>
    <t>احمد لالا</t>
  </si>
  <si>
    <t>احمد المنيني</t>
  </si>
  <si>
    <t>تاتيانا</t>
  </si>
  <si>
    <t>حسام جهجاه</t>
  </si>
  <si>
    <t>زين العابدين ديوب</t>
  </si>
  <si>
    <t>نوريس</t>
  </si>
  <si>
    <t>منار الحجار</t>
  </si>
  <si>
    <t>مروه كبول</t>
  </si>
  <si>
    <t>شيرين الخضور</t>
  </si>
  <si>
    <t>ديمه شوقل دحله</t>
  </si>
  <si>
    <t>فاطمه الظاهر</t>
  </si>
  <si>
    <t>فلك السقعان</t>
  </si>
  <si>
    <t>لين النجار</t>
  </si>
  <si>
    <t>مجدي</t>
  </si>
  <si>
    <t>حنان بريغش</t>
  </si>
  <si>
    <t>موسى المحاميد</t>
  </si>
  <si>
    <t>فادي الناصر</t>
  </si>
  <si>
    <t>انعام الشحاذه</t>
  </si>
  <si>
    <t>علاء سماك</t>
  </si>
  <si>
    <t>راضي</t>
  </si>
  <si>
    <t>مجد الكوسى</t>
  </si>
  <si>
    <t>رند ظاظا</t>
  </si>
  <si>
    <t>شذى سفرجلاني</t>
  </si>
  <si>
    <t>الهه الجمال قنص</t>
  </si>
  <si>
    <t>الاء البيته</t>
  </si>
  <si>
    <t>نور الجابي</t>
  </si>
  <si>
    <t>عبير كركر</t>
  </si>
  <si>
    <t>رهف مرسي كناكري</t>
  </si>
  <si>
    <t>رنيم زريق</t>
  </si>
  <si>
    <t>ضياء عون</t>
  </si>
  <si>
    <t>عمر يوسف</t>
  </si>
  <si>
    <t>وليم سعاده</t>
  </si>
  <si>
    <t>محمد الشيخ</t>
  </si>
  <si>
    <t>سيما</t>
  </si>
  <si>
    <t>شهد شقير</t>
  </si>
  <si>
    <t>يزن عبد لكي</t>
  </si>
  <si>
    <t>بثينه منشا</t>
  </si>
  <si>
    <t>الاء خالد</t>
  </si>
  <si>
    <t>ساره جوهر</t>
  </si>
  <si>
    <t>روز ناجي</t>
  </si>
  <si>
    <t>ربا البويضاني</t>
  </si>
  <si>
    <t>كفاح وسوف</t>
  </si>
  <si>
    <t>مرح الحصني</t>
  </si>
  <si>
    <t>مجد المسلط</t>
  </si>
  <si>
    <t>ايمان المحمد</t>
  </si>
  <si>
    <t>بيان الاملح</t>
  </si>
  <si>
    <t>عيد</t>
  </si>
  <si>
    <t>مجد وهيبي</t>
  </si>
  <si>
    <t>نازك</t>
  </si>
  <si>
    <t>نغم قعدان</t>
  </si>
  <si>
    <t>روزان خميس</t>
  </si>
  <si>
    <t>ليما الشوفي</t>
  </si>
  <si>
    <t>لينا الخنسه</t>
  </si>
  <si>
    <t>الهام عبد الرزاق</t>
  </si>
  <si>
    <t>مي زربا</t>
  </si>
  <si>
    <t>شروف</t>
  </si>
  <si>
    <t>فرح سمره</t>
  </si>
  <si>
    <t>تمام</t>
  </si>
  <si>
    <t>زينب حداد</t>
  </si>
  <si>
    <t>سندس سليمان</t>
  </si>
  <si>
    <t>رانيا بارودي</t>
  </si>
  <si>
    <t>ساره صالح</t>
  </si>
  <si>
    <t>صديقه</t>
  </si>
  <si>
    <t>ميسون الحاج</t>
  </si>
  <si>
    <t>غفران المقداد</t>
  </si>
  <si>
    <t>ايمان شعيريه</t>
  </si>
  <si>
    <t>دعاء الحاصباني</t>
  </si>
  <si>
    <t>يمان حموده</t>
  </si>
  <si>
    <t>الاء كحيلان</t>
  </si>
  <si>
    <t>راما مبيض</t>
  </si>
  <si>
    <t>محمد فهد</t>
  </si>
  <si>
    <t>طريف</t>
  </si>
  <si>
    <t>ديما حسن</t>
  </si>
  <si>
    <t>روز</t>
  </si>
  <si>
    <t>بثينه نظامي</t>
  </si>
  <si>
    <t>عفراء ياغي</t>
  </si>
  <si>
    <t>نور عيسى</t>
  </si>
  <si>
    <t>رامي مراد</t>
  </si>
  <si>
    <t>هادي حلاق</t>
  </si>
  <si>
    <t>محمد ملهم حموي</t>
  </si>
  <si>
    <t>حيدر خليل</t>
  </si>
  <si>
    <t>كبريل</t>
  </si>
  <si>
    <t>محمد صالح الشعار</t>
  </si>
  <si>
    <t>محمد تيسير</t>
  </si>
  <si>
    <t>عبد الرحيم مقصوصه</t>
  </si>
  <si>
    <t>علاء علي</t>
  </si>
  <si>
    <t>اماني النوري</t>
  </si>
  <si>
    <t>شهرزاد بنشي</t>
  </si>
  <si>
    <t>عبد السلام عيسى</t>
  </si>
  <si>
    <t>سلام عون</t>
  </si>
  <si>
    <t>مايكل عبود</t>
  </si>
  <si>
    <t>ريشار</t>
  </si>
  <si>
    <t>ساره الحفار</t>
  </si>
  <si>
    <t>عدي طري</t>
  </si>
  <si>
    <t>وسام الجردي</t>
  </si>
  <si>
    <t>هايل العلي</t>
  </si>
  <si>
    <t>عمشه</t>
  </si>
  <si>
    <t>ادلينا</t>
  </si>
  <si>
    <t>رشا موسى</t>
  </si>
  <si>
    <t>دانيا الابراهيم</t>
  </si>
  <si>
    <t>ديالا زين الدين</t>
  </si>
  <si>
    <t>تلعبايا</t>
  </si>
  <si>
    <t>رامي رحال</t>
  </si>
  <si>
    <t>محمد عرابي</t>
  </si>
  <si>
    <t>انس سويد</t>
  </si>
  <si>
    <t>رغده مرشد</t>
  </si>
  <si>
    <t>ساره</t>
  </si>
  <si>
    <t>زويا الحمد</t>
  </si>
  <si>
    <t>ياره الشوفي</t>
  </si>
  <si>
    <t>نور صبح</t>
  </si>
  <si>
    <t>زينب الابراهيم</t>
  </si>
  <si>
    <t>درزيه</t>
  </si>
  <si>
    <t>ليان الجركس</t>
  </si>
  <si>
    <t>دينا عبد الكريم</t>
  </si>
  <si>
    <t>تغريد الجلالي</t>
  </si>
  <si>
    <t>مخيم جرمانا</t>
  </si>
  <si>
    <t>الاء الديب</t>
  </si>
  <si>
    <t>مسحره</t>
  </si>
  <si>
    <t>ديالا الحسين</t>
  </si>
  <si>
    <t>عذاب علي</t>
  </si>
  <si>
    <t>الدعتور</t>
  </si>
  <si>
    <t>مرام فويتي</t>
  </si>
  <si>
    <t>المولد</t>
  </si>
  <si>
    <t>رؤى ديب</t>
  </si>
  <si>
    <t>وسامه</t>
  </si>
  <si>
    <t>ميسم زيزفون</t>
  </si>
  <si>
    <t>رنا سلطان</t>
  </si>
  <si>
    <t>هنادي مرهج</t>
  </si>
  <si>
    <t>راما ياسين</t>
  </si>
  <si>
    <t>شيرين صقر</t>
  </si>
  <si>
    <t>زاما</t>
  </si>
  <si>
    <t>ميس مخلوف</t>
  </si>
  <si>
    <t>ندى داؤد</t>
  </si>
  <si>
    <t>امنو</t>
  </si>
  <si>
    <t>رئام سلهب</t>
  </si>
  <si>
    <t>نسرين الشعراني</t>
  </si>
  <si>
    <t>رهام السيجري</t>
  </si>
  <si>
    <t>نورهان</t>
  </si>
  <si>
    <t>منال الحاج ابراهيم</t>
  </si>
  <si>
    <t>ايمان يوسف</t>
  </si>
  <si>
    <t>عتاب لباد</t>
  </si>
  <si>
    <t>هبه درويش</t>
  </si>
  <si>
    <t>سميع</t>
  </si>
  <si>
    <t>ميرنا سموني</t>
  </si>
  <si>
    <t>امل فلاحه</t>
  </si>
  <si>
    <t>غزل الحريري</t>
  </si>
  <si>
    <t>علياء قهوه جي</t>
  </si>
  <si>
    <t>غنوه شربجي</t>
  </si>
  <si>
    <t>جده</t>
  </si>
  <si>
    <t>سوزان رمضان</t>
  </si>
  <si>
    <t>لواحظ</t>
  </si>
  <si>
    <t>ريم الحبش</t>
  </si>
  <si>
    <t>نور العمري</t>
  </si>
  <si>
    <t>دانه تقي الدين</t>
  </si>
  <si>
    <t>محمد عرفان</t>
  </si>
  <si>
    <t>وئام ديوب</t>
  </si>
  <si>
    <t>ردينه جاويش</t>
  </si>
  <si>
    <t>هديل حاج علوش</t>
  </si>
  <si>
    <t>نجوى الدرويش</t>
  </si>
  <si>
    <t>هاديه القضماني</t>
  </si>
  <si>
    <t>رهف صايمه</t>
  </si>
  <si>
    <t>محمد صفوح</t>
  </si>
  <si>
    <t>علا الصافتلي</t>
  </si>
  <si>
    <t>ولاء عرقسوسي</t>
  </si>
  <si>
    <t>لبنى الحفار</t>
  </si>
  <si>
    <t>ايه البحره</t>
  </si>
  <si>
    <t>راما الداغستاني</t>
  </si>
  <si>
    <t>شافع</t>
  </si>
  <si>
    <t>ريم الخوري</t>
  </si>
  <si>
    <t>جرجي</t>
  </si>
  <si>
    <t>عبير عيد</t>
  </si>
  <si>
    <t>اريج علوان</t>
  </si>
  <si>
    <t>ناهد عياش</t>
  </si>
  <si>
    <t>محمد صفوت</t>
  </si>
  <si>
    <t>ازين زيود</t>
  </si>
  <si>
    <t>وهيبه</t>
  </si>
  <si>
    <t>الزبداني</t>
  </si>
  <si>
    <t>بسمه ياغي</t>
  </si>
  <si>
    <t>زين</t>
  </si>
  <si>
    <t>ربا خلوف</t>
  </si>
  <si>
    <t>اناس هناوي</t>
  </si>
  <si>
    <t>فصيحة</t>
  </si>
  <si>
    <t xml:space="preserve">صحنايا </t>
  </si>
  <si>
    <t>نورا حبابه</t>
  </si>
  <si>
    <t>بلكان</t>
  </si>
  <si>
    <t>جوزفين التلي</t>
  </si>
  <si>
    <t>حفيظ</t>
  </si>
  <si>
    <t>شام حمدان</t>
  </si>
  <si>
    <t>رزان يونس</t>
  </si>
  <si>
    <t>رولا هزيم</t>
  </si>
  <si>
    <t>واجود</t>
  </si>
  <si>
    <t xml:space="preserve">دوير رسلان </t>
  </si>
  <si>
    <t>عتاب خلوف</t>
  </si>
  <si>
    <t>صافيتا</t>
  </si>
  <si>
    <t>هبة برهوم</t>
  </si>
  <si>
    <t>يولا عثمان</t>
  </si>
  <si>
    <t>فارس الشيباني</t>
  </si>
  <si>
    <t>اسليم</t>
  </si>
  <si>
    <t>طارق الجرماني</t>
  </si>
  <si>
    <t>ليله</t>
  </si>
  <si>
    <t>معتصم شجاع</t>
  </si>
  <si>
    <t>حائل</t>
  </si>
  <si>
    <t>حسام الخرفان</t>
  </si>
  <si>
    <t>حمد الطحان</t>
  </si>
  <si>
    <t>خالد الفريج</t>
  </si>
  <si>
    <t>صفوان درويش</t>
  </si>
  <si>
    <t>الخلالة</t>
  </si>
  <si>
    <t>رياض صالح</t>
  </si>
  <si>
    <t>رامز فياض</t>
  </si>
  <si>
    <t>حسام علوش</t>
  </si>
  <si>
    <t>محمد ويس</t>
  </si>
  <si>
    <t>حمامه</t>
  </si>
  <si>
    <t>ابو الظهور</t>
  </si>
  <si>
    <t>احمد هاشم طويل</t>
  </si>
  <si>
    <t>علاء علبي</t>
  </si>
  <si>
    <t xml:space="preserve">محمد غسان </t>
  </si>
  <si>
    <t xml:space="preserve">احلام </t>
  </si>
  <si>
    <t>علي زين</t>
  </si>
  <si>
    <t>فكرت</t>
  </si>
  <si>
    <t>لويس معماري</t>
  </si>
  <si>
    <t>روضه معماري</t>
  </si>
  <si>
    <t>سامر مغيزيل</t>
  </si>
  <si>
    <t>نادر فرحه</t>
  </si>
  <si>
    <t>بشاره</t>
  </si>
  <si>
    <t>رامي الحموي</t>
  </si>
  <si>
    <t>فريتان</t>
  </si>
  <si>
    <t>محمد حاج عمر</t>
  </si>
  <si>
    <t>عزيزه اسلام</t>
  </si>
  <si>
    <t>علي خضور</t>
  </si>
  <si>
    <t>ثامر الرفاعي</t>
  </si>
  <si>
    <t>فكريه</t>
  </si>
  <si>
    <t>ام ولد</t>
  </si>
  <si>
    <t>احمد ابو جيش</t>
  </si>
  <si>
    <t>محمد خير الزعبي</t>
  </si>
  <si>
    <t>عبد الله فاخوري</t>
  </si>
  <si>
    <t>زينيه</t>
  </si>
  <si>
    <t>سومر مارينا</t>
  </si>
  <si>
    <t>فراس نموره</t>
  </si>
  <si>
    <t>بشار الشحيد</t>
  </si>
  <si>
    <t>علاء الدين كرديه</t>
  </si>
  <si>
    <t>احمد تفكجي</t>
  </si>
  <si>
    <t>محمد رياض</t>
  </si>
  <si>
    <t>محمد حسام قدوره</t>
  </si>
  <si>
    <t>محمد لؤي ملص</t>
  </si>
  <si>
    <t>عبد الهادي الحرش</t>
  </si>
  <si>
    <t>احمد زملوط</t>
  </si>
  <si>
    <t>محمد كمال البيش</t>
  </si>
  <si>
    <t>وسام سمكري</t>
  </si>
  <si>
    <t>غزل</t>
  </si>
  <si>
    <t>محمود محمود</t>
  </si>
  <si>
    <t>عبد الهادي طارش</t>
  </si>
  <si>
    <t>اسامه فاهمه</t>
  </si>
  <si>
    <t>عطاف</t>
  </si>
  <si>
    <t>فراس الجيش</t>
  </si>
  <si>
    <t>هشام عبد السلام</t>
  </si>
  <si>
    <t>عمار ضميريه</t>
  </si>
  <si>
    <t>بشار الحلبي</t>
  </si>
  <si>
    <t>جميل عبود</t>
  </si>
  <si>
    <t>محمد زاهر عبيد</t>
  </si>
  <si>
    <t>محمد الشامي</t>
  </si>
  <si>
    <t>غياث ويحه</t>
  </si>
  <si>
    <t>هيجانه</t>
  </si>
  <si>
    <t>وضاح حسين</t>
  </si>
  <si>
    <t>اسكندر عمران</t>
  </si>
  <si>
    <t>وهيب بشير</t>
  </si>
  <si>
    <t>كاميران علي</t>
  </si>
  <si>
    <t>عزيزة</t>
  </si>
  <si>
    <t>ديما الشعار</t>
  </si>
  <si>
    <t>عازاب داؤد</t>
  </si>
  <si>
    <t>محمد دقدوق</t>
  </si>
  <si>
    <t>محمد علاء تقي الدين</t>
  </si>
  <si>
    <t>نوف</t>
  </si>
  <si>
    <t>منى شحيبر</t>
  </si>
  <si>
    <t>جوزيف عبود</t>
  </si>
  <si>
    <t>اغاوني</t>
  </si>
  <si>
    <t>ديمه ابو راشد</t>
  </si>
  <si>
    <t>كريمة</t>
  </si>
  <si>
    <t>علي الملوحي</t>
  </si>
  <si>
    <t>غسان حرفوش</t>
  </si>
  <si>
    <t>حسام ابو عقده</t>
  </si>
  <si>
    <t>كنان درويش</t>
  </si>
  <si>
    <t>جودي طوزان</t>
  </si>
  <si>
    <t>سندس صنجي</t>
  </si>
  <si>
    <t>غفران الحريري</t>
  </si>
  <si>
    <t>اصاله علي</t>
  </si>
  <si>
    <t>زينب الحسن</t>
  </si>
  <si>
    <t>بسيم زيتي</t>
  </si>
  <si>
    <t>دونا الزيتون</t>
  </si>
  <si>
    <t>ديانا ارناؤط</t>
  </si>
  <si>
    <t>قمر هزيمه</t>
  </si>
  <si>
    <t>محمد عنان</t>
  </si>
  <si>
    <t>نورين غزيل</t>
  </si>
  <si>
    <t>اسعد هدله</t>
  </si>
  <si>
    <t>باولا انطون</t>
  </si>
  <si>
    <t>جريس</t>
  </si>
  <si>
    <t>لويزه</t>
  </si>
  <si>
    <t>جوليا مكارم</t>
  </si>
  <si>
    <t>ديانا رسوق</t>
  </si>
  <si>
    <t>نشيده</t>
  </si>
  <si>
    <t>سوار ابو رايد</t>
  </si>
  <si>
    <t>صفاء الحمصي</t>
  </si>
  <si>
    <t>غريس داود راجحه</t>
  </si>
  <si>
    <t>زيزي</t>
  </si>
  <si>
    <t>لانا غانم</t>
  </si>
  <si>
    <t>ليلى شحاده</t>
  </si>
  <si>
    <t>هبه الديك</t>
  </si>
  <si>
    <t>عربيه</t>
  </si>
  <si>
    <t>يامن صلاح</t>
  </si>
  <si>
    <t>موسى حاج محمود</t>
  </si>
  <si>
    <t>طارق العباس</t>
  </si>
  <si>
    <t>بشار محمد</t>
  </si>
  <si>
    <t>نظير</t>
  </si>
  <si>
    <t>حسن العلي</t>
  </si>
  <si>
    <t>دعاء الرهوان</t>
  </si>
  <si>
    <t>ديما الشعباني</t>
  </si>
  <si>
    <t>رانيا غازيه</t>
  </si>
  <si>
    <t>رهف دليقان</t>
  </si>
  <si>
    <t>سلافا</t>
  </si>
  <si>
    <t>عمران عمران</t>
  </si>
  <si>
    <t>فاطمه الشرع</t>
  </si>
  <si>
    <t>مطاع</t>
  </si>
  <si>
    <t>لمياء صفصف</t>
  </si>
  <si>
    <t>فتاح</t>
  </si>
  <si>
    <t>ميشلين سلوم</t>
  </si>
  <si>
    <t>نبال الملحم</t>
  </si>
  <si>
    <t>فوزية</t>
  </si>
  <si>
    <t>سنا قعدان</t>
  </si>
  <si>
    <t>الاء قبسي</t>
  </si>
  <si>
    <t>روفيده حمود</t>
  </si>
  <si>
    <t>مازن يوسف</t>
  </si>
  <si>
    <t>الحسينية</t>
  </si>
  <si>
    <t>نور الدين الاسود</t>
  </si>
  <si>
    <t>هبه ابو سعده</t>
  </si>
  <si>
    <t>الجزائر</t>
  </si>
  <si>
    <t>يارا عباس</t>
  </si>
  <si>
    <t>علا عبود</t>
  </si>
  <si>
    <t>روبيكان علي</t>
  </si>
  <si>
    <t>بشرى محمود</t>
  </si>
  <si>
    <t>ثريل</t>
  </si>
  <si>
    <t>تيماء حيدر</t>
  </si>
  <si>
    <t>حنجور</t>
  </si>
  <si>
    <t>راميه البوشي</t>
  </si>
  <si>
    <t>محمد نبيه</t>
  </si>
  <si>
    <t>فريحه</t>
  </si>
  <si>
    <t>مروه الموسى</t>
  </si>
  <si>
    <t>فيروز الهندي</t>
  </si>
  <si>
    <t>ساره شخاشيرو</t>
  </si>
  <si>
    <t>هيلدا نايله</t>
  </si>
  <si>
    <t>مرح الشيخ محمد</t>
  </si>
  <si>
    <t>رانيا درويش</t>
  </si>
  <si>
    <t>نور ميخائيل</t>
  </si>
  <si>
    <t>جوزفن</t>
  </si>
  <si>
    <t>رهف شرف الدين</t>
  </si>
  <si>
    <t>سهير اسماعيل</t>
  </si>
  <si>
    <t>عيناتا</t>
  </si>
  <si>
    <t>اسامه الاعور</t>
  </si>
  <si>
    <t>عبد الله السمعان</t>
  </si>
  <si>
    <t>زعيله</t>
  </si>
  <si>
    <t>محمد محمد</t>
  </si>
  <si>
    <t>هلال قلاب</t>
  </si>
  <si>
    <t>باسم الرحيه</t>
  </si>
  <si>
    <t>عبد الهادي حامدي</t>
  </si>
  <si>
    <t>بنش</t>
  </si>
  <si>
    <t>محمد صالح خزنه</t>
  </si>
  <si>
    <t>شاهين الخليل</t>
  </si>
  <si>
    <t>مشايخ</t>
  </si>
  <si>
    <t>خالد النعسان</t>
  </si>
  <si>
    <t>تسيل</t>
  </si>
  <si>
    <t>مصطفى بري</t>
  </si>
  <si>
    <t>وائل العدس</t>
  </si>
  <si>
    <t>سامر دهان</t>
  </si>
  <si>
    <t>محمد شاهر</t>
  </si>
  <si>
    <t>رئيفة</t>
  </si>
  <si>
    <t>محمد غيث جاويش</t>
  </si>
  <si>
    <t>احمد الاشقر</t>
  </si>
  <si>
    <t>كمال تللو</t>
  </si>
  <si>
    <t>فراس شمو</t>
  </si>
  <si>
    <t>محمد عجاج</t>
  </si>
  <si>
    <t>وائل ملحان</t>
  </si>
  <si>
    <t>مازن باجي</t>
  </si>
  <si>
    <t>محمود عمر</t>
  </si>
  <si>
    <t>شرف الطحان</t>
  </si>
  <si>
    <t>هنادي اوسو</t>
  </si>
  <si>
    <t>بشار يوسف</t>
  </si>
  <si>
    <t>علام سليمان</t>
  </si>
  <si>
    <t>عباده محمد</t>
  </si>
  <si>
    <t>مدحت</t>
  </si>
  <si>
    <t>احمد رضا عمار</t>
  </si>
  <si>
    <t>انس المقداد</t>
  </si>
  <si>
    <t>لميس علي</t>
  </si>
  <si>
    <t>اياد حربوشه</t>
  </si>
  <si>
    <t>لينا السكاف</t>
  </si>
  <si>
    <t>باسل قره كهيا</t>
  </si>
  <si>
    <t>رولا سلوم</t>
  </si>
  <si>
    <t>حنين</t>
  </si>
  <si>
    <t>ورده شاهين</t>
  </si>
  <si>
    <t>قصي درويش</t>
  </si>
  <si>
    <t>خضور</t>
  </si>
  <si>
    <t>هيف الوسي</t>
  </si>
  <si>
    <t>ميشلين الخوري</t>
  </si>
  <si>
    <t>رنا يزبك</t>
  </si>
  <si>
    <t>يامن محمد</t>
  </si>
  <si>
    <t>غفران العقله</t>
  </si>
  <si>
    <t>نيرمين البيطار</t>
  </si>
  <si>
    <t>بشر ابو سيف</t>
  </si>
  <si>
    <t>صايل</t>
  </si>
  <si>
    <t>كوثر السمعان</t>
  </si>
  <si>
    <t>سومر رزق</t>
  </si>
  <si>
    <t>مازن فندي</t>
  </si>
  <si>
    <t>خاتون</t>
  </si>
  <si>
    <t>ملك الشنواني</t>
  </si>
  <si>
    <t>ميساء الحسين</t>
  </si>
  <si>
    <t>بتلا</t>
  </si>
  <si>
    <t>ليلى الهبل</t>
  </si>
  <si>
    <t>محمد عصام الدين</t>
  </si>
  <si>
    <t>عزام اسماعيل</t>
  </si>
  <si>
    <t>شحاده السيد احمد</t>
  </si>
  <si>
    <t>عزام برادعي</t>
  </si>
  <si>
    <t>محمد عبد السلام</t>
  </si>
  <si>
    <t>زينة كوزاك</t>
  </si>
  <si>
    <t>ربا المتني</t>
  </si>
  <si>
    <t>السويداء عرمان</t>
  </si>
  <si>
    <t>فتون ضوا</t>
  </si>
  <si>
    <t>قاسم الشاغوري</t>
  </si>
  <si>
    <t>قصي زغموت</t>
  </si>
  <si>
    <t>نسرين النقري</t>
  </si>
  <si>
    <t>رباب حسن</t>
  </si>
  <si>
    <t>لما محمد</t>
  </si>
  <si>
    <t>وائل حفيان</t>
  </si>
  <si>
    <t>اماني سليمان</t>
  </si>
  <si>
    <t>تمام حسين</t>
  </si>
  <si>
    <t>ثناء نصر</t>
  </si>
  <si>
    <t>شاهين</t>
  </si>
  <si>
    <t>نور الكوجك</t>
  </si>
  <si>
    <t>سونيا سليمان</t>
  </si>
  <si>
    <t>جمانه عبد الله</t>
  </si>
  <si>
    <t>ابراهيم مرهج</t>
  </si>
  <si>
    <t>اسراء سعود</t>
  </si>
  <si>
    <t>ربيع شهلا</t>
  </si>
  <si>
    <t>فدوه علي</t>
  </si>
  <si>
    <t>بلال محمد</t>
  </si>
  <si>
    <t>هبه الباشا</t>
  </si>
  <si>
    <t>هبا حاج خليل</t>
  </si>
  <si>
    <t>محمد سالم التركماني</t>
  </si>
  <si>
    <t>حازم البشير</t>
  </si>
  <si>
    <t>هزار محمد</t>
  </si>
  <si>
    <t>رامي خضره</t>
  </si>
  <si>
    <t>دعاء حميدو</t>
  </si>
  <si>
    <t>مرشد</t>
  </si>
  <si>
    <t>عبير الخياط</t>
  </si>
  <si>
    <t>علي ماهر</t>
  </si>
  <si>
    <t>ولاء عزو</t>
  </si>
  <si>
    <t>عليا السليمان</t>
  </si>
  <si>
    <t>سمره السليمان</t>
  </si>
  <si>
    <t>جميله حبيب</t>
  </si>
  <si>
    <t>ردينه العلي</t>
  </si>
  <si>
    <t>مريم عابوره</t>
  </si>
  <si>
    <t>امان البيروتي</t>
  </si>
  <si>
    <t>كاتيا الراعي</t>
  </si>
  <si>
    <t>مرح ياسين</t>
  </si>
  <si>
    <t>ايناس ناصيف</t>
  </si>
  <si>
    <t>عمار بدران</t>
  </si>
  <si>
    <t>فادي الحجه</t>
  </si>
  <si>
    <t>حسين ميا</t>
  </si>
  <si>
    <t>رشراش ابو احمد</t>
  </si>
  <si>
    <t>هديل بحصاص</t>
  </si>
  <si>
    <t>ندى الجباصيني</t>
  </si>
  <si>
    <t>زيدان زيدان</t>
  </si>
  <si>
    <t>حنان مراد</t>
  </si>
  <si>
    <t>عبير عزام</t>
  </si>
  <si>
    <t>نوفل حسين</t>
  </si>
  <si>
    <t>هبه الكرم</t>
  </si>
  <si>
    <t>شطحة</t>
  </si>
  <si>
    <t>زينب زمام</t>
  </si>
  <si>
    <t>رانيه الحمدان</t>
  </si>
  <si>
    <t>رشا فليطي</t>
  </si>
  <si>
    <t>هند حسن</t>
  </si>
  <si>
    <t>اريج الوسوف</t>
  </si>
  <si>
    <t>غنى دلعو</t>
  </si>
  <si>
    <t>ناصر سكر</t>
  </si>
  <si>
    <t>رشا هديها</t>
  </si>
  <si>
    <t>منيره العبار</t>
  </si>
  <si>
    <t>اسماء ياسين</t>
  </si>
  <si>
    <t>فاطمه الحربات</t>
  </si>
  <si>
    <t>نهاد الجرمقاني</t>
  </si>
  <si>
    <t>مدالله الدبيسي</t>
  </si>
  <si>
    <t>مرح العلي</t>
  </si>
  <si>
    <t>مي شاهين</t>
  </si>
  <si>
    <t>طارق الديراني</t>
  </si>
  <si>
    <t>سهام البجيرمي</t>
  </si>
  <si>
    <t>لانا اسمندر</t>
  </si>
  <si>
    <t>القطيلبية</t>
  </si>
  <si>
    <t>محسنلي</t>
  </si>
  <si>
    <t>لبنى عون</t>
  </si>
  <si>
    <t>فاطمه غانم</t>
  </si>
  <si>
    <t>يارا عضوم</t>
  </si>
  <si>
    <t>راما دللول</t>
  </si>
  <si>
    <t>عامر بسيكي</t>
  </si>
  <si>
    <t>براء ابو سرور</t>
  </si>
  <si>
    <t>نجلاء الخضراء</t>
  </si>
  <si>
    <t>ربى مارديني</t>
  </si>
  <si>
    <t>ردينه البيطار</t>
  </si>
  <si>
    <t>ملهم الجمال</t>
  </si>
  <si>
    <t>دعاء السيده</t>
  </si>
  <si>
    <t>جيهان غنطوس</t>
  </si>
  <si>
    <t>ايسر</t>
  </si>
  <si>
    <t>ساندرا الحداد</t>
  </si>
  <si>
    <t>سالي علي</t>
  </si>
  <si>
    <t>ربا عبود</t>
  </si>
  <si>
    <t>شذى البربور</t>
  </si>
  <si>
    <t>ام الرمان</t>
  </si>
  <si>
    <t>دعاء فزاع</t>
  </si>
  <si>
    <t>رائده زليخه</t>
  </si>
  <si>
    <t>ريما حلمي</t>
  </si>
  <si>
    <t>ضحى طباخه</t>
  </si>
  <si>
    <t>مرح خليل</t>
  </si>
  <si>
    <t>نور البهلول</t>
  </si>
  <si>
    <t>محمد لؤي</t>
  </si>
  <si>
    <t>لينا الزرعي</t>
  </si>
  <si>
    <t>علي رضا كرمنشاهي</t>
  </si>
  <si>
    <t>ايهاب كزاره</t>
  </si>
  <si>
    <t>جوليانا المسعد</t>
  </si>
  <si>
    <t>مرح شاهين</t>
  </si>
  <si>
    <t>خالد بيرقدار</t>
  </si>
  <si>
    <t>عمار حسين</t>
  </si>
  <si>
    <t>عمر احمد</t>
  </si>
  <si>
    <t>رنا عامر</t>
  </si>
  <si>
    <t>بيان نكاش</t>
  </si>
  <si>
    <t>رهف داود</t>
  </si>
  <si>
    <t>اياد القاضي</t>
  </si>
  <si>
    <t>يارا فريج</t>
  </si>
  <si>
    <t>روان عتيق</t>
  </si>
  <si>
    <t>نور الدين السبسبي</t>
  </si>
  <si>
    <t>احمد عبد الحق</t>
  </si>
  <si>
    <t>مجد اللمداني</t>
  </si>
  <si>
    <t>دينا العسافين</t>
  </si>
  <si>
    <t>نورمان الحسين</t>
  </si>
  <si>
    <t>هديل حسين</t>
  </si>
  <si>
    <t>لينا عابدين</t>
  </si>
  <si>
    <t>محمد هاني</t>
  </si>
  <si>
    <t>سيلين البوارشي</t>
  </si>
  <si>
    <t>ملاك خطاب</t>
  </si>
  <si>
    <t>غنى متيني</t>
  </si>
  <si>
    <t>يوسف عياد</t>
  </si>
  <si>
    <t>ياسين شرفي</t>
  </si>
  <si>
    <t>محمد علاء اليلداني</t>
  </si>
  <si>
    <t>لمعان</t>
  </si>
  <si>
    <t>نور اللحام</t>
  </si>
  <si>
    <t>طارق دنون</t>
  </si>
  <si>
    <t>رهف خليفه</t>
  </si>
  <si>
    <t>ايناس ابراهيم</t>
  </si>
  <si>
    <t>ريم خير بك</t>
  </si>
  <si>
    <t>هيا الهزاع الحمد</t>
  </si>
  <si>
    <t>وفاء هزاع</t>
  </si>
  <si>
    <t>مرح الشاهين</t>
  </si>
  <si>
    <t>هلا البوشي</t>
  </si>
  <si>
    <t>لبنى صالح</t>
  </si>
  <si>
    <t>عبير المرعي</t>
  </si>
  <si>
    <t>احمد المزور</t>
  </si>
  <si>
    <t>كوثر خليل</t>
  </si>
  <si>
    <t>بشرى حويجي</t>
  </si>
  <si>
    <t>زين زين</t>
  </si>
  <si>
    <t>دايانا مرتضى</t>
  </si>
  <si>
    <t>ليلى الدهان</t>
  </si>
  <si>
    <t>يسرا نضر</t>
  </si>
  <si>
    <t>فاطمه زيتون</t>
  </si>
  <si>
    <t>كريستين حسن</t>
  </si>
  <si>
    <t>حمزه العلان</t>
  </si>
  <si>
    <t>رامي احمد</t>
  </si>
  <si>
    <t>ملاذ بدر</t>
  </si>
  <si>
    <t>هشام المصري</t>
  </si>
  <si>
    <t>خلود الناصر</t>
  </si>
  <si>
    <t>مونا</t>
  </si>
  <si>
    <t>دعاء دغا</t>
  </si>
  <si>
    <t>ولاء العقاد</t>
  </si>
  <si>
    <t>العنود موسى حسن</t>
  </si>
  <si>
    <t>كوكب قصيص</t>
  </si>
  <si>
    <t>رانيه بيطار</t>
  </si>
  <si>
    <t>ثريا البيروتي</t>
  </si>
  <si>
    <t>بشره المحمود</t>
  </si>
  <si>
    <t>مايا الشريف</t>
  </si>
  <si>
    <t>محمد نورس</t>
  </si>
  <si>
    <t>عنايه الخيمي</t>
  </si>
  <si>
    <t>تمارا</t>
  </si>
  <si>
    <t>محمد بدر كوجان</t>
  </si>
  <si>
    <t>محمد خضر</t>
  </si>
  <si>
    <t>سيمون ابراهيم</t>
  </si>
  <si>
    <t>ابراهيم غنام</t>
  </si>
  <si>
    <t>محمد خانم</t>
  </si>
  <si>
    <t>محمد هيثم</t>
  </si>
  <si>
    <t>محمد عمار مهايني</t>
  </si>
  <si>
    <t>غياث ويحا</t>
  </si>
  <si>
    <t>احمد الشيخ</t>
  </si>
  <si>
    <t>امينه خليفه</t>
  </si>
  <si>
    <t>لين فطوم</t>
  </si>
  <si>
    <t>رنين طري</t>
  </si>
  <si>
    <t>لارا الحلو</t>
  </si>
  <si>
    <t>ليال ابراهيم</t>
  </si>
  <si>
    <t>قصي طرابيه</t>
  </si>
  <si>
    <t>سليمان الشوفي</t>
  </si>
  <si>
    <t>رجاء خلف</t>
  </si>
  <si>
    <t>ماري مبارك</t>
  </si>
  <si>
    <t>نور الهدى معاني</t>
  </si>
  <si>
    <t>علا حورانيه</t>
  </si>
  <si>
    <t>بتول الخطيب</t>
  </si>
  <si>
    <t>محمد جلال</t>
  </si>
  <si>
    <t>منال الشعار</t>
  </si>
  <si>
    <t>كريستل نونه</t>
  </si>
  <si>
    <t>وئام عروق</t>
  </si>
  <si>
    <t>وئام عرموش</t>
  </si>
  <si>
    <t>ايمان الفرخ</t>
  </si>
  <si>
    <t>رونزا قسام</t>
  </si>
  <si>
    <t>رامه سيف الدين</t>
  </si>
  <si>
    <t>زين عثمان</t>
  </si>
  <si>
    <t>انوار خشيفه</t>
  </si>
  <si>
    <t>ليلاس قاعاتي</t>
  </si>
  <si>
    <t>رهف موسى</t>
  </si>
  <si>
    <t>شكري سليمان</t>
  </si>
  <si>
    <t>يمنى خادم السروجي</t>
  </si>
  <si>
    <t>راما بشناق</t>
  </si>
  <si>
    <t>محمد الخضري</t>
  </si>
  <si>
    <t>سيدو</t>
  </si>
  <si>
    <t>وعد حمود</t>
  </si>
  <si>
    <t>مي نهري</t>
  </si>
  <si>
    <t>لانا الجنيات</t>
  </si>
  <si>
    <t>نبال القطيش</t>
  </si>
  <si>
    <t>اماني ادلبي</t>
  </si>
  <si>
    <t>زهراء روماني</t>
  </si>
  <si>
    <t>جوليا تسابحجي</t>
  </si>
  <si>
    <t>ابي</t>
  </si>
  <si>
    <t>هديل ابو راس</t>
  </si>
  <si>
    <t>روعه ثابت</t>
  </si>
  <si>
    <t>محمد لطفي</t>
  </si>
  <si>
    <t>لين يوسف</t>
  </si>
  <si>
    <t>رابيا</t>
  </si>
  <si>
    <t>حمين</t>
  </si>
  <si>
    <t>مضر النهار</t>
  </si>
  <si>
    <t>عبد الاله</t>
  </si>
  <si>
    <t>عبد الحميد محمد</t>
  </si>
  <si>
    <t>محمد صهيب الصلخدي</t>
  </si>
  <si>
    <t>حسن درويش</t>
  </si>
  <si>
    <t>بدور السوسي</t>
  </si>
  <si>
    <t>ديانا شبابيبي</t>
  </si>
  <si>
    <t>شام بلان</t>
  </si>
  <si>
    <t>دانيا دكاك</t>
  </si>
  <si>
    <t>نور العدس</t>
  </si>
  <si>
    <t>ساره فضه</t>
  </si>
  <si>
    <t>خديجه باكير</t>
  </si>
  <si>
    <t>رؤى دبور</t>
  </si>
  <si>
    <t>محمد العساوده</t>
  </si>
  <si>
    <t>حسان حامده</t>
  </si>
  <si>
    <t>هديل القطريب</t>
  </si>
  <si>
    <t>شاه</t>
  </si>
  <si>
    <t>كفر عقيد</t>
  </si>
  <si>
    <t>علي سليمان</t>
  </si>
  <si>
    <t>لارا البشير</t>
  </si>
  <si>
    <t>كرم غانم</t>
  </si>
  <si>
    <t>مادلين الشوفي</t>
  </si>
  <si>
    <t>اربد</t>
  </si>
  <si>
    <t>سوار النجم</t>
  </si>
  <si>
    <t>رامونا بغدان</t>
  </si>
  <si>
    <t>انتصار عطيه</t>
  </si>
  <si>
    <t>بيلسان عجاوي</t>
  </si>
  <si>
    <t>ميسون علي</t>
  </si>
  <si>
    <t>ايباء حسن</t>
  </si>
  <si>
    <t>مروه احمد</t>
  </si>
  <si>
    <t>راميا الصوري</t>
  </si>
  <si>
    <t>غفران علاء الدين</t>
  </si>
  <si>
    <t>بيان اجنيد</t>
  </si>
  <si>
    <t>رغد الحمراوي</t>
  </si>
  <si>
    <t>شاديا السرداح</t>
  </si>
  <si>
    <t>رزان قنيزح</t>
  </si>
  <si>
    <t>جبور</t>
  </si>
  <si>
    <t>بديع حبيب</t>
  </si>
  <si>
    <t>محمد يزن الدردري</t>
  </si>
  <si>
    <t>علي حسون</t>
  </si>
  <si>
    <t>ماجد الحاحي</t>
  </si>
  <si>
    <t>رضوان ضاهر</t>
  </si>
  <si>
    <t>يزن البنا</t>
  </si>
  <si>
    <t>نسرين عز الدين العقباني</t>
  </si>
  <si>
    <t>نور مونس رضوان</t>
  </si>
  <si>
    <t>نغم السمان</t>
  </si>
  <si>
    <t>نور الدرويش</t>
  </si>
  <si>
    <t>رهام المحمد</t>
  </si>
  <si>
    <t>لجين المحمد</t>
  </si>
  <si>
    <t>ديما سلعت العقباني</t>
  </si>
  <si>
    <t>وائيل</t>
  </si>
  <si>
    <t>ميس الريم شحرور</t>
  </si>
  <si>
    <t>ربا باشا</t>
  </si>
  <si>
    <t>هديل محمد</t>
  </si>
  <si>
    <t>عايده قرحيلي</t>
  </si>
  <si>
    <t>قنينص</t>
  </si>
  <si>
    <t>منار مياسه</t>
  </si>
  <si>
    <t>لينا حمامه</t>
  </si>
  <si>
    <t>دارين عيوش</t>
  </si>
  <si>
    <t>نور عبد الله</t>
  </si>
  <si>
    <t>نجاح الشلح</t>
  </si>
  <si>
    <t>لينا نموزي</t>
  </si>
  <si>
    <t>الاء حجي عبد</t>
  </si>
  <si>
    <t>محمد ربيع</t>
  </si>
  <si>
    <t>وفاء عنبرجي</t>
  </si>
  <si>
    <t>نورهان حبورشيد</t>
  </si>
  <si>
    <t>نور الشرقي</t>
  </si>
  <si>
    <t>ثريا محمد</t>
  </si>
  <si>
    <t>مروى ابراهيم</t>
  </si>
  <si>
    <t>رشا جوهره</t>
  </si>
  <si>
    <t>نور جوخدار</t>
  </si>
  <si>
    <t>لينا فرح</t>
  </si>
  <si>
    <t>سماهر فياض</t>
  </si>
  <si>
    <t>بسيم</t>
  </si>
  <si>
    <t>مريم بلول</t>
  </si>
  <si>
    <t>فاطمه العلي</t>
  </si>
  <si>
    <t>اسراء فروخ</t>
  </si>
  <si>
    <t>ميرفت الرحال</t>
  </si>
  <si>
    <t>عقله</t>
  </si>
  <si>
    <t>نور الديري</t>
  </si>
  <si>
    <t>سهام العقايله</t>
  </si>
  <si>
    <t>طرفه فاتح</t>
  </si>
  <si>
    <t>ربى الصوص</t>
  </si>
  <si>
    <t>نور العيطه</t>
  </si>
  <si>
    <t>نور شام عبد الرحمن</t>
  </si>
  <si>
    <t>وداد شيخ جبر</t>
  </si>
  <si>
    <t>حنان عاتكه</t>
  </si>
  <si>
    <t>الاء القصار</t>
  </si>
  <si>
    <t>فرح عطفه</t>
  </si>
  <si>
    <t>محمد امير</t>
  </si>
  <si>
    <t>هديل روميه</t>
  </si>
  <si>
    <t>نسرين الخوام</t>
  </si>
  <si>
    <t>رنيم صندوق</t>
  </si>
  <si>
    <t>احلام حمدوني</t>
  </si>
  <si>
    <t>المى حيدر</t>
  </si>
  <si>
    <t>صفا حسب الله</t>
  </si>
  <si>
    <t>لينا الدبس</t>
  </si>
  <si>
    <t>نغم عليا</t>
  </si>
  <si>
    <t>شحيده</t>
  </si>
  <si>
    <t>هديل البرجس</t>
  </si>
  <si>
    <t>هلا سرور</t>
  </si>
  <si>
    <t>رائده الشمالي</t>
  </si>
  <si>
    <t>هناء حماده</t>
  </si>
  <si>
    <t>ميرنا النفوري</t>
  </si>
  <si>
    <t>نور عبيد</t>
  </si>
  <si>
    <t>رمزي</t>
  </si>
  <si>
    <t>بيان شمعه</t>
  </si>
  <si>
    <t>سانتا ثابت</t>
  </si>
  <si>
    <t>فرح درويش</t>
  </si>
  <si>
    <t>لما خليل</t>
  </si>
  <si>
    <t>فدوى طوقان</t>
  </si>
  <si>
    <t>غصون درويش</t>
  </si>
  <si>
    <t>عميد</t>
  </si>
  <si>
    <t>رهف ايوب</t>
  </si>
  <si>
    <t>المعبدة</t>
  </si>
  <si>
    <t>عماد خداج</t>
  </si>
  <si>
    <t>ربيع اسماعيل</t>
  </si>
  <si>
    <t>سامر الشرع</t>
  </si>
  <si>
    <t>مجد مسلم</t>
  </si>
  <si>
    <t>جعفر عيد</t>
  </si>
  <si>
    <t>حسام مرهج</t>
  </si>
  <si>
    <t>جلال داؤد</t>
  </si>
  <si>
    <t>دريد حسون</t>
  </si>
  <si>
    <t>موسى طالب</t>
  </si>
  <si>
    <t>محمد باقر</t>
  </si>
  <si>
    <t>محمد يامن اسماعيل</t>
  </si>
  <si>
    <t>كرم محفوض</t>
  </si>
  <si>
    <t>تاج الدين</t>
  </si>
  <si>
    <t>مجد مشرقي</t>
  </si>
  <si>
    <t>قبس الجمعات</t>
  </si>
  <si>
    <t>مايا الهاشمي</t>
  </si>
  <si>
    <t>محمود المنصور</t>
  </si>
  <si>
    <t>وسيم طعمه</t>
  </si>
  <si>
    <t>عبد الله الحنش</t>
  </si>
  <si>
    <t>خليل بشبش</t>
  </si>
  <si>
    <t>عامر بركيل</t>
  </si>
  <si>
    <t>قصي التل</t>
  </si>
  <si>
    <t>كمال الدين</t>
  </si>
  <si>
    <t>فراس ريمان</t>
  </si>
  <si>
    <t>تامر دبور</t>
  </si>
  <si>
    <t>وهيب</t>
  </si>
  <si>
    <t>قتيبه عاشور</t>
  </si>
  <si>
    <t>حسن فخور</t>
  </si>
  <si>
    <t>ملاذ سليمان</t>
  </si>
  <si>
    <t>وائل عباس</t>
  </si>
  <si>
    <t>التريمسه</t>
  </si>
  <si>
    <t>كافيه</t>
  </si>
  <si>
    <t>غنوة علان</t>
  </si>
  <si>
    <t>يعقوب</t>
  </si>
  <si>
    <t>وعد شعراني</t>
  </si>
  <si>
    <t>ميلاد شحاده</t>
  </si>
  <si>
    <t>عبد المسيح</t>
  </si>
  <si>
    <t>لينه عليشة</t>
  </si>
  <si>
    <t>خدوج</t>
  </si>
  <si>
    <t>صهيب ابراهيم</t>
  </si>
  <si>
    <t>سعدية</t>
  </si>
  <si>
    <t>تيرمعلة</t>
  </si>
  <si>
    <t>أحمد شهير</t>
  </si>
  <si>
    <t>محمد شيخ تراب</t>
  </si>
  <si>
    <t>نايف النواد</t>
  </si>
  <si>
    <t>تركية</t>
  </si>
  <si>
    <t>البوتة</t>
  </si>
  <si>
    <t>الاء الربيعي</t>
  </si>
  <si>
    <t>س4ح</t>
  </si>
  <si>
    <t>س4</t>
  </si>
  <si>
    <t>رر1</t>
  </si>
  <si>
    <t>سامية</t>
  </si>
  <si>
    <t>ندى يوسف</t>
  </si>
  <si>
    <t>عزالدين</t>
  </si>
  <si>
    <t xml:space="preserve">هدى </t>
  </si>
  <si>
    <t>ايمان سرحان</t>
  </si>
  <si>
    <t>يسره فندي</t>
  </si>
  <si>
    <t xml:space="preserve"> المالكيه</t>
  </si>
  <si>
    <t>أيمن مرعي</t>
  </si>
  <si>
    <t>مريم عجاج</t>
  </si>
  <si>
    <t xml:space="preserve"> عرنه</t>
  </si>
  <si>
    <t>عفيفه سركيس</t>
  </si>
  <si>
    <t xml:space="preserve">سارة  خدام </t>
  </si>
  <si>
    <t>حفيظه الخياط</t>
  </si>
  <si>
    <t>سعدة خميس</t>
  </si>
  <si>
    <t xml:space="preserve">عاملر  رافع </t>
  </si>
  <si>
    <t>مي صبري</t>
  </si>
  <si>
    <t xml:space="preserve">انيسه </t>
  </si>
  <si>
    <t xml:space="preserve"> شهبا</t>
  </si>
  <si>
    <t>غزاله الابراهيم</t>
  </si>
  <si>
    <t xml:space="preserve"> ربعو</t>
  </si>
  <si>
    <t>صبحة</t>
  </si>
  <si>
    <t>حنان الكوجك</t>
  </si>
  <si>
    <t>امنه خليل</t>
  </si>
  <si>
    <t>سليمه المهنا</t>
  </si>
  <si>
    <t>سحر عمران</t>
  </si>
  <si>
    <t>منيره رزق</t>
  </si>
  <si>
    <t xml:space="preserve"> معرة صيدنايا</t>
  </si>
  <si>
    <t>جوهينة</t>
  </si>
  <si>
    <t>أحمد البلال</t>
  </si>
  <si>
    <t xml:space="preserve">كرديه </t>
  </si>
  <si>
    <t xml:space="preserve"> جبله الجامع</t>
  </si>
  <si>
    <t>أسامه أسعد</t>
  </si>
  <si>
    <t>هند أسعد</t>
  </si>
  <si>
    <t>منيعة</t>
  </si>
  <si>
    <t>الاء زبدية</t>
  </si>
  <si>
    <t>علبد الحميد</t>
  </si>
  <si>
    <t>عنايت ليموني</t>
  </si>
  <si>
    <t>حمره الحمدان</t>
  </si>
  <si>
    <t xml:space="preserve"> موحسن</t>
  </si>
  <si>
    <t>أمل عبدالله</t>
  </si>
  <si>
    <t xml:space="preserve">بندريه </t>
  </si>
  <si>
    <t xml:space="preserve">رجاء </t>
  </si>
  <si>
    <t>ساميه ميهوب</t>
  </si>
  <si>
    <t>بهاءالدين</t>
  </si>
  <si>
    <t>فوز البشير</t>
  </si>
  <si>
    <t xml:space="preserve">كليمه </t>
  </si>
  <si>
    <t xml:space="preserve"> اليرموك</t>
  </si>
  <si>
    <t>سميحه ابومغضب</t>
  </si>
  <si>
    <t>دعد شميش</t>
  </si>
  <si>
    <t xml:space="preserve">عتوك </t>
  </si>
  <si>
    <t>شهيره ضاهر</t>
  </si>
  <si>
    <t>رغد  الحفارالحبال</t>
  </si>
  <si>
    <t xml:space="preserve">كلود </t>
  </si>
  <si>
    <t xml:space="preserve">انصاف  </t>
  </si>
  <si>
    <t xml:space="preserve">الشارقة </t>
  </si>
  <si>
    <t xml:space="preserve">راس العين </t>
  </si>
  <si>
    <t xml:space="preserve">بهيه </t>
  </si>
  <si>
    <t xml:space="preserve"> مشفى درعا</t>
  </si>
  <si>
    <t>انصاف الحسين</t>
  </si>
  <si>
    <t>مريم قشوم</t>
  </si>
  <si>
    <t xml:space="preserve">قمر </t>
  </si>
  <si>
    <t xml:space="preserve"> القرداحه</t>
  </si>
  <si>
    <t>علاء  الشامي</t>
  </si>
  <si>
    <t>مؤمنة</t>
  </si>
  <si>
    <t>تمينة</t>
  </si>
  <si>
    <t>سعاد هلال</t>
  </si>
  <si>
    <t>فاديا العبيد</t>
  </si>
  <si>
    <t>هند العبد الله</t>
  </si>
  <si>
    <t xml:space="preserve">دلال </t>
  </si>
  <si>
    <t>عفرة الحمود البشير</t>
  </si>
  <si>
    <t xml:space="preserve"> محيميدة</t>
  </si>
  <si>
    <t>لورنس ابوعلي</t>
  </si>
  <si>
    <t>خهدى</t>
  </si>
  <si>
    <t>عفت الشلبي</t>
  </si>
  <si>
    <t xml:space="preserve"> الكويت</t>
  </si>
  <si>
    <t>سناء الاحمر</t>
  </si>
  <si>
    <t>مالك  عليا</t>
  </si>
  <si>
    <t>مسيره عليا</t>
  </si>
  <si>
    <t xml:space="preserve"> تلدره</t>
  </si>
  <si>
    <t>فطيم حميدي</t>
  </si>
  <si>
    <t xml:space="preserve"> محمبل</t>
  </si>
  <si>
    <t>فتاة عاقل</t>
  </si>
  <si>
    <t>جميله محمود</t>
  </si>
  <si>
    <t xml:space="preserve"> جباب</t>
  </si>
  <si>
    <t xml:space="preserve">رئيفه </t>
  </si>
  <si>
    <t>وداد رحمة</t>
  </si>
  <si>
    <t xml:space="preserve">كفر بطنا </t>
  </si>
  <si>
    <t>حيدر زهرة</t>
  </si>
  <si>
    <t>إباء صالح</t>
  </si>
  <si>
    <t>جهيدا مكنا</t>
  </si>
  <si>
    <t xml:space="preserve"> الرقمة</t>
  </si>
  <si>
    <t>هبه الله سعد</t>
  </si>
  <si>
    <t>صالح  النهار</t>
  </si>
  <si>
    <t>ثروت دبور</t>
  </si>
  <si>
    <t>سهام العين</t>
  </si>
  <si>
    <t>مارلين تخته جيان</t>
  </si>
  <si>
    <t>فاديا حمدي</t>
  </si>
  <si>
    <t xml:space="preserve">اسما الصالح </t>
  </si>
  <si>
    <t>ثنيه العبدون</t>
  </si>
  <si>
    <t>شهيره هزيم</t>
  </si>
  <si>
    <t>هاجر الطحان</t>
  </si>
  <si>
    <t xml:space="preserve"> بيت اره</t>
  </si>
  <si>
    <t>نعيمه نخله</t>
  </si>
  <si>
    <t>منى  عباس</t>
  </si>
  <si>
    <t>مريم هزيم</t>
  </si>
  <si>
    <t>وسيم السخلة</t>
  </si>
  <si>
    <t>اماني  كرو</t>
  </si>
  <si>
    <t xml:space="preserve">بشيرة </t>
  </si>
  <si>
    <t xml:space="preserve"> عدرا</t>
  </si>
  <si>
    <t>حياة ميا</t>
  </si>
  <si>
    <t xml:space="preserve">ثناء </t>
  </si>
  <si>
    <t xml:space="preserve">محمد حسان </t>
  </si>
  <si>
    <t>روشان  بيان</t>
  </si>
  <si>
    <t>فائدة</t>
  </si>
  <si>
    <t>احمد حسان</t>
  </si>
  <si>
    <t>سبأ سليمان</t>
  </si>
  <si>
    <t>مانويلا الحكيم</t>
  </si>
  <si>
    <t>خديجة بسيكي</t>
  </si>
  <si>
    <t>فاطمه غدير</t>
  </si>
  <si>
    <t>عبد الهادي  حناوي</t>
  </si>
  <si>
    <t xml:space="preserve">عدويه </t>
  </si>
  <si>
    <t>لينه شفيع</t>
  </si>
  <si>
    <t>محمد أديب</t>
  </si>
  <si>
    <t xml:space="preserve">عبيده </t>
  </si>
  <si>
    <t>امل المشرقي</t>
  </si>
  <si>
    <t>رانيا .</t>
  </si>
  <si>
    <t>يامن قيروط</t>
  </si>
  <si>
    <t>فلك قيروط</t>
  </si>
  <si>
    <t>احمد العبود الصالح</t>
  </si>
  <si>
    <t xml:space="preserve"> محكان</t>
  </si>
  <si>
    <t>آلاء الكردي</t>
  </si>
  <si>
    <t>منى دياب</t>
  </si>
  <si>
    <t>فهيدة</t>
  </si>
  <si>
    <t>نوره عوض</t>
  </si>
  <si>
    <t>سلما حمزه</t>
  </si>
  <si>
    <t xml:space="preserve"> حرستا البصل</t>
  </si>
  <si>
    <t xml:space="preserve">أمل </t>
  </si>
  <si>
    <t>خولة المغربي</t>
  </si>
  <si>
    <t>امل علمي</t>
  </si>
  <si>
    <t>ديما ابو فخر</t>
  </si>
  <si>
    <t>سلوى القاسم</t>
  </si>
  <si>
    <t>مياسه الشوفي</t>
  </si>
  <si>
    <t xml:space="preserve">ملك </t>
  </si>
  <si>
    <t>زينب سالم</t>
  </si>
  <si>
    <t>أهداب علان</t>
  </si>
  <si>
    <t>شروق ملاانت</t>
  </si>
  <si>
    <t>رغده خربوطلي</t>
  </si>
  <si>
    <t xml:space="preserve"> نوله</t>
  </si>
  <si>
    <t>ازدهار دياب</t>
  </si>
  <si>
    <t>حاجه غرور</t>
  </si>
  <si>
    <t>ماسة خربوط</t>
  </si>
  <si>
    <t>أسد</t>
  </si>
  <si>
    <t>فيروز بشاره</t>
  </si>
  <si>
    <t>رغداء الرز</t>
  </si>
  <si>
    <t>ندى خطاب</t>
  </si>
  <si>
    <t>هناء بنانه</t>
  </si>
  <si>
    <t xml:space="preserve"> الحسكه</t>
  </si>
  <si>
    <t>محمد  محفوض</t>
  </si>
  <si>
    <t>وردة آسعد</t>
  </si>
  <si>
    <t>مروه دبوره</t>
  </si>
  <si>
    <t>عائده كشكه</t>
  </si>
  <si>
    <t>نعيمه رستم</t>
  </si>
  <si>
    <t xml:space="preserve"> جبيتا</t>
  </si>
  <si>
    <t xml:space="preserve">فاطمة </t>
  </si>
  <si>
    <t>نبيله الجرش</t>
  </si>
  <si>
    <t>فاطمه صالح</t>
  </si>
  <si>
    <t xml:space="preserve">وصفيه </t>
  </si>
  <si>
    <t xml:space="preserve">انعام </t>
  </si>
  <si>
    <t>ميسون حداد</t>
  </si>
  <si>
    <t>أحمد راتب</t>
  </si>
  <si>
    <t>أماني الشعار</t>
  </si>
  <si>
    <t xml:space="preserve">اروى سعد الدين </t>
  </si>
  <si>
    <t>سميه لطفي</t>
  </si>
  <si>
    <t>فاطمة سلمان</t>
  </si>
  <si>
    <t xml:space="preserve"> الكسوة</t>
  </si>
  <si>
    <t>وضحة النوري</t>
  </si>
  <si>
    <t xml:space="preserve"> الحارة</t>
  </si>
  <si>
    <t>آصف سلامه بطحيش</t>
  </si>
  <si>
    <t xml:space="preserve">عبد الحميد </t>
  </si>
  <si>
    <t>وفاء ناصر</t>
  </si>
  <si>
    <t>آلاء الحلبي</t>
  </si>
  <si>
    <t xml:space="preserve">ملكه </t>
  </si>
  <si>
    <t>انطوانيت جزارة</t>
  </si>
  <si>
    <t xml:space="preserve">كلوديت </t>
  </si>
  <si>
    <t>عيده الابراهيم</t>
  </si>
  <si>
    <t>مريم زليطه</t>
  </si>
  <si>
    <t>سميره نوح</t>
  </si>
  <si>
    <t>خلود رياض</t>
  </si>
  <si>
    <t xml:space="preserve"> الزامليه</t>
  </si>
  <si>
    <t>رمزا معلولي</t>
  </si>
  <si>
    <t xml:space="preserve"> قلايع</t>
  </si>
  <si>
    <t>جورجيت فخور</t>
  </si>
  <si>
    <t>هاله اللحام</t>
  </si>
  <si>
    <t>غاده الجركس</t>
  </si>
  <si>
    <t>مؤمنه المعدنلي</t>
  </si>
  <si>
    <t xml:space="preserve"> حرستا</t>
  </si>
  <si>
    <t>ماري دبسيه</t>
  </si>
  <si>
    <t>ملكي صالح</t>
  </si>
  <si>
    <t xml:space="preserve"> دوير بعبدا</t>
  </si>
  <si>
    <t>مريم مخول</t>
  </si>
  <si>
    <t xml:space="preserve"> بيروت</t>
  </si>
  <si>
    <t>رحاب بلال</t>
  </si>
  <si>
    <t>فريال حسن</t>
  </si>
  <si>
    <t>ماجده البيطار</t>
  </si>
  <si>
    <t>سمر حداد</t>
  </si>
  <si>
    <t xml:space="preserve">مياده </t>
  </si>
  <si>
    <t xml:space="preserve"> منين</t>
  </si>
  <si>
    <t>ايمان تلفيتي</t>
  </si>
  <si>
    <t>ساره  جبر</t>
  </si>
  <si>
    <t xml:space="preserve">رفيقه </t>
  </si>
  <si>
    <t xml:space="preserve">فريال </t>
  </si>
  <si>
    <t xml:space="preserve">سارة  سلمان </t>
  </si>
  <si>
    <t>رؤى تامر</t>
  </si>
  <si>
    <t>مها السليمان الحموي</t>
  </si>
  <si>
    <t xml:space="preserve">إيمان </t>
  </si>
  <si>
    <t>نهله منعم</t>
  </si>
  <si>
    <t>صبا عز الدين العقباني</t>
  </si>
  <si>
    <t>رغوم عز الدين</t>
  </si>
  <si>
    <t xml:space="preserve"> كفتين</t>
  </si>
  <si>
    <t>هونيده قزموز</t>
  </si>
  <si>
    <t xml:space="preserve"> بيت سحم</t>
  </si>
  <si>
    <t xml:space="preserve">سلوى </t>
  </si>
  <si>
    <t>مها المسوتي</t>
  </si>
  <si>
    <t>فكتوريا المفعلاني</t>
  </si>
  <si>
    <t>فاطمة صندوق</t>
  </si>
  <si>
    <t>فايزة زينب</t>
  </si>
  <si>
    <t>فرح زودة</t>
  </si>
  <si>
    <t>سحر ابراهيم</t>
  </si>
  <si>
    <t xml:space="preserve">عزيزه </t>
  </si>
  <si>
    <t xml:space="preserve"> الشاميه</t>
  </si>
  <si>
    <t>جنان الفتيح</t>
  </si>
  <si>
    <t>حليمة جمعة</t>
  </si>
  <si>
    <t>ماري  الشناعه</t>
  </si>
  <si>
    <t>ابتسام مره</t>
  </si>
  <si>
    <t>ماسة جبري</t>
  </si>
  <si>
    <t>سمر الحلاق</t>
  </si>
  <si>
    <t xml:space="preserve">فطمه </t>
  </si>
  <si>
    <t xml:space="preserve">وفاء </t>
  </si>
  <si>
    <t>غاليه الحسيني</t>
  </si>
  <si>
    <t xml:space="preserve"> دبي</t>
  </si>
  <si>
    <t>مروة رحال</t>
  </si>
  <si>
    <t>رابعة الكوسى</t>
  </si>
  <si>
    <t>ملك عبيدالوكاع</t>
  </si>
  <si>
    <t xml:space="preserve">قرطبه </t>
  </si>
  <si>
    <t xml:space="preserve"> جيرود</t>
  </si>
  <si>
    <t>شيراز يعقوب</t>
  </si>
  <si>
    <t>وفاء ابراهيم</t>
  </si>
  <si>
    <t xml:space="preserve">خلود </t>
  </si>
  <si>
    <t>نسرين عمران</t>
  </si>
  <si>
    <t>بدر النعام عمر</t>
  </si>
  <si>
    <t xml:space="preserve"> رنكوس</t>
  </si>
  <si>
    <t xml:space="preserve">فاتن </t>
  </si>
  <si>
    <t>هاجر زينو</t>
  </si>
  <si>
    <t xml:space="preserve"> حزه</t>
  </si>
  <si>
    <t>نور هزيمة</t>
  </si>
  <si>
    <t>اميرة شيخاني</t>
  </si>
  <si>
    <t xml:space="preserve">عبدلله </t>
  </si>
  <si>
    <t>هبه الله حسين</t>
  </si>
  <si>
    <t xml:space="preserve">تماضر </t>
  </si>
  <si>
    <t>هبة زين العابدين</t>
  </si>
  <si>
    <t>اميمه ابو زيدان</t>
  </si>
  <si>
    <t>غاده ابو شناق</t>
  </si>
  <si>
    <t>خديجه قبارص</t>
  </si>
  <si>
    <t xml:space="preserve">نرمين </t>
  </si>
  <si>
    <t>ناريماس صبح</t>
  </si>
  <si>
    <t xml:space="preserve"> الصفاء</t>
  </si>
  <si>
    <t>أيمن</t>
  </si>
  <si>
    <t>منى المعلولي</t>
  </si>
  <si>
    <t xml:space="preserve"> عربين</t>
  </si>
  <si>
    <t>سناء فاعور</t>
  </si>
  <si>
    <t>سهيلا الشيخ</t>
  </si>
  <si>
    <t>خديجه الارنؤطي</t>
  </si>
  <si>
    <t xml:space="preserve"> دويركه</t>
  </si>
  <si>
    <t xml:space="preserve">افين  محمد </t>
  </si>
  <si>
    <t xml:space="preserve">نوري </t>
  </si>
  <si>
    <t xml:space="preserve">قطيرة </t>
  </si>
  <si>
    <t>آلاء المصري</t>
  </si>
  <si>
    <t>ريمان النبكي</t>
  </si>
  <si>
    <t xml:space="preserve">زيده </t>
  </si>
  <si>
    <t xml:space="preserve"> ابو دعمة</t>
  </si>
  <si>
    <t>آمنه اسعد</t>
  </si>
  <si>
    <t>أمنه بري</t>
  </si>
  <si>
    <t>منور عبدو</t>
  </si>
  <si>
    <t>خالده القاضي</t>
  </si>
  <si>
    <t>فاتن القالش</t>
  </si>
  <si>
    <t>وجيها الامير</t>
  </si>
  <si>
    <t>رتيبة</t>
  </si>
  <si>
    <t>إنعام عثمان أسعد</t>
  </si>
  <si>
    <t>صبا يوسف</t>
  </si>
  <si>
    <t>هديه رحيمه</t>
  </si>
  <si>
    <t xml:space="preserve"> عين الفيجه</t>
  </si>
  <si>
    <t xml:space="preserve">امينه </t>
  </si>
  <si>
    <t>فاطمه ميا</t>
  </si>
  <si>
    <t>امال عودة</t>
  </si>
  <si>
    <t xml:space="preserve"> المراح</t>
  </si>
  <si>
    <t xml:space="preserve">صفاء </t>
  </si>
  <si>
    <t>فريال جود</t>
  </si>
  <si>
    <t xml:space="preserve"> خان دنون</t>
  </si>
  <si>
    <t>اسية الحاروفي</t>
  </si>
  <si>
    <t>ديانا سلامة</t>
  </si>
  <si>
    <t xml:space="preserve">كازاخستان </t>
  </si>
  <si>
    <t>سوسن بغدان</t>
  </si>
  <si>
    <t>سميره جمعه</t>
  </si>
  <si>
    <t xml:space="preserve"> زبداني</t>
  </si>
  <si>
    <t>آمنه دخل الله</t>
  </si>
  <si>
    <t>رقيه الحموي</t>
  </si>
  <si>
    <t>رباح شعبان</t>
  </si>
  <si>
    <t>عليا قضماني</t>
  </si>
  <si>
    <t>منى الصباغ</t>
  </si>
  <si>
    <t>بدر النعام كيوان</t>
  </si>
  <si>
    <t>فصل داوود</t>
  </si>
  <si>
    <t xml:space="preserve"> المرج</t>
  </si>
  <si>
    <t xml:space="preserve"> ميادين</t>
  </si>
  <si>
    <t xml:space="preserve"> كسوه</t>
  </si>
  <si>
    <t>ريما محمد</t>
  </si>
  <si>
    <t>رغداء محمد</t>
  </si>
  <si>
    <t>خضرة سليمان</t>
  </si>
  <si>
    <t>امل الاحمد</t>
  </si>
  <si>
    <t>سهام عثمان</t>
  </si>
  <si>
    <t>هنادي الجومان</t>
  </si>
  <si>
    <t>ناهد طيفور</t>
  </si>
  <si>
    <t>مفيده الحجار</t>
  </si>
  <si>
    <t xml:space="preserve"> سراقب</t>
  </si>
  <si>
    <t>باسمه صافيه</t>
  </si>
  <si>
    <t xml:space="preserve">سعده </t>
  </si>
  <si>
    <t xml:space="preserve"> دروشا</t>
  </si>
  <si>
    <t>عفاف بلان</t>
  </si>
  <si>
    <t xml:space="preserve"> صبوره</t>
  </si>
  <si>
    <t>رغد المحايري</t>
  </si>
  <si>
    <t>شكريه ابو هدير</t>
  </si>
  <si>
    <t xml:space="preserve"> الغارية</t>
  </si>
  <si>
    <t>مها ابو عساف</t>
  </si>
  <si>
    <t xml:space="preserve">ميادة </t>
  </si>
  <si>
    <t>عبد المنعم  الجاسم</t>
  </si>
  <si>
    <t>منبج حلب</t>
  </si>
  <si>
    <t xml:space="preserve">رندة </t>
  </si>
  <si>
    <t>عائشه ياغي</t>
  </si>
  <si>
    <t xml:space="preserve">علا حسن </t>
  </si>
  <si>
    <t>لميس تامر</t>
  </si>
  <si>
    <t>صبرين الحمصي</t>
  </si>
  <si>
    <t>منى حويشان</t>
  </si>
  <si>
    <t>فوزيه العلي</t>
  </si>
  <si>
    <t>سميرة مظيان</t>
  </si>
  <si>
    <t>رماح غانم</t>
  </si>
  <si>
    <t xml:space="preserve"> مفعله</t>
  </si>
  <si>
    <t>عبير صطوف</t>
  </si>
  <si>
    <t xml:space="preserve"> عنبوره</t>
  </si>
  <si>
    <t>كفا الدعفيس</t>
  </si>
  <si>
    <t>فيروز فياض</t>
  </si>
  <si>
    <t>سناء ايوب</t>
  </si>
  <si>
    <t>وفاء حمود</t>
  </si>
  <si>
    <t>ناهد عجلوني</t>
  </si>
  <si>
    <t>الهام فطوم</t>
  </si>
  <si>
    <t xml:space="preserve">مطيعه </t>
  </si>
  <si>
    <t>مجدولين  سليمان</t>
  </si>
  <si>
    <t>مياده ريا</t>
  </si>
  <si>
    <t>اعتدال حسن</t>
  </si>
  <si>
    <t>سهى البارودي</t>
  </si>
  <si>
    <t xml:space="preserve"> اشبيليا اسبانيا</t>
  </si>
  <si>
    <t>محمدخير الحمزه</t>
  </si>
  <si>
    <t>فاطمه الحسن</t>
  </si>
  <si>
    <t xml:space="preserve"> رسم الأخضر</t>
  </si>
  <si>
    <t>أنور</t>
  </si>
  <si>
    <t>لمه المهايني</t>
  </si>
  <si>
    <t>امينه حميدي</t>
  </si>
  <si>
    <t>فاطمة منصور</t>
  </si>
  <si>
    <t>وداد ابراهيم</t>
  </si>
  <si>
    <t>بثينه الاطرش</t>
  </si>
  <si>
    <t>مريم المحمدالمعقوري</t>
  </si>
  <si>
    <t xml:space="preserve"> بويضة</t>
  </si>
  <si>
    <t>فاتن زكريا</t>
  </si>
  <si>
    <t>نوال العاصي</t>
  </si>
  <si>
    <t>ميليا حمودي</t>
  </si>
  <si>
    <t>ميرفانا  بوظان</t>
  </si>
  <si>
    <t>نبراس العبيدالذيب</t>
  </si>
  <si>
    <t xml:space="preserve"> البصيره</t>
  </si>
  <si>
    <t>هيام رضوان</t>
  </si>
  <si>
    <t xml:space="preserve"> المعرة</t>
  </si>
  <si>
    <t>هدايه دربل</t>
  </si>
  <si>
    <t>ندى المغيزيل</t>
  </si>
  <si>
    <t>فلك حفني</t>
  </si>
  <si>
    <t>سمر القدورة</t>
  </si>
  <si>
    <t xml:space="preserve"> الدانا</t>
  </si>
  <si>
    <t>ريما دواره</t>
  </si>
  <si>
    <t>منار شلهوب</t>
  </si>
  <si>
    <t>هبه الله العلبي</t>
  </si>
  <si>
    <t>ندى الشليان</t>
  </si>
  <si>
    <t>سهام حسن</t>
  </si>
  <si>
    <t xml:space="preserve"> دير الزور</t>
  </si>
  <si>
    <t>امال ابو سعيد</t>
  </si>
  <si>
    <t>هونيده دهمان</t>
  </si>
  <si>
    <t>منى صالحة</t>
  </si>
  <si>
    <t xml:space="preserve">هند حسن </t>
  </si>
  <si>
    <t>مراكز سلوم</t>
  </si>
  <si>
    <t>سناء الطباع</t>
  </si>
  <si>
    <t>يارا  عطية</t>
  </si>
  <si>
    <t>ميادة</t>
  </si>
  <si>
    <t>محمدعلي</t>
  </si>
  <si>
    <t>امال قطيش</t>
  </si>
  <si>
    <t xml:space="preserve"> الناصريه</t>
  </si>
  <si>
    <t>باسمه البزره</t>
  </si>
  <si>
    <t>بادره عياش</t>
  </si>
  <si>
    <t>أريج سمور</t>
  </si>
  <si>
    <t>شومه عوض</t>
  </si>
  <si>
    <t>هيفاء الحاج محمد</t>
  </si>
  <si>
    <t>آلاء اليماني</t>
  </si>
  <si>
    <t>رنا موصلي</t>
  </si>
  <si>
    <t>زبيده شحاده</t>
  </si>
  <si>
    <t>آلاء سليمان</t>
  </si>
  <si>
    <t>فاطمه علي</t>
  </si>
  <si>
    <t>آلاء عبد العزيز</t>
  </si>
  <si>
    <t>هدايت جاويش</t>
  </si>
  <si>
    <t>لينا غليون</t>
  </si>
  <si>
    <t xml:space="preserve"> بريده</t>
  </si>
  <si>
    <t>إياد</t>
  </si>
  <si>
    <t>امان  قداح</t>
  </si>
  <si>
    <t>أمل سيدو</t>
  </si>
  <si>
    <t>ملكه محمد</t>
  </si>
  <si>
    <t>أمير الرهونجي</t>
  </si>
  <si>
    <t>منى البدوي</t>
  </si>
  <si>
    <t>اميرة الحميد</t>
  </si>
  <si>
    <t xml:space="preserve">معر تحرمة </t>
  </si>
  <si>
    <t>نوال راجح</t>
  </si>
  <si>
    <t>دمعه مسعود</t>
  </si>
  <si>
    <t xml:space="preserve"> الرحا</t>
  </si>
  <si>
    <t>ليلى الفرخ</t>
  </si>
  <si>
    <t>أيمن حمود</t>
  </si>
  <si>
    <t>اليزابيت ماريانا</t>
  </si>
  <si>
    <t xml:space="preserve"> رومانيا</t>
  </si>
  <si>
    <t>فضه الصالح</t>
  </si>
  <si>
    <t xml:space="preserve"> بعرين</t>
  </si>
  <si>
    <t>آيه تباع</t>
  </si>
  <si>
    <t>فاتن الاطرش</t>
  </si>
  <si>
    <t>اية خليل</t>
  </si>
  <si>
    <t>وداد منشا</t>
  </si>
  <si>
    <t>بشرى الأسعد</t>
  </si>
  <si>
    <t>خانم الفرخ</t>
  </si>
  <si>
    <t>رائده عبد العال</t>
  </si>
  <si>
    <t>اديبه الاحمد</t>
  </si>
  <si>
    <t>تيماء العلي حبيب</t>
  </si>
  <si>
    <t>سناء الغنوم</t>
  </si>
  <si>
    <t xml:space="preserve">جورجيت </t>
  </si>
  <si>
    <t>هالا انطون</t>
  </si>
  <si>
    <t>نسرين الخضري</t>
  </si>
  <si>
    <t>نوال ابو عباس</t>
  </si>
  <si>
    <t>رجاء خزام</t>
  </si>
  <si>
    <t>محمدسامر</t>
  </si>
  <si>
    <t xml:space="preserve">شاديه </t>
  </si>
  <si>
    <t>لروعه</t>
  </si>
  <si>
    <t>دانية  الدعاس</t>
  </si>
  <si>
    <t>فريال حميدو</t>
  </si>
  <si>
    <t>محمد ضياءالدين</t>
  </si>
  <si>
    <t>رغداء الهبل</t>
  </si>
  <si>
    <t>زهره العقباني</t>
  </si>
  <si>
    <t>ريم جزائرلي</t>
  </si>
  <si>
    <t>مها المدعور</t>
  </si>
  <si>
    <t>آمنه مظلوم</t>
  </si>
  <si>
    <t>راما  الغوش</t>
  </si>
  <si>
    <t>سمية حسن اغا</t>
  </si>
  <si>
    <t>رامة ناعمه</t>
  </si>
  <si>
    <t>نهله التنوري</t>
  </si>
  <si>
    <t xml:space="preserve">خزامى </t>
  </si>
  <si>
    <t>صفاء تلاوي</t>
  </si>
  <si>
    <t xml:space="preserve"> كويا</t>
  </si>
  <si>
    <t>غزاله العلي</t>
  </si>
  <si>
    <t xml:space="preserve">مجد </t>
  </si>
  <si>
    <t>وفاء صندوق</t>
  </si>
  <si>
    <t>ناهيه المحمد</t>
  </si>
  <si>
    <t>إيمان صالح</t>
  </si>
  <si>
    <t xml:space="preserve">ماجده </t>
  </si>
  <si>
    <t>فاطمة بيضون</t>
  </si>
  <si>
    <t>مها عثمان</t>
  </si>
  <si>
    <t xml:space="preserve"> المندره</t>
  </si>
  <si>
    <t>فادية باظه</t>
  </si>
  <si>
    <t xml:space="preserve"> حواش</t>
  </si>
  <si>
    <t>تمره سعيد حسين</t>
  </si>
  <si>
    <t>خديجة الطايش</t>
  </si>
  <si>
    <t xml:space="preserve">منوه </t>
  </si>
  <si>
    <t xml:space="preserve">محمد امين </t>
  </si>
  <si>
    <t xml:space="preserve">مخلصه </t>
  </si>
  <si>
    <t>فريزه البركيل</t>
  </si>
  <si>
    <t>عبدلله محمد</t>
  </si>
  <si>
    <t>جوزة عمر</t>
  </si>
  <si>
    <t>صبحه العويد</t>
  </si>
  <si>
    <t>ملك الكناني</t>
  </si>
  <si>
    <t>سيرا خليل</t>
  </si>
  <si>
    <t xml:space="preserve"> شطحه</t>
  </si>
  <si>
    <t>هند طبوش</t>
  </si>
  <si>
    <t>عزة يوسف</t>
  </si>
  <si>
    <t xml:space="preserve">هاله </t>
  </si>
  <si>
    <t xml:space="preserve">علي الاهلال الابراهيم </t>
  </si>
  <si>
    <t>علي  الراشد</t>
  </si>
  <si>
    <t>نايفة</t>
  </si>
  <si>
    <t>حسيبي</t>
  </si>
  <si>
    <t>بقصم</t>
  </si>
  <si>
    <t>سكينة</t>
  </si>
  <si>
    <t>بثينه قبلان</t>
  </si>
  <si>
    <t>فاطمه فرحات الجزائري</t>
  </si>
  <si>
    <t xml:space="preserve"> الطيحه</t>
  </si>
  <si>
    <t xml:space="preserve">هناء </t>
  </si>
  <si>
    <t>عبله قاسو</t>
  </si>
  <si>
    <t xml:space="preserve">حسينه </t>
  </si>
  <si>
    <t xml:space="preserve"> الجبه</t>
  </si>
  <si>
    <t>امام حسين</t>
  </si>
  <si>
    <t xml:space="preserve"> مضايا</t>
  </si>
  <si>
    <t>سناء راشد</t>
  </si>
  <si>
    <t>فاديا رجوح</t>
  </si>
  <si>
    <t>ريتا اغوبيان</t>
  </si>
  <si>
    <t>سحر شريبا</t>
  </si>
  <si>
    <t>ثناء خنصر</t>
  </si>
  <si>
    <t>لميس  مسعود</t>
  </si>
  <si>
    <t>عزبزة</t>
  </si>
  <si>
    <t>اميره الشوفي</t>
  </si>
  <si>
    <t xml:space="preserve"> رأس العين</t>
  </si>
  <si>
    <t>راميتا بشتاوي</t>
  </si>
  <si>
    <t>زينب ديب</t>
  </si>
  <si>
    <t xml:space="preserve">اسيمه </t>
  </si>
  <si>
    <t>لما الدردري</t>
  </si>
  <si>
    <t>فضه الاحمد</t>
  </si>
  <si>
    <t>جوهينا الحصري</t>
  </si>
  <si>
    <t>سعاد البرهوم</t>
  </si>
  <si>
    <t>فتحيه اسماعيل</t>
  </si>
  <si>
    <t xml:space="preserve"> قاره</t>
  </si>
  <si>
    <t>فاتن نداف</t>
  </si>
  <si>
    <t>مياده جوريه</t>
  </si>
  <si>
    <t>نادين شيخ عمر</t>
  </si>
  <si>
    <t>نانسي  نابلسي</t>
  </si>
  <si>
    <t>مارلين اسماعيل</t>
  </si>
  <si>
    <t xml:space="preserve">نرمين حسن </t>
  </si>
  <si>
    <t xml:space="preserve">سعدة </t>
  </si>
  <si>
    <t xml:space="preserve"> حارة اللقبة</t>
  </si>
  <si>
    <t>كفاح الصحناوي</t>
  </si>
  <si>
    <t>سميرة ابو الخير</t>
  </si>
  <si>
    <t>منى رفاعي</t>
  </si>
  <si>
    <t>تمام الاسماعيل</t>
  </si>
  <si>
    <t>نور الهدى زعيتر</t>
  </si>
  <si>
    <t>فدوى ابراهيم</t>
  </si>
  <si>
    <t>هديه حيدر</t>
  </si>
  <si>
    <t xml:space="preserve"> رأس المعرة</t>
  </si>
  <si>
    <t>دانيه عثمان</t>
  </si>
  <si>
    <t>نوره دركزوني</t>
  </si>
  <si>
    <t>ندى سريحيني</t>
  </si>
  <si>
    <t xml:space="preserve"> الطلحية</t>
  </si>
  <si>
    <t>هبة عيطه</t>
  </si>
  <si>
    <t>وفاء عبد الرزاق</t>
  </si>
  <si>
    <t xml:space="preserve"> دمر</t>
  </si>
  <si>
    <t>هبا  عيسى</t>
  </si>
  <si>
    <t>فاتن سنوبر</t>
  </si>
  <si>
    <t>نجاح طه</t>
  </si>
  <si>
    <t>وسام شحادة</t>
  </si>
  <si>
    <t>الهام سويد فلوح</t>
  </si>
  <si>
    <t>ميسون خادم السروجي</t>
  </si>
  <si>
    <t xml:space="preserve">ليلى </t>
  </si>
  <si>
    <t>آلاء شله</t>
  </si>
  <si>
    <t>ربيعه خشانه</t>
  </si>
  <si>
    <t xml:space="preserve"> مشفىدوما</t>
  </si>
  <si>
    <t>حياه النجار</t>
  </si>
  <si>
    <t>بثينه العلي اليوسف</t>
  </si>
  <si>
    <t xml:space="preserve">فايزه </t>
  </si>
  <si>
    <t>يسرى نصر الدين</t>
  </si>
  <si>
    <t>خزنه الوسمي</t>
  </si>
  <si>
    <t xml:space="preserve"> الدويم</t>
  </si>
  <si>
    <t xml:space="preserve"> السيدة زينب</t>
  </si>
  <si>
    <t>ردينة درباس</t>
  </si>
  <si>
    <t>دانيا كردوس</t>
  </si>
  <si>
    <t>منى شاهين</t>
  </si>
  <si>
    <t xml:space="preserve">رنده </t>
  </si>
  <si>
    <t>سميره الجابري</t>
  </si>
  <si>
    <t xml:space="preserve"> الدرداره</t>
  </si>
  <si>
    <t>ديمة احمد شيخ ويس</t>
  </si>
  <si>
    <t>احمد صائب</t>
  </si>
  <si>
    <t>فاديا عساف</t>
  </si>
  <si>
    <t xml:space="preserve"> بعيد</t>
  </si>
  <si>
    <t>هيام الشارد</t>
  </si>
  <si>
    <t>مطيعه البغدادي</t>
  </si>
  <si>
    <t>ردينة  جمال الدين</t>
  </si>
  <si>
    <t>نصرة فزع</t>
  </si>
  <si>
    <t>حياة الخضور</t>
  </si>
  <si>
    <t xml:space="preserve"> جديدة الوادي</t>
  </si>
  <si>
    <t>عبدالرحيم</t>
  </si>
  <si>
    <t>فاديا زكريا</t>
  </si>
  <si>
    <t>دلال عون</t>
  </si>
  <si>
    <t>رائده داؤد</t>
  </si>
  <si>
    <t>رباح نصري</t>
  </si>
  <si>
    <t>نسيم جوديه</t>
  </si>
  <si>
    <t xml:space="preserve"> الهويا</t>
  </si>
  <si>
    <t xml:space="preserve">لمعه </t>
  </si>
  <si>
    <t>رفيدة السباعي</t>
  </si>
  <si>
    <t>محمد  اياس  عثمان</t>
  </si>
  <si>
    <t>هيام بدوان</t>
  </si>
  <si>
    <t>منى عرب</t>
  </si>
  <si>
    <t>بشرى الفرحان الجرو</t>
  </si>
  <si>
    <t xml:space="preserve"> الطبقة</t>
  </si>
  <si>
    <t>سحاب سليمان</t>
  </si>
  <si>
    <t xml:space="preserve"> سبه</t>
  </si>
  <si>
    <t>حُسن كبول</t>
  </si>
  <si>
    <t xml:space="preserve">مريم مهدي العريبي </t>
  </si>
  <si>
    <t xml:space="preserve">عباس </t>
  </si>
  <si>
    <t>امل صياغه</t>
  </si>
  <si>
    <t>الهام نعمان</t>
  </si>
  <si>
    <t>عائشة صبح</t>
  </si>
  <si>
    <t>فاديه العبود</t>
  </si>
  <si>
    <t xml:space="preserve"> ام المياذن</t>
  </si>
  <si>
    <t>جميله عسكور</t>
  </si>
  <si>
    <t xml:space="preserve">صباح </t>
  </si>
  <si>
    <t>أمل عيسى</t>
  </si>
  <si>
    <t xml:space="preserve">نهله </t>
  </si>
  <si>
    <t>فتحيه الشحمه</t>
  </si>
  <si>
    <t>ياسمين عبدلله</t>
  </si>
  <si>
    <t>صباح بياض</t>
  </si>
  <si>
    <t>يسر  حموش</t>
  </si>
  <si>
    <t>سهي</t>
  </si>
  <si>
    <t xml:space="preserve"> كفريه</t>
  </si>
  <si>
    <t>منال مرهج</t>
  </si>
  <si>
    <t>نايلا</t>
  </si>
  <si>
    <t>ميسون ايوبي</t>
  </si>
  <si>
    <t>براءه الشاوي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</si>
</sst>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yyyy/mm/dd;@"/>
    <numFmt numFmtId="165" formatCode="#,##0\ &quot;ل.س.‏&quot;"/>
    <numFmt numFmtId="166" formatCode="[$-2010000]yyyy/mm/dd;@"/>
  </numFmts>
  <fonts count="9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sz val="8"/>
      <name val="Arial"/>
      <family val="2"/>
    </font>
    <font>
      <b/>
      <sz val="12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Arial"/>
      <family val="2"/>
      <charset val="178"/>
    </font>
    <font>
      <sz val="12"/>
      <color rgb="FFFF0000"/>
      <name val="Calibri"/>
      <family val="2"/>
      <charset val="178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2"/>
      <name val="Sakkal Majalla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2"/>
      <color theme="0"/>
      <name val="Arial"/>
      <family val="2"/>
      <charset val="178"/>
    </font>
    <font>
      <u/>
      <sz val="12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4"/>
      <name val="Arial"/>
      <family val="2"/>
      <charset val="178"/>
    </font>
    <font>
      <sz val="12"/>
      <color theme="0"/>
      <name val="Calibri"/>
      <family val="2"/>
      <charset val="178"/>
      <scheme val="minor"/>
    </font>
    <font>
      <sz val="12"/>
      <color theme="0"/>
      <name val="Sakkal Majalla"/>
    </font>
    <font>
      <u/>
      <sz val="12"/>
      <color rgb="FF0070C0"/>
      <name val="Arial"/>
      <family val="2"/>
      <charset val="178"/>
    </font>
    <font>
      <sz val="12"/>
      <color rgb="FFFF0000"/>
      <name val="Arial"/>
      <family val="2"/>
      <charset val="17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10" fillId="0" borderId="0"/>
  </cellStyleXfs>
  <cellXfs count="59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textRotation="90"/>
      <protection hidden="1"/>
    </xf>
    <xf numFmtId="0" fontId="12" fillId="0" borderId="0" xfId="0" applyFont="1" applyProtection="1">
      <protection hidden="1"/>
    </xf>
    <xf numFmtId="0" fontId="0" fillId="0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32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9" fillId="2" borderId="19" xfId="0" applyFont="1" applyFill="1" applyBorder="1" applyAlignment="1" applyProtection="1">
      <alignment horizontal="center" vertical="center" wrapText="1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3" xfId="0" applyFont="1" applyFill="1" applyBorder="1" applyAlignment="1" applyProtection="1">
      <alignment horizontal="center" vertical="center" shrinkToFit="1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37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Protection="1"/>
    <xf numFmtId="0" fontId="52" fillId="6" borderId="17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4" fillId="6" borderId="58" xfId="0" applyNumberFormat="1" applyFont="1" applyFill="1" applyBorder="1" applyAlignment="1" applyProtection="1">
      <alignment vertical="center" shrinkToFit="1"/>
      <protection hidden="1"/>
    </xf>
    <xf numFmtId="0" fontId="0" fillId="5" borderId="20" xfId="0" applyFill="1" applyBorder="1" applyAlignment="1" applyProtection="1">
      <alignment wrapText="1"/>
      <protection locked="0"/>
    </xf>
    <xf numFmtId="49" fontId="0" fillId="5" borderId="20" xfId="0" applyNumberFormat="1" applyFill="1" applyBorder="1" applyAlignment="1" applyProtection="1">
      <alignment wrapText="1"/>
      <protection locked="0"/>
    </xf>
    <xf numFmtId="0" fontId="5" fillId="3" borderId="55" xfId="0" applyFont="1" applyFill="1" applyBorder="1" applyAlignment="1" applyProtection="1">
      <alignment vertical="center"/>
      <protection hidden="1"/>
    </xf>
    <xf numFmtId="0" fontId="5" fillId="3" borderId="56" xfId="0" applyFont="1" applyFill="1" applyBorder="1" applyAlignment="1" applyProtection="1">
      <alignment vertical="center"/>
      <protection hidden="1"/>
    </xf>
    <xf numFmtId="0" fontId="3" fillId="3" borderId="63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  <protection hidden="1"/>
    </xf>
    <xf numFmtId="0" fontId="3" fillId="3" borderId="67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57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3" fillId="12" borderId="83" xfId="1" applyFont="1" applyFill="1" applyBorder="1"/>
    <xf numFmtId="0" fontId="67" fillId="0" borderId="0" xfId="0" applyFont="1" applyAlignment="1"/>
    <xf numFmtId="0" fontId="67" fillId="0" borderId="0" xfId="0" applyFont="1" applyAlignment="1">
      <alignment horizontal="center"/>
    </xf>
    <xf numFmtId="0" fontId="69" fillId="0" borderId="0" xfId="1" applyFont="1" applyFill="1" applyBorder="1" applyAlignment="1">
      <alignment vertical="center" wrapText="1"/>
    </xf>
    <xf numFmtId="0" fontId="57" fillId="0" borderId="0" xfId="0" applyFont="1" applyFill="1"/>
    <xf numFmtId="0" fontId="69" fillId="0" borderId="0" xfId="1" applyFont="1" applyFill="1" applyAlignment="1"/>
    <xf numFmtId="0" fontId="57" fillId="0" borderId="0" xfId="0" applyFont="1" applyAlignment="1"/>
    <xf numFmtId="0" fontId="71" fillId="18" borderId="23" xfId="0" applyFont="1" applyFill="1" applyBorder="1" applyAlignment="1" applyProtection="1">
      <alignment horizontal="center" vertical="center"/>
      <protection locked="0" hidden="1"/>
    </xf>
    <xf numFmtId="0" fontId="27" fillId="18" borderId="3" xfId="0" applyFont="1" applyFill="1" applyBorder="1" applyAlignment="1" applyProtection="1">
      <alignment horizontal="center" vertical="center"/>
      <protection hidden="1"/>
    </xf>
    <xf numFmtId="0" fontId="27" fillId="18" borderId="52" xfId="0" applyFont="1" applyFill="1" applyBorder="1" applyAlignment="1" applyProtection="1">
      <alignment horizontal="center" vertical="center"/>
      <protection hidden="1"/>
    </xf>
    <xf numFmtId="0" fontId="27" fillId="18" borderId="65" xfId="0" applyFont="1" applyFill="1" applyBorder="1" applyAlignment="1" applyProtection="1">
      <alignment horizontal="center" vertical="center"/>
      <protection hidden="1"/>
    </xf>
    <xf numFmtId="0" fontId="0" fillId="18" borderId="3" xfId="0" applyFont="1" applyFill="1" applyBorder="1" applyAlignment="1" applyProtection="1">
      <alignment horizontal="center" vertical="center"/>
      <protection hidden="1"/>
    </xf>
    <xf numFmtId="0" fontId="0" fillId="18" borderId="52" xfId="0" applyFont="1" applyFill="1" applyBorder="1" applyAlignment="1" applyProtection="1">
      <alignment horizontal="center" vertical="center"/>
      <protection hidden="1"/>
    </xf>
    <xf numFmtId="0" fontId="0" fillId="18" borderId="65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0" fillId="11" borderId="0" xfId="0" applyFill="1" applyAlignment="1" applyProtection="1"/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vertical="center"/>
    </xf>
    <xf numFmtId="0" fontId="52" fillId="0" borderId="17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0" borderId="53" xfId="0" applyFont="1" applyBorder="1" applyAlignment="1" applyProtection="1">
      <alignment vertical="center" textRotation="90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7" borderId="10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vertical="center"/>
      <protection hidden="1"/>
    </xf>
    <xf numFmtId="0" fontId="65" fillId="21" borderId="103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5" fontId="29" fillId="0" borderId="95" xfId="0" applyNumberFormat="1" applyFont="1" applyFill="1" applyBorder="1" applyAlignment="1" applyProtection="1">
      <alignment vertical="center" shrinkToFit="1"/>
      <protection hidden="1"/>
    </xf>
    <xf numFmtId="0" fontId="0" fillId="0" borderId="95" xfId="0" applyFill="1" applyBorder="1" applyProtection="1">
      <protection hidden="1"/>
    </xf>
    <xf numFmtId="0" fontId="72" fillId="0" borderId="95" xfId="0" applyFont="1" applyFill="1" applyBorder="1" applyAlignment="1" applyProtection="1">
      <alignment vertical="center"/>
      <protection hidden="1"/>
    </xf>
    <xf numFmtId="165" fontId="75" fillId="0" borderId="95" xfId="0" applyNumberFormat="1" applyFont="1" applyFill="1" applyBorder="1" applyAlignment="1" applyProtection="1">
      <alignment vertical="center" shrinkToFit="1"/>
      <protection hidden="1"/>
    </xf>
    <xf numFmtId="165" fontId="76" fillId="0" borderId="95" xfId="0" applyNumberFormat="1" applyFont="1" applyFill="1" applyBorder="1" applyAlignment="1" applyProtection="1">
      <alignment vertical="center"/>
      <protection hidden="1"/>
    </xf>
    <xf numFmtId="165" fontId="28" fillId="0" borderId="95" xfId="0" applyNumberFormat="1" applyFont="1" applyFill="1" applyBorder="1" applyAlignment="1" applyProtection="1">
      <alignment vertical="center" shrinkToFit="1"/>
      <protection hidden="1"/>
    </xf>
    <xf numFmtId="0" fontId="12" fillId="0" borderId="95" xfId="0" applyFont="1" applyFill="1" applyBorder="1" applyAlignment="1" applyProtection="1">
      <alignment vertical="center"/>
      <protection hidden="1"/>
    </xf>
    <xf numFmtId="0" fontId="80" fillId="5" borderId="2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0" xfId="0" applyFill="1" applyProtection="1"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93" fillId="6" borderId="95" xfId="0" applyFont="1" applyFill="1" applyBorder="1" applyAlignment="1" applyProtection="1">
      <alignment horizontal="center" vertical="center" shrinkToFit="1"/>
      <protection hidden="1"/>
    </xf>
    <xf numFmtId="0" fontId="95" fillId="11" borderId="95" xfId="0" applyFont="1" applyFill="1" applyBorder="1" applyAlignment="1" applyProtection="1">
      <alignment horizontal="center" vertical="center" shrinkToFit="1"/>
      <protection hidden="1"/>
    </xf>
    <xf numFmtId="0" fontId="96" fillId="11" borderId="95" xfId="0" applyFont="1" applyFill="1" applyBorder="1" applyAlignment="1" applyProtection="1">
      <alignment horizontal="center" vertical="center" shrinkToFit="1"/>
      <protection hidden="1"/>
    </xf>
    <xf numFmtId="0" fontId="97" fillId="6" borderId="95" xfId="1" applyFont="1" applyFill="1" applyBorder="1" applyAlignment="1" applyProtection="1">
      <alignment horizontal="center" vertical="center" shrinkToFit="1"/>
      <protection hidden="1"/>
    </xf>
    <xf numFmtId="0" fontId="91" fillId="11" borderId="95" xfId="0" applyFont="1" applyFill="1" applyBorder="1" applyAlignment="1" applyProtection="1">
      <alignment horizontal="center" vertical="center" shrinkToFit="1"/>
      <protection hidden="1"/>
    </xf>
    <xf numFmtId="0" fontId="98" fillId="6" borderId="95" xfId="0" applyFont="1" applyFill="1" applyBorder="1" applyAlignment="1" applyProtection="1">
      <alignment horizontal="center" vertical="center" shrinkToFit="1"/>
      <protection hidden="1"/>
    </xf>
    <xf numFmtId="49" fontId="77" fillId="3" borderId="95" xfId="0" applyNumberFormat="1" applyFont="1" applyFill="1" applyBorder="1" applyAlignment="1" applyProtection="1">
      <alignment horizontal="center" vertical="center" shrinkToFit="1"/>
      <protection hidden="1"/>
    </xf>
    <xf numFmtId="164" fontId="77" fillId="3" borderId="95" xfId="0" applyNumberFormat="1" applyFont="1" applyFill="1" applyBorder="1" applyAlignment="1" applyProtection="1">
      <alignment horizontal="center" vertical="center" shrinkToFit="1"/>
      <protection hidden="1"/>
    </xf>
    <xf numFmtId="0" fontId="95" fillId="0" borderId="95" xfId="0" applyFont="1" applyBorder="1" applyAlignment="1" applyProtection="1">
      <alignment horizontal="center" vertical="center" shrinkToFit="1"/>
      <protection hidden="1"/>
    </xf>
    <xf numFmtId="14" fontId="78" fillId="0" borderId="95" xfId="0" applyNumberFormat="1" applyFont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vertical="center" shrinkToFit="1"/>
      <protection hidden="1"/>
    </xf>
    <xf numFmtId="0" fontId="80" fillId="0" borderId="61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NumberFormat="1" applyProtection="1"/>
    <xf numFmtId="0" fontId="55" fillId="10" borderId="57" xfId="0" applyFont="1" applyFill="1" applyBorder="1" applyAlignment="1" applyProtection="1">
      <alignment horizontal="center" vertical="center"/>
    </xf>
    <xf numFmtId="0" fontId="55" fillId="10" borderId="60" xfId="0" applyFont="1" applyFill="1" applyBorder="1" applyAlignment="1" applyProtection="1">
      <alignment horizontal="center" vertical="center"/>
    </xf>
    <xf numFmtId="49" fontId="82" fillId="0" borderId="0" xfId="0" applyNumberFormat="1" applyFont="1" applyAlignment="1" applyProtection="1">
      <alignment shrinkToFit="1"/>
    </xf>
    <xf numFmtId="0" fontId="0" fillId="5" borderId="2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55" fillId="10" borderId="57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3" borderId="1" xfId="0" applyFill="1" applyBorder="1" applyAlignment="1" applyProtection="1">
      <alignment horizontal="center" vertical="center" shrinkToFit="1"/>
    </xf>
    <xf numFmtId="0" fontId="29" fillId="0" borderId="95" xfId="0" applyFont="1" applyFill="1" applyBorder="1" applyAlignment="1" applyProtection="1">
      <alignment vertical="center"/>
      <protection hidden="1"/>
    </xf>
    <xf numFmtId="0" fontId="91" fillId="24" borderId="95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hidden="1"/>
    </xf>
    <xf numFmtId="0" fontId="91" fillId="12" borderId="95" xfId="0" applyFont="1" applyFill="1" applyBorder="1" applyAlignment="1" applyProtection="1">
      <alignment horizontal="center" vertical="center" shrinkToFit="1"/>
      <protection hidden="1"/>
    </xf>
    <xf numFmtId="0" fontId="3" fillId="5" borderId="6" xfId="0" applyFont="1" applyFill="1" applyBorder="1" applyAlignment="1" applyProtection="1">
      <alignment horizontal="center" vertical="center"/>
    </xf>
    <xf numFmtId="0" fontId="77" fillId="3" borderId="95" xfId="0" applyFont="1" applyFill="1" applyBorder="1" applyAlignment="1" applyProtection="1">
      <alignment horizontal="center" vertical="center" shrinkToFit="1"/>
      <protection hidden="1"/>
    </xf>
    <xf numFmtId="0" fontId="31" fillId="11" borderId="8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84" fillId="0" borderId="12" xfId="0" applyFont="1" applyBorder="1" applyAlignment="1" applyProtection="1">
      <alignment horizontal="right" vertical="center" shrinkToFit="1"/>
      <protection hidden="1"/>
    </xf>
    <xf numFmtId="0" fontId="84" fillId="0" borderId="13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85" fillId="0" borderId="12" xfId="0" applyFont="1" applyBorder="1" applyAlignment="1" applyProtection="1">
      <alignment horizontal="center" vertical="center" shrinkToFit="1"/>
      <protection hidden="1"/>
    </xf>
    <xf numFmtId="0" fontId="32" fillId="0" borderId="53" xfId="0" applyFont="1" applyBorder="1" applyAlignment="1" applyProtection="1">
      <alignment horizontal="center" vertical="top"/>
      <protection hidden="1"/>
    </xf>
    <xf numFmtId="0" fontId="5" fillId="3" borderId="19" xfId="0" applyFont="1" applyFill="1" applyBorder="1" applyAlignment="1" applyProtection="1">
      <alignment horizontal="center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</xf>
    <xf numFmtId="0" fontId="35" fillId="12" borderId="31" xfId="0" applyFont="1" applyFill="1" applyBorder="1" applyAlignment="1" applyProtection="1">
      <alignment horizontal="center" vertical="center"/>
    </xf>
    <xf numFmtId="0" fontId="35" fillId="12" borderId="32" xfId="0" applyFont="1" applyFill="1" applyBorder="1" applyAlignment="1" applyProtection="1">
      <alignment horizontal="center" vertical="center"/>
    </xf>
    <xf numFmtId="14" fontId="35" fillId="12" borderId="32" xfId="0" applyNumberFormat="1" applyFont="1" applyFill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vertical="center"/>
    </xf>
    <xf numFmtId="0" fontId="36" fillId="12" borderId="31" xfId="0" applyFont="1" applyFill="1" applyBorder="1" applyAlignment="1" applyProtection="1">
      <alignment horizontal="center" vertical="center"/>
    </xf>
    <xf numFmtId="0" fontId="36" fillId="12" borderId="32" xfId="0" applyFont="1" applyFill="1" applyBorder="1" applyAlignment="1" applyProtection="1">
      <alignment horizontal="center" vertical="center"/>
    </xf>
    <xf numFmtId="14" fontId="36" fillId="12" borderId="32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89" fillId="20" borderId="33" xfId="0" applyFont="1" applyFill="1" applyBorder="1" applyAlignment="1" applyProtection="1">
      <alignment horizontal="center"/>
    </xf>
    <xf numFmtId="164" fontId="89" fillId="20" borderId="33" xfId="0" applyNumberFormat="1" applyFont="1" applyFill="1" applyBorder="1" applyAlignment="1" applyProtection="1">
      <alignment horizontal="center"/>
    </xf>
    <xf numFmtId="49" fontId="89" fillId="20" borderId="33" xfId="0" applyNumberFormat="1" applyFont="1" applyFill="1" applyBorder="1" applyAlignment="1" applyProtection="1">
      <alignment horizontal="center"/>
    </xf>
    <xf numFmtId="0" fontId="89" fillId="20" borderId="34" xfId="0" applyFont="1" applyFill="1" applyBorder="1" applyAlignment="1" applyProtection="1">
      <alignment horizontal="center"/>
    </xf>
    <xf numFmtId="0" fontId="89" fillId="20" borderId="41" xfId="0" applyFont="1" applyFill="1" applyBorder="1" applyAlignment="1" applyProtection="1">
      <alignment horizontal="center"/>
    </xf>
    <xf numFmtId="0" fontId="89" fillId="20" borderId="35" xfId="0" applyFont="1" applyFill="1" applyBorder="1" applyAlignment="1" applyProtection="1">
      <alignment horizontal="center"/>
    </xf>
    <xf numFmtId="0" fontId="89" fillId="20" borderId="141" xfId="0" applyFont="1" applyFill="1" applyBorder="1" applyAlignment="1" applyProtection="1">
      <alignment horizontal="center"/>
    </xf>
    <xf numFmtId="0" fontId="59" fillId="18" borderId="142" xfId="0" applyFont="1" applyFill="1" applyBorder="1" applyAlignment="1" applyProtection="1">
      <alignment horizontal="center" vertical="center"/>
    </xf>
    <xf numFmtId="0" fontId="89" fillId="10" borderId="20" xfId="0" applyFont="1" applyFill="1" applyBorder="1" applyAlignment="1" applyProtection="1">
      <alignment horizontal="center" vertical="center"/>
    </xf>
    <xf numFmtId="0" fontId="59" fillId="18" borderId="20" xfId="0" applyFont="1" applyFill="1" applyBorder="1" applyAlignment="1" applyProtection="1">
      <alignment horizontal="center" vertical="center"/>
    </xf>
    <xf numFmtId="0" fontId="89" fillId="10" borderId="135" xfId="0" applyFont="1" applyFill="1" applyBorder="1" applyAlignment="1" applyProtection="1">
      <alignment horizontal="center" vertical="center"/>
    </xf>
    <xf numFmtId="0" fontId="59" fillId="18" borderId="134" xfId="0" applyFont="1" applyFill="1" applyBorder="1" applyAlignment="1" applyProtection="1">
      <alignment horizontal="center" vertical="center"/>
    </xf>
    <xf numFmtId="0" fontId="89" fillId="10" borderId="143" xfId="0" applyFont="1" applyFill="1" applyBorder="1" applyAlignment="1" applyProtection="1">
      <alignment horizontal="center" vertical="center"/>
    </xf>
    <xf numFmtId="0" fontId="89" fillId="3" borderId="134" xfId="0" applyFont="1" applyFill="1" applyBorder="1" applyAlignment="1" applyProtection="1">
      <alignment horizontal="center" vertical="center"/>
    </xf>
    <xf numFmtId="0" fontId="89" fillId="3" borderId="20" xfId="0" applyFont="1" applyFill="1" applyBorder="1" applyAlignment="1" applyProtection="1">
      <alignment horizontal="center" vertical="center"/>
    </xf>
    <xf numFmtId="1" fontId="89" fillId="3" borderId="135" xfId="0" applyNumberFormat="1" applyFont="1" applyFill="1" applyBorder="1" applyAlignment="1" applyProtection="1">
      <alignment horizontal="center"/>
    </xf>
    <xf numFmtId="0" fontId="89" fillId="3" borderId="135" xfId="0" applyFont="1" applyFill="1" applyBorder="1" applyAlignment="1" applyProtection="1">
      <alignment horizontal="center"/>
    </xf>
    <xf numFmtId="0" fontId="89" fillId="3" borderId="134" xfId="0" applyFont="1" applyFill="1" applyBorder="1" applyAlignment="1" applyProtection="1">
      <alignment horizontal="center"/>
    </xf>
    <xf numFmtId="0" fontId="89" fillId="3" borderId="20" xfId="0" applyFont="1" applyFill="1" applyBorder="1" applyAlignment="1" applyProtection="1">
      <alignment horizontal="center"/>
    </xf>
    <xf numFmtId="0" fontId="90" fillId="3" borderId="20" xfId="0" applyFont="1" applyFill="1" applyBorder="1" applyAlignment="1" applyProtection="1">
      <alignment horizontal="center"/>
    </xf>
    <xf numFmtId="0" fontId="89" fillId="3" borderId="20" xfId="0" applyFont="1" applyFill="1" applyBorder="1" applyProtection="1"/>
    <xf numFmtId="0" fontId="89" fillId="3" borderId="135" xfId="0" applyFont="1" applyFill="1" applyBorder="1" applyAlignment="1" applyProtection="1">
      <alignment horizontal="center" vertical="center"/>
    </xf>
    <xf numFmtId="0" fontId="34" fillId="0" borderId="20" xfId="0" applyFont="1" applyBorder="1" applyProtection="1"/>
    <xf numFmtId="0" fontId="34" fillId="0" borderId="0" xfId="0" applyFont="1" applyProtection="1"/>
    <xf numFmtId="14" fontId="0" fillId="0" borderId="0" xfId="0" applyNumberFormat="1" applyProtection="1"/>
    <xf numFmtId="0" fontId="12" fillId="0" borderId="0" xfId="0" applyFont="1" applyFill="1" applyProtection="1"/>
    <xf numFmtId="0" fontId="12" fillId="0" borderId="0" xfId="0" applyFont="1" applyAlignment="1" applyProtection="1">
      <alignment wrapText="1"/>
    </xf>
    <xf numFmtId="14" fontId="12" fillId="0" borderId="0" xfId="0" applyNumberFormat="1" applyFont="1" applyAlignment="1" applyProtection="1">
      <alignment wrapText="1"/>
    </xf>
    <xf numFmtId="0" fontId="12" fillId="0" borderId="0" xfId="0" applyFont="1"/>
    <xf numFmtId="166" fontId="12" fillId="0" borderId="0" xfId="0" applyNumberFormat="1" applyFont="1"/>
    <xf numFmtId="0" fontId="14" fillId="0" borderId="0" xfId="0" applyFont="1" applyProtection="1"/>
    <xf numFmtId="14" fontId="0" fillId="5" borderId="20" xfId="0" applyNumberFormat="1" applyFill="1" applyBorder="1" applyAlignment="1" applyProtection="1">
      <alignment wrapText="1"/>
      <protection locked="0"/>
    </xf>
    <xf numFmtId="0" fontId="12" fillId="26" borderId="0" xfId="0" applyFont="1" applyFill="1"/>
    <xf numFmtId="14" fontId="12" fillId="0" borderId="0" xfId="0" applyNumberFormat="1" applyFo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63" fillId="12" borderId="82" xfId="1" applyFont="1" applyFill="1" applyBorder="1" applyAlignment="1">
      <alignment horizontal="right"/>
    </xf>
    <xf numFmtId="0" fontId="63" fillId="12" borderId="40" xfId="1" applyFont="1" applyFill="1" applyBorder="1" applyAlignment="1">
      <alignment horizontal="right"/>
    </xf>
    <xf numFmtId="0" fontId="63" fillId="12" borderId="83" xfId="1" applyFont="1" applyFill="1" applyBorder="1" applyAlignment="1">
      <alignment horizontal="right"/>
    </xf>
    <xf numFmtId="0" fontId="64" fillId="12" borderId="84" xfId="0" applyFont="1" applyFill="1" applyBorder="1" applyAlignment="1">
      <alignment horizontal="right" vertical="center"/>
    </xf>
    <xf numFmtId="0" fontId="64" fillId="12" borderId="85" xfId="0" applyFont="1" applyFill="1" applyBorder="1" applyAlignment="1">
      <alignment horizontal="right" vertical="center"/>
    </xf>
    <xf numFmtId="0" fontId="64" fillId="12" borderId="86" xfId="0" applyFont="1" applyFill="1" applyBorder="1" applyAlignment="1">
      <alignment horizontal="right" vertical="center"/>
    </xf>
    <xf numFmtId="9" fontId="64" fillId="12" borderId="79" xfId="1" applyNumberFormat="1" applyFont="1" applyFill="1" applyBorder="1" applyAlignment="1">
      <alignment horizontal="right" vertical="center"/>
    </xf>
    <xf numFmtId="0" fontId="64" fillId="12" borderId="87" xfId="1" applyFont="1" applyFill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59" fillId="0" borderId="8" xfId="0" applyFont="1" applyBorder="1" applyAlignment="1">
      <alignment horizontal="right"/>
    </xf>
    <xf numFmtId="0" fontId="61" fillId="12" borderId="71" xfId="0" applyFont="1" applyFill="1" applyBorder="1" applyAlignment="1">
      <alignment horizontal="center" vertical="center"/>
    </xf>
    <xf numFmtId="0" fontId="62" fillId="12" borderId="72" xfId="0" applyFont="1" applyFill="1" applyBorder="1" applyAlignment="1">
      <alignment horizontal="center" vertical="center"/>
    </xf>
    <xf numFmtId="0" fontId="62" fillId="12" borderId="78" xfId="0" applyFont="1" applyFill="1" applyBorder="1" applyAlignment="1">
      <alignment horizontal="center" vertical="center"/>
    </xf>
    <xf numFmtId="0" fontId="62" fillId="12" borderId="79" xfId="0" applyFont="1" applyFill="1" applyBorder="1" applyAlignment="1">
      <alignment horizontal="center" vertical="center"/>
    </xf>
    <xf numFmtId="0" fontId="62" fillId="12" borderId="73" xfId="0" applyFont="1" applyFill="1" applyBorder="1" applyAlignment="1">
      <alignment horizontal="center" vertical="center"/>
    </xf>
    <xf numFmtId="0" fontId="62" fillId="12" borderId="74" xfId="0" applyFont="1" applyFill="1" applyBorder="1" applyAlignment="1">
      <alignment horizontal="center" vertical="center"/>
    </xf>
    <xf numFmtId="0" fontId="62" fillId="12" borderId="80" xfId="0" applyFont="1" applyFill="1" applyBorder="1" applyAlignment="1">
      <alignment horizontal="center" vertical="center"/>
    </xf>
    <xf numFmtId="0" fontId="62" fillId="12" borderId="81" xfId="0" applyFont="1" applyFill="1" applyBorder="1" applyAlignment="1">
      <alignment horizontal="center" vertical="center"/>
    </xf>
    <xf numFmtId="0" fontId="63" fillId="12" borderId="75" xfId="1" applyFont="1" applyFill="1" applyBorder="1" applyAlignment="1">
      <alignment horizontal="right"/>
    </xf>
    <xf numFmtId="0" fontId="63" fillId="12" borderId="76" xfId="1" applyFont="1" applyFill="1" applyBorder="1" applyAlignment="1">
      <alignment horizontal="right"/>
    </xf>
    <xf numFmtId="0" fontId="63" fillId="12" borderId="77" xfId="1" applyFont="1" applyFill="1" applyBorder="1" applyAlignment="1">
      <alignment horizontal="right"/>
    </xf>
    <xf numFmtId="0" fontId="64" fillId="12" borderId="82" xfId="0" applyFont="1" applyFill="1" applyBorder="1" applyAlignment="1">
      <alignment horizontal="center"/>
    </xf>
    <xf numFmtId="0" fontId="64" fillId="12" borderId="40" xfId="0" applyFont="1" applyFill="1" applyBorder="1" applyAlignment="1">
      <alignment horizontal="center"/>
    </xf>
    <xf numFmtId="0" fontId="64" fillId="12" borderId="78" xfId="0" applyFont="1" applyFill="1" applyBorder="1" applyAlignment="1">
      <alignment horizontal="right" vertical="center"/>
    </xf>
    <xf numFmtId="0" fontId="64" fillId="12" borderId="79" xfId="0" applyFont="1" applyFill="1" applyBorder="1" applyAlignment="1">
      <alignment horizontal="right" vertical="center"/>
    </xf>
    <xf numFmtId="0" fontId="64" fillId="12" borderId="82" xfId="0" applyFont="1" applyFill="1" applyBorder="1" applyAlignment="1">
      <alignment horizontal="right"/>
    </xf>
    <xf numFmtId="0" fontId="64" fillId="12" borderId="40" xfId="0" applyFont="1" applyFill="1" applyBorder="1" applyAlignment="1">
      <alignment horizontal="right"/>
    </xf>
    <xf numFmtId="0" fontId="64" fillId="12" borderId="83" xfId="0" applyFont="1" applyFill="1" applyBorder="1" applyAlignment="1">
      <alignment horizontal="right"/>
    </xf>
    <xf numFmtId="0" fontId="65" fillId="12" borderId="79" xfId="0" applyFont="1" applyFill="1" applyBorder="1" applyAlignment="1">
      <alignment horizontal="right" vertical="center"/>
    </xf>
    <xf numFmtId="0" fontId="65" fillId="12" borderId="87" xfId="0" applyFont="1" applyFill="1" applyBorder="1" applyAlignment="1">
      <alignment horizontal="right" vertical="center"/>
    </xf>
    <xf numFmtId="0" fontId="66" fillId="12" borderId="40" xfId="1" applyFont="1" applyFill="1" applyBorder="1" applyAlignment="1">
      <alignment horizontal="center"/>
    </xf>
    <xf numFmtId="0" fontId="66" fillId="12" borderId="83" xfId="1" applyFont="1" applyFill="1" applyBorder="1" applyAlignment="1">
      <alignment horizontal="center"/>
    </xf>
    <xf numFmtId="0" fontId="64" fillId="12" borderId="84" xfId="0" applyFont="1" applyFill="1" applyBorder="1" applyAlignment="1">
      <alignment horizontal="right"/>
    </xf>
    <xf numFmtId="0" fontId="64" fillId="12" borderId="85" xfId="0" applyFont="1" applyFill="1" applyBorder="1" applyAlignment="1">
      <alignment horizontal="right"/>
    </xf>
    <xf numFmtId="0" fontId="64" fillId="12" borderId="86" xfId="0" applyFont="1" applyFill="1" applyBorder="1" applyAlignment="1">
      <alignment horizontal="right"/>
    </xf>
    <xf numFmtId="9" fontId="64" fillId="12" borderId="79" xfId="0" applyNumberFormat="1" applyFont="1" applyFill="1" applyBorder="1" applyAlignment="1">
      <alignment horizontal="right" vertical="center"/>
    </xf>
    <xf numFmtId="0" fontId="64" fillId="12" borderId="87" xfId="0" applyFont="1" applyFill="1" applyBorder="1" applyAlignment="1">
      <alignment horizontal="right" vertical="center"/>
    </xf>
    <xf numFmtId="0" fontId="64" fillId="12" borderId="59" xfId="0" applyFont="1" applyFill="1" applyBorder="1" applyAlignment="1">
      <alignment horizontal="center" vertical="center" wrapText="1"/>
    </xf>
    <xf numFmtId="0" fontId="64" fillId="12" borderId="0" xfId="0" applyFont="1" applyFill="1" applyAlignment="1">
      <alignment horizontal="center" vertical="center" wrapText="1"/>
    </xf>
    <xf numFmtId="0" fontId="64" fillId="12" borderId="58" xfId="0" applyFont="1" applyFill="1" applyBorder="1" applyAlignment="1">
      <alignment horizontal="center" vertical="center" wrapText="1"/>
    </xf>
    <xf numFmtId="0" fontId="64" fillId="12" borderId="78" xfId="0" applyFont="1" applyFill="1" applyBorder="1" applyAlignment="1">
      <alignment horizontal="right" vertical="center" wrapText="1"/>
    </xf>
    <xf numFmtId="0" fontId="64" fillId="12" borderId="79" xfId="0" applyFont="1" applyFill="1" applyBorder="1" applyAlignment="1">
      <alignment horizontal="right" vertical="center" wrapText="1"/>
    </xf>
    <xf numFmtId="9" fontId="64" fillId="12" borderId="79" xfId="0" applyNumberFormat="1" applyFont="1" applyFill="1" applyBorder="1" applyAlignment="1">
      <alignment horizontal="right"/>
    </xf>
    <xf numFmtId="0" fontId="64" fillId="12" borderId="87" xfId="0" applyFont="1" applyFill="1" applyBorder="1" applyAlignment="1">
      <alignment horizontal="right"/>
    </xf>
    <xf numFmtId="0" fontId="64" fillId="12" borderId="79" xfId="0" applyFont="1" applyFill="1" applyBorder="1" applyAlignment="1">
      <alignment horizontal="right"/>
    </xf>
    <xf numFmtId="9" fontId="64" fillId="12" borderId="79" xfId="0" applyNumberFormat="1" applyFont="1" applyFill="1" applyBorder="1" applyAlignment="1">
      <alignment horizontal="right" vertical="center" wrapText="1"/>
    </xf>
    <xf numFmtId="0" fontId="64" fillId="12" borderId="87" xfId="0" applyFont="1" applyFill="1" applyBorder="1" applyAlignment="1">
      <alignment horizontal="right" vertical="center" wrapText="1"/>
    </xf>
    <xf numFmtId="0" fontId="64" fillId="12" borderId="84" xfId="0" applyFont="1" applyFill="1" applyBorder="1" applyAlignment="1">
      <alignment horizontal="right" wrapText="1"/>
    </xf>
    <xf numFmtId="0" fontId="64" fillId="12" borderId="85" xfId="0" applyFont="1" applyFill="1" applyBorder="1" applyAlignment="1">
      <alignment horizontal="right" wrapText="1"/>
    </xf>
    <xf numFmtId="0" fontId="64" fillId="12" borderId="86" xfId="0" applyFont="1" applyFill="1" applyBorder="1" applyAlignment="1">
      <alignment horizontal="right" wrapText="1"/>
    </xf>
    <xf numFmtId="0" fontId="64" fillId="12" borderId="88" xfId="0" applyFont="1" applyFill="1" applyBorder="1" applyAlignment="1">
      <alignment horizontal="right" vertical="center"/>
    </xf>
    <xf numFmtId="0" fontId="64" fillId="12" borderId="89" xfId="0" applyFont="1" applyFill="1" applyBorder="1" applyAlignment="1">
      <alignment horizontal="right" vertical="center"/>
    </xf>
    <xf numFmtId="0" fontId="64" fillId="12" borderId="90" xfId="0" applyFont="1" applyFill="1" applyBorder="1" applyAlignment="1">
      <alignment horizontal="right" vertical="center"/>
    </xf>
    <xf numFmtId="9" fontId="64" fillId="12" borderId="91" xfId="0" applyNumberFormat="1" applyFont="1" applyFill="1" applyBorder="1" applyAlignment="1">
      <alignment horizontal="right" vertical="center"/>
    </xf>
    <xf numFmtId="0" fontId="64" fillId="12" borderId="92" xfId="0" applyFont="1" applyFill="1" applyBorder="1" applyAlignment="1">
      <alignment horizontal="right" vertical="center"/>
    </xf>
    <xf numFmtId="0" fontId="64" fillId="12" borderId="82" xfId="0" applyFont="1" applyFill="1" applyBorder="1" applyAlignment="1">
      <alignment horizontal="right" wrapText="1"/>
    </xf>
    <xf numFmtId="0" fontId="64" fillId="12" borderId="40" xfId="0" applyFont="1" applyFill="1" applyBorder="1" applyAlignment="1">
      <alignment horizontal="right" wrapText="1"/>
    </xf>
    <xf numFmtId="0" fontId="64" fillId="12" borderId="83" xfId="0" applyFont="1" applyFill="1" applyBorder="1" applyAlignment="1">
      <alignment horizontal="right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4" fillId="12" borderId="59" xfId="0" applyFont="1" applyFill="1" applyBorder="1" applyAlignment="1">
      <alignment horizontal="right" wrapText="1"/>
    </xf>
    <xf numFmtId="0" fontId="64" fillId="12" borderId="0" xfId="0" applyFont="1" applyFill="1" applyAlignment="1">
      <alignment horizontal="right" wrapText="1"/>
    </xf>
    <xf numFmtId="0" fontId="64" fillId="12" borderId="8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79" fillId="23" borderId="0" xfId="0" applyFont="1" applyFill="1" applyAlignment="1" applyProtection="1">
      <alignment horizontal="right" vertical="center"/>
    </xf>
    <xf numFmtId="0" fontId="81" fillId="0" borderId="0" xfId="0" applyFont="1" applyAlignment="1" applyProtection="1">
      <alignment horizontal="center" vertical="center"/>
    </xf>
    <xf numFmtId="0" fontId="12" fillId="0" borderId="95" xfId="0" applyFont="1" applyFill="1" applyBorder="1" applyAlignment="1" applyProtection="1">
      <alignment horizontal="center" vertical="center"/>
      <protection hidden="1"/>
    </xf>
    <xf numFmtId="0" fontId="44" fillId="0" borderId="95" xfId="0" applyFont="1" applyFill="1" applyBorder="1" applyAlignment="1" applyProtection="1">
      <alignment horizontal="center" vertical="center"/>
      <protection hidden="1"/>
    </xf>
    <xf numFmtId="165" fontId="29" fillId="13" borderId="95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2" xfId="0" applyNumberFormat="1" applyFont="1" applyFill="1" applyBorder="1" applyAlignment="1" applyProtection="1">
      <alignment horizontal="center" vertical="center" shrinkToFit="1"/>
      <protection hidden="1"/>
    </xf>
    <xf numFmtId="0" fontId="45" fillId="17" borderId="101" xfId="0" applyFont="1" applyFill="1" applyBorder="1" applyAlignment="1" applyProtection="1">
      <alignment horizontal="center" vertical="center"/>
      <protection hidden="1"/>
    </xf>
    <xf numFmtId="0" fontId="45" fillId="17" borderId="95" xfId="0" applyFont="1" applyFill="1" applyBorder="1" applyAlignment="1" applyProtection="1">
      <alignment horizontal="center" vertical="center"/>
      <protection hidden="1"/>
    </xf>
    <xf numFmtId="0" fontId="45" fillId="17" borderId="102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horizontal="center" vertical="center"/>
      <protection hidden="1"/>
    </xf>
    <xf numFmtId="0" fontId="65" fillId="21" borderId="103" xfId="0" applyFont="1" applyFill="1" applyBorder="1" applyAlignment="1" applyProtection="1">
      <alignment horizontal="center" vertical="center"/>
      <protection hidden="1"/>
    </xf>
    <xf numFmtId="0" fontId="73" fillId="21" borderId="103" xfId="0" applyFont="1" applyFill="1" applyBorder="1" applyAlignment="1" applyProtection="1">
      <alignment horizontal="center" vertical="center"/>
      <protection hidden="1"/>
    </xf>
    <xf numFmtId="0" fontId="73" fillId="21" borderId="100" xfId="0" applyFont="1" applyFill="1" applyBorder="1" applyAlignment="1" applyProtection="1">
      <alignment horizontal="center" vertical="center"/>
      <protection hidden="1"/>
    </xf>
    <xf numFmtId="0" fontId="29" fillId="13" borderId="101" xfId="0" applyFont="1" applyFill="1" applyBorder="1" applyAlignment="1" applyProtection="1">
      <alignment horizontal="center" vertical="center"/>
      <protection locked="0" hidden="1"/>
    </xf>
    <xf numFmtId="0" fontId="29" fillId="13" borderId="95" xfId="0" applyFont="1" applyFill="1" applyBorder="1" applyAlignment="1" applyProtection="1">
      <alignment horizontal="center" vertical="center"/>
      <protection locked="0" hidden="1"/>
    </xf>
    <xf numFmtId="0" fontId="29" fillId="13" borderId="102" xfId="0" applyFont="1" applyFill="1" applyBorder="1" applyAlignment="1" applyProtection="1">
      <alignment horizontal="center" vertical="center"/>
      <protection locked="0" hidden="1"/>
    </xf>
    <xf numFmtId="0" fontId="53" fillId="22" borderId="101" xfId="0" applyFont="1" applyFill="1" applyBorder="1" applyAlignment="1" applyProtection="1">
      <alignment horizontal="center" vertical="center"/>
      <protection hidden="1"/>
    </xf>
    <xf numFmtId="0" fontId="53" fillId="22" borderId="95" xfId="0" applyFont="1" applyFill="1" applyBorder="1" applyAlignment="1" applyProtection="1">
      <alignment horizontal="center" vertical="center"/>
      <protection hidden="1"/>
    </xf>
    <xf numFmtId="0" fontId="53" fillId="22" borderId="102" xfId="0" applyFont="1" applyFill="1" applyBorder="1" applyAlignment="1" applyProtection="1">
      <alignment horizontal="center" vertical="center"/>
      <protection hidden="1"/>
    </xf>
    <xf numFmtId="165" fontId="28" fillId="13" borderId="101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95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102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1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2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3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4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5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6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7" xfId="0" applyNumberFormat="1" applyFont="1" applyFill="1" applyBorder="1" applyAlignment="1" applyProtection="1">
      <alignment horizontal="center" vertical="center" shrinkToFit="1"/>
      <protection hidden="1"/>
    </xf>
    <xf numFmtId="0" fontId="73" fillId="21" borderId="112" xfId="0" applyFont="1" applyFill="1" applyBorder="1" applyAlignment="1" applyProtection="1">
      <alignment horizontal="center" vertical="center" shrinkToFit="1"/>
      <protection hidden="1"/>
    </xf>
    <xf numFmtId="0" fontId="73" fillId="21" borderId="113" xfId="0" applyFont="1" applyFill="1" applyBorder="1" applyAlignment="1" applyProtection="1">
      <alignment horizontal="center" vertical="center" shrinkToFit="1"/>
      <protection hidden="1"/>
    </xf>
    <xf numFmtId="0" fontId="73" fillId="21" borderId="114" xfId="0" applyFont="1" applyFill="1" applyBorder="1" applyAlignment="1" applyProtection="1">
      <alignment horizontal="center" vertical="center" shrinkToFit="1"/>
      <protection hidden="1"/>
    </xf>
    <xf numFmtId="0" fontId="73" fillId="21" borderId="104" xfId="0" applyFont="1" applyFill="1" applyBorder="1" applyAlignment="1" applyProtection="1">
      <alignment horizontal="center" vertical="center" shrinkToFit="1"/>
      <protection hidden="1"/>
    </xf>
    <xf numFmtId="0" fontId="73" fillId="21" borderId="0" xfId="0" applyFont="1" applyFill="1" applyBorder="1" applyAlignment="1" applyProtection="1">
      <alignment horizontal="center" vertical="center" shrinkToFit="1"/>
      <protection hidden="1"/>
    </xf>
    <xf numFmtId="0" fontId="73" fillId="21" borderId="115" xfId="0" applyFont="1" applyFill="1" applyBorder="1" applyAlignment="1" applyProtection="1">
      <alignment horizontal="center" vertical="center" shrinkToFit="1"/>
      <protection hidden="1"/>
    </xf>
    <xf numFmtId="0" fontId="73" fillId="21" borderId="116" xfId="0" applyFont="1" applyFill="1" applyBorder="1" applyAlignment="1" applyProtection="1">
      <alignment horizontal="center" vertical="center" shrinkToFit="1"/>
      <protection hidden="1"/>
    </xf>
    <xf numFmtId="0" fontId="73" fillId="21" borderId="103" xfId="0" applyFont="1" applyFill="1" applyBorder="1" applyAlignment="1" applyProtection="1">
      <alignment horizontal="center" vertical="center" shrinkToFit="1"/>
      <protection hidden="1"/>
    </xf>
    <xf numFmtId="0" fontId="73" fillId="21" borderId="117" xfId="0" applyFont="1" applyFill="1" applyBorder="1" applyAlignment="1" applyProtection="1">
      <alignment horizontal="center" vertical="center" shrinkToFit="1"/>
      <protection hidden="1"/>
    </xf>
    <xf numFmtId="0" fontId="73" fillId="21" borderId="104" xfId="0" applyFont="1" applyFill="1" applyBorder="1" applyAlignment="1" applyProtection="1">
      <alignment horizontal="center" vertical="center"/>
      <protection hidden="1"/>
    </xf>
    <xf numFmtId="0" fontId="73" fillId="21" borderId="0" xfId="0" applyFont="1" applyFill="1" applyBorder="1" applyAlignment="1" applyProtection="1">
      <alignment horizontal="center" vertical="center"/>
      <protection hidden="1"/>
    </xf>
    <xf numFmtId="0" fontId="72" fillId="0" borderId="95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0" fontId="74" fillId="6" borderId="0" xfId="0" applyFont="1" applyFill="1" applyAlignment="1" applyProtection="1">
      <alignment horizontal="center"/>
      <protection hidden="1"/>
    </xf>
    <xf numFmtId="0" fontId="70" fillId="0" borderId="95" xfId="0" applyFont="1" applyFill="1" applyBorder="1" applyAlignment="1" applyProtection="1">
      <alignment horizontal="center"/>
      <protection hidden="1"/>
    </xf>
    <xf numFmtId="0" fontId="73" fillId="11" borderId="100" xfId="0" applyFont="1" applyFill="1" applyBorder="1" applyAlignment="1" applyProtection="1">
      <alignment horizontal="center" vertical="center" wrapText="1"/>
      <protection hidden="1"/>
    </xf>
    <xf numFmtId="0" fontId="73" fillId="11" borderId="100" xfId="0" applyFont="1" applyFill="1" applyBorder="1" applyAlignment="1" applyProtection="1">
      <alignment horizontal="center" vertical="center"/>
      <protection hidden="1"/>
    </xf>
    <xf numFmtId="0" fontId="6" fillId="3" borderId="69" xfId="0" applyFont="1" applyFill="1" applyBorder="1" applyAlignment="1" applyProtection="1">
      <alignment horizontal="center" vertical="center" shrinkToFit="1"/>
      <protection hidden="1"/>
    </xf>
    <xf numFmtId="0" fontId="6" fillId="3" borderId="22" xfId="0" applyFont="1" applyFill="1" applyBorder="1" applyAlignment="1" applyProtection="1">
      <alignment horizontal="center" vertical="center" shrinkToFit="1"/>
      <protection hidden="1"/>
    </xf>
    <xf numFmtId="0" fontId="6" fillId="3" borderId="70" xfId="0" applyFont="1" applyFill="1" applyBorder="1" applyAlignment="1" applyProtection="1">
      <alignment horizontal="center" vertical="center" shrinkToFit="1"/>
      <protection hidden="1"/>
    </xf>
    <xf numFmtId="0" fontId="44" fillId="0" borderId="96" xfId="0" applyFont="1" applyFill="1" applyBorder="1" applyAlignment="1" applyProtection="1">
      <alignment horizontal="center" vertical="center"/>
      <protection hidden="1"/>
    </xf>
    <xf numFmtId="0" fontId="47" fillId="0" borderId="95" xfId="0" applyFont="1" applyFill="1" applyBorder="1" applyAlignment="1" applyProtection="1">
      <alignment horizontal="center" vertical="center"/>
      <protection hidden="1"/>
    </xf>
    <xf numFmtId="0" fontId="41" fillId="11" borderId="17" xfId="1" applyFont="1" applyFill="1" applyBorder="1" applyAlignment="1" applyProtection="1">
      <alignment horizontal="center" vertical="center"/>
    </xf>
    <xf numFmtId="0" fontId="41" fillId="11" borderId="0" xfId="1" applyFont="1" applyFill="1" applyBorder="1" applyAlignment="1" applyProtection="1">
      <alignment horizontal="center" vertical="center"/>
    </xf>
    <xf numFmtId="0" fontId="41" fillId="11" borderId="17" xfId="1" applyFont="1" applyFill="1" applyBorder="1" applyAlignment="1" applyProtection="1">
      <alignment horizontal="center" vertical="center" wrapText="1"/>
    </xf>
    <xf numFmtId="0" fontId="41" fillId="11" borderId="0" xfId="1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shrinkToFit="1"/>
      <protection hidden="1"/>
    </xf>
    <xf numFmtId="0" fontId="6" fillId="3" borderId="12" xfId="0" applyFont="1" applyFill="1" applyBorder="1" applyAlignment="1" applyProtection="1">
      <alignment horizontal="center" vertical="center" shrinkToFit="1"/>
      <protection hidden="1"/>
    </xf>
    <xf numFmtId="0" fontId="6" fillId="3" borderId="68" xfId="0" applyFont="1" applyFill="1" applyBorder="1" applyAlignment="1" applyProtection="1">
      <alignment horizontal="center" vertical="center" shrinkToFit="1"/>
      <protection hidden="1"/>
    </xf>
    <xf numFmtId="0" fontId="31" fillId="11" borderId="54" xfId="0" applyFont="1" applyFill="1" applyBorder="1" applyAlignment="1" applyProtection="1">
      <alignment horizontal="center" vertical="center"/>
    </xf>
    <xf numFmtId="0" fontId="31" fillId="11" borderId="6" xfId="0" applyFont="1" applyFill="1" applyBorder="1" applyAlignment="1" applyProtection="1">
      <alignment horizontal="center" vertical="center"/>
    </xf>
    <xf numFmtId="0" fontId="39" fillId="11" borderId="0" xfId="1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shrinkToFit="1"/>
      <protection hidden="1"/>
    </xf>
    <xf numFmtId="0" fontId="54" fillId="3" borderId="69" xfId="0" applyFont="1" applyFill="1" applyBorder="1" applyAlignment="1" applyProtection="1">
      <alignment horizontal="center" vertical="center" shrinkToFit="1"/>
      <protection hidden="1"/>
    </xf>
    <xf numFmtId="0" fontId="54" fillId="3" borderId="22" xfId="0" applyFont="1" applyFill="1" applyBorder="1" applyAlignment="1" applyProtection="1">
      <alignment horizontal="center" vertical="center" shrinkToFit="1"/>
      <protection hidden="1"/>
    </xf>
    <xf numFmtId="0" fontId="54" fillId="3" borderId="70" xfId="0" applyFont="1" applyFill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26" xfId="0" applyFont="1" applyFill="1" applyBorder="1" applyAlignment="1" applyProtection="1">
      <alignment horizontal="center" vertical="center" shrinkToFit="1"/>
      <protection hidden="1"/>
    </xf>
    <xf numFmtId="0" fontId="31" fillId="11" borderId="27" xfId="0" applyFont="1" applyFill="1" applyBorder="1" applyAlignment="1" applyProtection="1">
      <alignment horizontal="center" vertical="center"/>
    </xf>
    <xf numFmtId="0" fontId="91" fillId="24" borderId="95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hidden="1"/>
    </xf>
    <xf numFmtId="0" fontId="91" fillId="12" borderId="95" xfId="0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 wrapText="1"/>
    </xf>
    <xf numFmtId="0" fontId="31" fillId="11" borderId="8" xfId="0" applyFont="1" applyFill="1" applyBorder="1" applyAlignment="1" applyProtection="1">
      <alignment horizontal="center" vertical="center" wrapText="1"/>
    </xf>
    <xf numFmtId="0" fontId="31" fillId="11" borderId="28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8" fillId="5" borderId="21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27" xfId="0" applyFont="1" applyFill="1" applyBorder="1" applyAlignment="1" applyProtection="1">
      <alignment horizontal="center" vertical="center"/>
    </xf>
    <xf numFmtId="0" fontId="77" fillId="3" borderId="95" xfId="0" applyFont="1" applyFill="1" applyBorder="1" applyAlignment="1" applyProtection="1">
      <alignment horizontal="center" vertical="center" shrinkToFit="1"/>
      <protection hidden="1"/>
    </xf>
    <xf numFmtId="0" fontId="91" fillId="25" borderId="95" xfId="0" applyFont="1" applyFill="1" applyBorder="1" applyAlignment="1" applyProtection="1">
      <alignment horizontal="center" vertical="center" shrinkToFit="1"/>
      <protection hidden="1"/>
    </xf>
    <xf numFmtId="0" fontId="31" fillId="11" borderId="7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77" fillId="3" borderId="95" xfId="1" applyFont="1" applyFill="1" applyBorder="1" applyAlignment="1" applyProtection="1">
      <alignment horizontal="center" vertical="center" shrinkToFit="1"/>
      <protection locked="0" hidden="1"/>
    </xf>
    <xf numFmtId="0" fontId="92" fillId="3" borderId="95" xfId="1" applyFont="1" applyFill="1" applyBorder="1" applyAlignment="1" applyProtection="1">
      <alignment horizontal="center" vertical="center" wrapText="1" shrinkToFit="1"/>
      <protection hidden="1"/>
    </xf>
    <xf numFmtId="0" fontId="92" fillId="3" borderId="95" xfId="1" applyFont="1" applyFill="1" applyBorder="1" applyAlignment="1" applyProtection="1">
      <alignment horizontal="center" vertical="center" shrinkToFit="1"/>
      <protection hidden="1"/>
    </xf>
    <xf numFmtId="49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2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77" fillId="3" borderId="95" xfId="0" applyFont="1" applyFill="1" applyBorder="1" applyAlignment="1" applyProtection="1">
      <alignment horizontal="right" vertical="center" shrinkToFit="1"/>
      <protection hidden="1"/>
    </xf>
    <xf numFmtId="0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92" fillId="0" borderId="95" xfId="1" applyFont="1" applyFill="1" applyBorder="1" applyAlignment="1" applyProtection="1">
      <alignment horizontal="right" vertical="center" shrinkToFit="1"/>
      <protection hidden="1"/>
    </xf>
    <xf numFmtId="164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77" fillId="0" borderId="95" xfId="0" applyFont="1" applyBorder="1" applyAlignment="1" applyProtection="1">
      <alignment horizontal="right" vertical="center" shrinkToFit="1"/>
      <protection hidden="1"/>
    </xf>
    <xf numFmtId="0" fontId="94" fillId="3" borderId="95" xfId="1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right" vertical="center" shrinkToFit="1"/>
      <protection hidden="1"/>
    </xf>
    <xf numFmtId="0" fontId="77" fillId="0" borderId="95" xfId="1" applyFont="1" applyFill="1" applyBorder="1" applyAlignment="1" applyProtection="1">
      <alignment horizontal="right" vertical="center" shrinkToFit="1"/>
      <protection hidden="1"/>
    </xf>
    <xf numFmtId="0" fontId="28" fillId="0" borderId="95" xfId="0" applyFont="1" applyFill="1" applyBorder="1" applyAlignment="1" applyProtection="1">
      <alignment horizontal="center" vertical="center"/>
      <protection hidden="1"/>
    </xf>
    <xf numFmtId="0" fontId="34" fillId="0" borderId="23" xfId="0" applyFont="1" applyBorder="1" applyAlignment="1" applyProtection="1">
      <alignment horizontal="center" vertical="center" shrinkToFit="1"/>
      <protection hidden="1"/>
    </xf>
    <xf numFmtId="0" fontId="9" fillId="0" borderId="97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164" fontId="85" fillId="3" borderId="12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9" fillId="0" borderId="97" xfId="0" applyFont="1" applyBorder="1" applyAlignment="1" applyProtection="1">
      <alignment horizontal="right" vertical="center" shrinkToFit="1"/>
      <protection hidden="1"/>
    </xf>
    <xf numFmtId="0" fontId="9" fillId="0" borderId="12" xfId="0" applyFont="1" applyBorder="1" applyAlignment="1" applyProtection="1">
      <alignment horizontal="right" vertical="center" shrinkToFit="1"/>
      <protection hidden="1"/>
    </xf>
    <xf numFmtId="0" fontId="84" fillId="3" borderId="12" xfId="0" applyFont="1" applyFill="1" applyBorder="1" applyAlignment="1" applyProtection="1">
      <alignment horizontal="right" vertical="center" shrinkToFit="1"/>
      <protection hidden="1"/>
    </xf>
    <xf numFmtId="0" fontId="84" fillId="3" borderId="98" xfId="0" applyFont="1" applyFill="1" applyBorder="1" applyAlignment="1" applyProtection="1">
      <alignment horizontal="right" vertical="center" shrinkToFit="1"/>
      <protection hidden="1"/>
    </xf>
    <xf numFmtId="0" fontId="85" fillId="3" borderId="12" xfId="0" applyFont="1" applyFill="1" applyBorder="1" applyAlignment="1" applyProtection="1">
      <alignment horizontal="center" vertical="center" shrinkToFit="1"/>
      <protection hidden="1"/>
    </xf>
    <xf numFmtId="0" fontId="85" fillId="0" borderId="12" xfId="0" applyFont="1" applyBorder="1" applyAlignment="1" applyProtection="1">
      <alignment horizontal="center" shrinkToFit="1"/>
      <protection hidden="1"/>
    </xf>
    <xf numFmtId="0" fontId="85" fillId="0" borderId="98" xfId="0" applyFont="1" applyBorder="1" applyAlignment="1" applyProtection="1">
      <alignment horizont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32" fillId="2" borderId="14" xfId="0" applyFont="1" applyFill="1" applyBorder="1" applyAlignment="1" applyProtection="1">
      <alignment horizontal="center" vertical="center"/>
      <protection hidden="1"/>
    </xf>
    <xf numFmtId="0" fontId="32" fillId="2" borderId="26" xfId="0" applyFont="1" applyFill="1" applyBorder="1" applyAlignment="1" applyProtection="1">
      <alignment horizontal="center" vertical="center"/>
      <protection hidden="1"/>
    </xf>
    <xf numFmtId="0" fontId="85" fillId="3" borderId="108" xfId="0" applyFont="1" applyFill="1" applyBorder="1" applyAlignment="1" applyProtection="1">
      <alignment horizontal="center" vertical="center" shrinkToFit="1"/>
      <protection hidden="1"/>
    </xf>
    <xf numFmtId="49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13" xfId="0" applyFont="1" applyFill="1" applyBorder="1" applyAlignment="1" applyProtection="1">
      <alignment horizontal="center" vertical="center" shrinkToFit="1"/>
      <protection hidden="1"/>
    </xf>
    <xf numFmtId="0" fontId="84" fillId="0" borderId="13" xfId="0" applyFont="1" applyBorder="1" applyAlignment="1" applyProtection="1">
      <alignment horizontal="right" vertical="center" shrinkToFit="1"/>
      <protection hidden="1"/>
    </xf>
    <xf numFmtId="49" fontId="85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85" fillId="3" borderId="13" xfId="0" applyFont="1" applyFill="1" applyBorder="1" applyAlignment="1" applyProtection="1">
      <alignment horizontal="center" vertical="center" shrinkToFit="1"/>
      <protection hidden="1"/>
    </xf>
    <xf numFmtId="0" fontId="9" fillId="3" borderId="119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0" borderId="108" xfId="0" applyFont="1" applyBorder="1" applyAlignment="1" applyProtection="1">
      <alignment horizontal="left" vertical="center" shrinkToFit="1"/>
      <protection hidden="1"/>
    </xf>
    <xf numFmtId="0" fontId="84" fillId="3" borderId="12" xfId="0" applyFont="1" applyFill="1" applyBorder="1" applyAlignment="1" applyProtection="1">
      <alignment horizontal="center" vertical="center" shrinkToFit="1"/>
      <protection hidden="1"/>
    </xf>
    <xf numFmtId="0" fontId="1" fillId="0" borderId="107" xfId="0" applyFont="1" applyBorder="1" applyAlignment="1" applyProtection="1">
      <alignment horizontal="right" vertical="center" shrinkToFit="1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0" fontId="84" fillId="0" borderId="12" xfId="0" applyFont="1" applyBorder="1" applyAlignment="1" applyProtection="1">
      <alignment horizontal="left" vertical="center" shrinkToFit="1"/>
      <protection hidden="1"/>
    </xf>
    <xf numFmtId="0" fontId="84" fillId="0" borderId="108" xfId="0" applyFont="1" applyBorder="1" applyAlignment="1" applyProtection="1">
      <alignment horizontal="left" vertical="center" shrinkToFit="1"/>
      <protection hidden="1"/>
    </xf>
    <xf numFmtId="0" fontId="33" fillId="0" borderId="51" xfId="0" applyFont="1" applyBorder="1" applyAlignment="1" applyProtection="1">
      <alignment horizontal="center" vertical="center" readingOrder="2"/>
      <protection hidden="1"/>
    </xf>
    <xf numFmtId="0" fontId="84" fillId="0" borderId="12" xfId="0" applyFont="1" applyBorder="1" applyAlignment="1" applyProtection="1">
      <alignment horizontal="right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06" xfId="0" applyFont="1" applyFill="1" applyBorder="1" applyAlignment="1" applyProtection="1">
      <alignment horizontal="center" vertical="center" shrinkToFit="1"/>
      <protection hidden="1"/>
    </xf>
    <xf numFmtId="0" fontId="29" fillId="14" borderId="5" xfId="0" applyFont="1" applyFill="1" applyBorder="1" applyAlignment="1" applyProtection="1">
      <alignment horizontal="right" vertical="center" wrapText="1"/>
      <protection hidden="1"/>
    </xf>
    <xf numFmtId="0" fontId="29" fillId="14" borderId="0" xfId="0" applyFont="1" applyFill="1" applyBorder="1" applyAlignment="1" applyProtection="1">
      <alignment horizontal="right" vertical="center" wrapText="1"/>
      <protection hidden="1"/>
    </xf>
    <xf numFmtId="0" fontId="84" fillId="0" borderId="118" xfId="0" applyFont="1" applyBorder="1" applyAlignment="1" applyProtection="1">
      <alignment horizontal="right" vertical="center" shrinkToFit="1"/>
      <protection hidden="1"/>
    </xf>
    <xf numFmtId="0" fontId="84" fillId="0" borderId="107" xfId="0" applyFont="1" applyBorder="1" applyAlignment="1" applyProtection="1">
      <alignment horizontal="right" vertical="center" shrinkToFit="1"/>
      <protection hidden="1"/>
    </xf>
    <xf numFmtId="0" fontId="0" fillId="24" borderId="120" xfId="0" applyFill="1" applyBorder="1" applyAlignment="1" applyProtection="1">
      <alignment horizontal="right" vertical="center" wrapText="1"/>
      <protection hidden="1"/>
    </xf>
    <xf numFmtId="0" fontId="0" fillId="24" borderId="121" xfId="0" applyFill="1" applyBorder="1" applyAlignment="1" applyProtection="1">
      <alignment horizontal="right" vertical="center" wrapText="1"/>
      <protection hidden="1"/>
    </xf>
    <xf numFmtId="0" fontId="0" fillId="24" borderId="122" xfId="0" applyFill="1" applyBorder="1" applyAlignment="1" applyProtection="1">
      <alignment horizontal="right" vertical="center" wrapText="1"/>
      <protection hidden="1"/>
    </xf>
    <xf numFmtId="0" fontId="0" fillId="24" borderId="123" xfId="0" applyFill="1" applyBorder="1" applyAlignment="1" applyProtection="1">
      <alignment horizontal="right" vertical="center" wrapText="1"/>
      <protection hidden="1"/>
    </xf>
    <xf numFmtId="0" fontId="0" fillId="24" borderId="124" xfId="0" applyFill="1" applyBorder="1" applyAlignment="1" applyProtection="1">
      <alignment horizontal="right" vertical="center" wrapText="1"/>
      <protection hidden="1"/>
    </xf>
    <xf numFmtId="0" fontId="0" fillId="24" borderId="125" xfId="0" applyFill="1" applyBorder="1" applyAlignment="1" applyProtection="1">
      <alignment horizontal="right" vertical="center" wrapText="1"/>
      <protection hidden="1"/>
    </xf>
    <xf numFmtId="0" fontId="0" fillId="24" borderId="121" xfId="0" applyFill="1" applyBorder="1" applyAlignment="1" applyProtection="1">
      <alignment horizontal="center" vertical="center"/>
      <protection hidden="1"/>
    </xf>
    <xf numFmtId="22" fontId="48" fillId="0" borderId="51" xfId="0" applyNumberFormat="1" applyFont="1" applyBorder="1" applyAlignment="1" applyProtection="1">
      <alignment horizontal="center" vertical="center" readingOrder="2"/>
      <protection hidden="1"/>
    </xf>
    <xf numFmtId="0" fontId="1" fillId="0" borderId="105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3" fillId="3" borderId="14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14" xfId="0" applyFont="1" applyFill="1" applyBorder="1" applyAlignment="1" applyProtection="1">
      <alignment horizontal="center" vertical="center" shrinkToFit="1"/>
      <protection hidden="1"/>
    </xf>
    <xf numFmtId="0" fontId="85" fillId="0" borderId="20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5" fillId="0" borderId="62" xfId="0" applyFont="1" applyBorder="1" applyAlignment="1" applyProtection="1">
      <alignment horizontal="center" vertical="center" shrinkToFit="1"/>
      <protection hidden="1"/>
    </xf>
    <xf numFmtId="0" fontId="85" fillId="0" borderId="13" xfId="0" applyFont="1" applyBorder="1" applyAlignment="1" applyProtection="1">
      <alignment horizontal="center" vertical="center" shrinkToFit="1"/>
      <protection hidden="1"/>
    </xf>
    <xf numFmtId="165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165" fontId="9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85" fillId="0" borderId="61" xfId="0" applyFont="1" applyBorder="1" applyAlignment="1" applyProtection="1">
      <alignment horizontal="center" vertical="center" shrinkToFit="1"/>
      <protection hidden="1"/>
    </xf>
    <xf numFmtId="0" fontId="85" fillId="0" borderId="0" xfId="0" applyFont="1" applyBorder="1" applyAlignment="1" applyProtection="1">
      <alignment horizontal="center" vertical="center" shrinkToFit="1"/>
      <protection hidden="1"/>
    </xf>
    <xf numFmtId="165" fontId="85" fillId="3" borderId="12" xfId="0" applyNumberFormat="1" applyFont="1" applyFill="1" applyBorder="1" applyAlignment="1" applyProtection="1">
      <alignment horizontal="right" vertical="center" shrinkToFit="1"/>
      <protection hidden="1"/>
    </xf>
    <xf numFmtId="165" fontId="85" fillId="3" borderId="98" xfId="0" applyNumberFormat="1" applyFont="1" applyFill="1" applyBorder="1" applyAlignment="1" applyProtection="1">
      <alignment horizontal="right" vertical="center" shrinkToFit="1"/>
      <protection hidden="1"/>
    </xf>
    <xf numFmtId="0" fontId="85" fillId="0" borderId="97" xfId="0" applyFont="1" applyBorder="1" applyAlignment="1" applyProtection="1">
      <alignment horizontal="center" vertical="center" shrinkToFit="1"/>
      <protection hidden="1"/>
    </xf>
    <xf numFmtId="0" fontId="85" fillId="0" borderId="12" xfId="0" applyFont="1" applyBorder="1" applyAlignment="1" applyProtection="1">
      <alignment horizontal="center" vertical="center" shrinkToFit="1"/>
      <protection hidden="1"/>
    </xf>
    <xf numFmtId="0" fontId="86" fillId="6" borderId="62" xfId="0" applyFont="1" applyFill="1" applyBorder="1" applyAlignment="1" applyProtection="1">
      <alignment horizontal="center" shrinkToFit="1"/>
      <protection hidden="1"/>
    </xf>
    <xf numFmtId="0" fontId="86" fillId="6" borderId="13" xfId="0" applyFont="1" applyFill="1" applyBorder="1" applyAlignment="1" applyProtection="1">
      <alignment horizontal="center" shrinkToFit="1"/>
      <protection hidden="1"/>
    </xf>
    <xf numFmtId="0" fontId="86" fillId="6" borderId="99" xfId="0" applyFont="1" applyFill="1" applyBorder="1" applyAlignment="1" applyProtection="1">
      <alignment horizontal="center" shrinkToFit="1"/>
      <protection hidden="1"/>
    </xf>
    <xf numFmtId="0" fontId="86" fillId="6" borderId="61" xfId="0" applyFont="1" applyFill="1" applyBorder="1" applyAlignment="1" applyProtection="1">
      <alignment horizontal="center" vertical="center" shrinkToFit="1"/>
      <protection hidden="1"/>
    </xf>
    <xf numFmtId="0" fontId="86" fillId="6" borderId="0" xfId="0" applyFont="1" applyFill="1" applyBorder="1" applyAlignment="1" applyProtection="1">
      <alignment horizontal="center" vertical="center" shrinkToFit="1"/>
      <protection hidden="1"/>
    </xf>
    <xf numFmtId="0" fontId="86" fillId="6" borderId="94" xfId="0" applyFont="1" applyFill="1" applyBorder="1" applyAlignment="1" applyProtection="1">
      <alignment horizontal="center" vertical="center" shrinkToFit="1"/>
      <protection hidden="1"/>
    </xf>
    <xf numFmtId="0" fontId="86" fillId="6" borderId="11" xfId="0" applyFont="1" applyFill="1" applyBorder="1" applyAlignment="1" applyProtection="1">
      <alignment horizontal="center" vertical="center" shrinkToFit="1"/>
      <protection hidden="1"/>
    </xf>
    <xf numFmtId="0" fontId="86" fillId="6" borderId="93" xfId="0" applyFont="1" applyFill="1" applyBorder="1" applyAlignment="1" applyProtection="1">
      <alignment horizontal="center" vertical="center" shrinkToFit="1"/>
      <protection hidden="1"/>
    </xf>
    <xf numFmtId="0" fontId="9" fillId="3" borderId="98" xfId="0" applyFont="1" applyFill="1" applyBorder="1" applyAlignment="1" applyProtection="1">
      <alignment horizontal="center" vertical="center" shrinkToFit="1"/>
      <protection hidden="1"/>
    </xf>
    <xf numFmtId="0" fontId="85" fillId="0" borderId="97" xfId="0" applyFont="1" applyBorder="1" applyAlignment="1" applyProtection="1">
      <alignment horizontal="righ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165" fontId="85" fillId="3" borderId="12" xfId="0" applyNumberFormat="1" applyFont="1" applyFill="1" applyBorder="1" applyAlignment="1" applyProtection="1">
      <alignment horizontal="right" shrinkToFit="1"/>
      <protection hidden="1"/>
    </xf>
    <xf numFmtId="165" fontId="85" fillId="3" borderId="98" xfId="0" applyNumberFormat="1" applyFont="1" applyFill="1" applyBorder="1" applyAlignment="1" applyProtection="1">
      <alignment horizontal="right" shrinkToFit="1"/>
      <protection hidden="1"/>
    </xf>
    <xf numFmtId="0" fontId="86" fillId="6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5" fillId="3" borderId="98" xfId="0" applyFont="1" applyFill="1" applyBorder="1" applyAlignment="1" applyProtection="1">
      <alignment horizontal="center" vertical="center" shrinkToFit="1"/>
      <protection hidden="1"/>
    </xf>
    <xf numFmtId="165" fontId="84" fillId="20" borderId="12" xfId="0" applyNumberFormat="1" applyFont="1" applyFill="1" applyBorder="1" applyAlignment="1" applyProtection="1">
      <alignment horizontal="right" vertical="center" shrinkToFit="1"/>
      <protection hidden="1"/>
    </xf>
    <xf numFmtId="165" fontId="84" fillId="20" borderId="98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2" fillId="0" borderId="53" xfId="0" applyFont="1" applyBorder="1" applyAlignment="1" applyProtection="1">
      <alignment horizontal="center" vertical="top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0" fontId="1" fillId="0" borderId="93" xfId="0" applyFont="1" applyBorder="1" applyAlignment="1" applyProtection="1">
      <alignment horizontal="right" vertical="center" shrinkToFit="1"/>
      <protection hidden="1"/>
    </xf>
    <xf numFmtId="0" fontId="84" fillId="20" borderId="62" xfId="0" applyFont="1" applyFill="1" applyBorder="1" applyAlignment="1" applyProtection="1">
      <alignment horizontal="center" vertical="center" shrinkToFit="1"/>
      <protection hidden="1"/>
    </xf>
    <xf numFmtId="0" fontId="84" fillId="20" borderId="13" xfId="0" applyFont="1" applyFill="1" applyBorder="1" applyAlignment="1" applyProtection="1">
      <alignment horizontal="center" vertical="center" shrinkToFit="1"/>
      <protection hidden="1"/>
    </xf>
    <xf numFmtId="0" fontId="87" fillId="6" borderId="146" xfId="0" applyFont="1" applyFill="1" applyBorder="1" applyAlignment="1" applyProtection="1">
      <alignment horizontal="center" vertical="center"/>
    </xf>
    <xf numFmtId="0" fontId="87" fillId="6" borderId="148" xfId="0" applyFont="1" applyFill="1" applyBorder="1" applyAlignment="1" applyProtection="1">
      <alignment horizontal="center" vertical="center"/>
    </xf>
    <xf numFmtId="0" fontId="87" fillId="6" borderId="145" xfId="0" applyFont="1" applyFill="1" applyBorder="1" applyAlignment="1" applyProtection="1">
      <alignment horizontal="center" vertical="center"/>
    </xf>
    <xf numFmtId="0" fontId="72" fillId="19" borderId="139" xfId="0" applyFont="1" applyFill="1" applyBorder="1" applyAlignment="1" applyProtection="1">
      <alignment horizontal="center" vertical="center" textRotation="90"/>
    </xf>
    <xf numFmtId="0" fontId="72" fillId="19" borderId="131" xfId="0" applyFont="1" applyFill="1" applyBorder="1" applyAlignment="1" applyProtection="1">
      <alignment horizontal="center" vertical="center" textRotation="90"/>
    </xf>
    <xf numFmtId="0" fontId="87" fillId="6" borderId="147" xfId="0" applyFont="1" applyFill="1" applyBorder="1" applyAlignment="1" applyProtection="1">
      <alignment horizontal="center" vertical="center"/>
    </xf>
    <xf numFmtId="0" fontId="87" fillId="6" borderId="14" xfId="0" applyFont="1" applyFill="1" applyBorder="1" applyAlignment="1" applyProtection="1">
      <alignment horizontal="center" vertical="center"/>
    </xf>
    <xf numFmtId="0" fontId="56" fillId="10" borderId="20" xfId="0" applyFont="1" applyFill="1" applyBorder="1" applyAlignment="1" applyProtection="1">
      <alignment horizontal="center" vertical="center" wrapText="1"/>
    </xf>
    <xf numFmtId="0" fontId="30" fillId="0" borderId="128" xfId="0" applyFont="1" applyBorder="1" applyAlignment="1" applyProtection="1">
      <alignment horizontal="center" vertical="center"/>
    </xf>
    <xf numFmtId="0" fontId="30" fillId="0" borderId="129" xfId="0" applyFont="1" applyBorder="1" applyAlignment="1" applyProtection="1">
      <alignment horizontal="center" vertical="center"/>
    </xf>
    <xf numFmtId="0" fontId="30" fillId="0" borderId="130" xfId="0" applyFont="1" applyBorder="1" applyAlignment="1" applyProtection="1">
      <alignment horizontal="center" vertical="center"/>
    </xf>
    <xf numFmtId="0" fontId="30" fillId="0" borderId="134" xfId="0" applyFont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/>
    </xf>
    <xf numFmtId="0" fontId="30" fillId="0" borderId="135" xfId="0" applyFont="1" applyBorder="1" applyAlignment="1" applyProtection="1">
      <alignment horizontal="center" vertical="center"/>
    </xf>
    <xf numFmtId="0" fontId="30" fillId="0" borderId="130" xfId="0" applyFont="1" applyBorder="1" applyAlignment="1" applyProtection="1">
      <alignment horizontal="center" vertical="center"/>
      <protection hidden="1"/>
    </xf>
    <xf numFmtId="0" fontId="30" fillId="0" borderId="135" xfId="0" applyFont="1" applyBorder="1" applyAlignment="1" applyProtection="1">
      <alignment horizontal="center" vertical="center"/>
      <protection hidden="1"/>
    </xf>
    <xf numFmtId="0" fontId="30" fillId="0" borderId="131" xfId="0" applyFont="1" applyBorder="1" applyAlignment="1" applyProtection="1">
      <alignment horizontal="center" vertical="center"/>
      <protection hidden="1"/>
    </xf>
    <xf numFmtId="0" fontId="30" fillId="0" borderId="132" xfId="0" applyFont="1" applyBorder="1" applyAlignment="1" applyProtection="1">
      <alignment horizontal="center" vertical="center"/>
      <protection hidden="1"/>
    </xf>
    <xf numFmtId="0" fontId="30" fillId="0" borderId="134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0" fillId="0" borderId="131" xfId="0" applyFont="1" applyBorder="1" applyAlignment="1" applyProtection="1">
      <alignment horizontal="center" vertical="center"/>
    </xf>
    <xf numFmtId="0" fontId="30" fillId="0" borderId="132" xfId="0" applyFont="1" applyBorder="1" applyAlignment="1" applyProtection="1">
      <alignment horizontal="center" vertical="center"/>
    </xf>
    <xf numFmtId="0" fontId="30" fillId="0" borderId="133" xfId="0" applyFont="1" applyBorder="1" applyAlignment="1" applyProtection="1">
      <alignment horizontal="center" vertical="center"/>
    </xf>
    <xf numFmtId="0" fontId="87" fillId="3" borderId="8" xfId="0" applyFont="1" applyFill="1" applyBorder="1" applyAlignment="1" applyProtection="1">
      <alignment horizontal="center" vertical="center" textRotation="90" wrapText="1"/>
    </xf>
    <xf numFmtId="0" fontId="87" fillId="3" borderId="110" xfId="0" applyFont="1" applyFill="1" applyBorder="1" applyAlignment="1" applyProtection="1">
      <alignment horizontal="center" vertical="center" textRotation="90" wrapText="1"/>
    </xf>
    <xf numFmtId="0" fontId="87" fillId="3" borderId="111" xfId="0" applyFont="1" applyFill="1" applyBorder="1" applyAlignment="1" applyProtection="1">
      <alignment horizontal="center" vertical="center" textRotation="90" wrapText="1"/>
    </xf>
    <xf numFmtId="0" fontId="87" fillId="3" borderId="138" xfId="0" applyFont="1" applyFill="1" applyBorder="1" applyAlignment="1" applyProtection="1">
      <alignment horizontal="center" vertical="center" textRotation="90" wrapText="1"/>
    </xf>
    <xf numFmtId="0" fontId="88" fillId="19" borderId="140" xfId="0" applyFont="1" applyFill="1" applyBorder="1" applyAlignment="1" applyProtection="1">
      <alignment horizontal="center" vertical="center"/>
    </xf>
    <xf numFmtId="0" fontId="88" fillId="19" borderId="133" xfId="0" applyFont="1" applyFill="1" applyBorder="1" applyAlignment="1" applyProtection="1">
      <alignment horizontal="center" vertical="center"/>
    </xf>
    <xf numFmtId="0" fontId="72" fillId="19" borderId="60" xfId="0" applyFont="1" applyFill="1" applyBorder="1" applyAlignment="1" applyProtection="1">
      <alignment horizontal="center" vertical="center" textRotation="90" wrapText="1"/>
    </xf>
    <xf numFmtId="0" fontId="72" fillId="19" borderId="132" xfId="0" applyFont="1" applyFill="1" applyBorder="1" applyAlignment="1" applyProtection="1">
      <alignment horizontal="center" vertical="center" textRotation="90" wrapText="1"/>
    </xf>
    <xf numFmtId="0" fontId="72" fillId="19" borderId="140" xfId="0" applyFont="1" applyFill="1" applyBorder="1" applyAlignment="1" applyProtection="1">
      <alignment horizontal="center" vertical="center" textRotation="90" wrapText="1"/>
    </xf>
    <xf numFmtId="0" fontId="72" fillId="19" borderId="133" xfId="0" applyFont="1" applyFill="1" applyBorder="1" applyAlignment="1" applyProtection="1">
      <alignment horizontal="center" vertical="center" textRotation="90" wrapText="1"/>
    </xf>
    <xf numFmtId="0" fontId="88" fillId="19" borderId="139" xfId="0" applyFont="1" applyFill="1" applyBorder="1" applyAlignment="1" applyProtection="1">
      <alignment horizontal="center" vertical="center"/>
    </xf>
    <xf numFmtId="0" fontId="88" fillId="19" borderId="131" xfId="0" applyFont="1" applyFill="1" applyBorder="1" applyAlignment="1" applyProtection="1">
      <alignment horizontal="center" vertical="center"/>
    </xf>
    <xf numFmtId="0" fontId="88" fillId="19" borderId="60" xfId="0" applyFont="1" applyFill="1" applyBorder="1" applyAlignment="1" applyProtection="1">
      <alignment horizontal="center" vertical="center"/>
    </xf>
    <xf numFmtId="0" fontId="88" fillId="19" borderId="132" xfId="0" applyFont="1" applyFill="1" applyBorder="1" applyAlignment="1" applyProtection="1">
      <alignment horizontal="center" vertical="center"/>
    </xf>
    <xf numFmtId="0" fontId="44" fillId="19" borderId="20" xfId="0" applyFont="1" applyFill="1" applyBorder="1" applyAlignment="1" applyProtection="1">
      <alignment horizontal="center" vertical="center"/>
    </xf>
    <xf numFmtId="0" fontId="87" fillId="3" borderId="136" xfId="0" applyFont="1" applyFill="1" applyBorder="1" applyAlignment="1" applyProtection="1">
      <alignment horizontal="center" vertical="center" textRotation="90" wrapText="1"/>
    </xf>
    <xf numFmtId="0" fontId="44" fillId="19" borderId="139" xfId="0" applyFont="1" applyFill="1" applyBorder="1" applyAlignment="1" applyProtection="1">
      <alignment horizontal="center" vertical="center" wrapText="1"/>
    </xf>
    <xf numFmtId="0" fontId="44" fillId="19" borderId="131" xfId="0" applyFont="1" applyFill="1" applyBorder="1" applyAlignment="1" applyProtection="1">
      <alignment horizontal="center" vertical="center" wrapText="1"/>
    </xf>
    <xf numFmtId="0" fontId="44" fillId="19" borderId="140" xfId="0" applyFont="1" applyFill="1" applyBorder="1" applyAlignment="1" applyProtection="1">
      <alignment horizontal="center" vertical="center" wrapText="1"/>
      <protection hidden="1"/>
    </xf>
    <xf numFmtId="0" fontId="44" fillId="19" borderId="133" xfId="0" applyFont="1" applyFill="1" applyBorder="1" applyAlignment="1" applyProtection="1">
      <alignment horizontal="center" vertical="center" wrapText="1"/>
      <protection hidden="1"/>
    </xf>
    <xf numFmtId="0" fontId="44" fillId="19" borderId="134" xfId="0" applyFont="1" applyFill="1" applyBorder="1" applyAlignment="1" applyProtection="1">
      <alignment horizontal="center" vertical="center" wrapText="1"/>
      <protection hidden="1"/>
    </xf>
    <xf numFmtId="0" fontId="72" fillId="19" borderId="20" xfId="0" applyFont="1" applyFill="1" applyBorder="1" applyAlignment="1" applyProtection="1">
      <alignment horizontal="center" vertical="center" wrapText="1"/>
    </xf>
    <xf numFmtId="0" fontId="72" fillId="19" borderId="20" xfId="0" applyFont="1" applyFill="1" applyBorder="1" applyAlignment="1" applyProtection="1">
      <alignment horizontal="center" vertical="center"/>
    </xf>
    <xf numFmtId="0" fontId="44" fillId="19" borderId="60" xfId="0" applyFont="1" applyFill="1" applyBorder="1" applyAlignment="1" applyProtection="1">
      <alignment horizontal="center" vertical="center" wrapText="1"/>
    </xf>
    <xf numFmtId="0" fontId="44" fillId="19" borderId="132" xfId="0" applyFont="1" applyFill="1" applyBorder="1" applyAlignment="1" applyProtection="1">
      <alignment horizontal="center" vertical="center" wrapText="1"/>
    </xf>
    <xf numFmtId="0" fontId="44" fillId="19" borderId="140" xfId="0" applyFont="1" applyFill="1" applyBorder="1" applyAlignment="1" applyProtection="1">
      <alignment horizontal="center" vertical="center" wrapText="1"/>
    </xf>
    <xf numFmtId="0" fontId="44" fillId="19" borderId="133" xfId="0" applyFont="1" applyFill="1" applyBorder="1" applyAlignment="1" applyProtection="1">
      <alignment horizontal="center" vertical="center" wrapText="1"/>
    </xf>
    <xf numFmtId="0" fontId="87" fillId="6" borderId="144" xfId="0" applyFont="1" applyFill="1" applyBorder="1" applyAlignment="1" applyProtection="1">
      <alignment horizontal="center" vertical="center"/>
    </xf>
    <xf numFmtId="0" fontId="35" fillId="11" borderId="126" xfId="0" applyFont="1" applyFill="1" applyBorder="1" applyAlignment="1" applyProtection="1">
      <alignment horizontal="center" vertical="center"/>
    </xf>
    <xf numFmtId="0" fontId="35" fillId="11" borderId="0" xfId="0" applyFont="1" applyFill="1" applyAlignment="1" applyProtection="1">
      <alignment horizontal="center" vertical="center"/>
    </xf>
    <xf numFmtId="0" fontId="35" fillId="11" borderId="127" xfId="0" applyFont="1" applyFill="1" applyBorder="1" applyAlignment="1" applyProtection="1">
      <alignment horizontal="center" vertical="center"/>
    </xf>
    <xf numFmtId="0" fontId="30" fillId="23" borderId="126" xfId="0" applyFont="1" applyFill="1" applyBorder="1" applyAlignment="1" applyProtection="1">
      <alignment horizontal="center" vertical="center"/>
    </xf>
    <xf numFmtId="0" fontId="30" fillId="23" borderId="0" xfId="0" applyFont="1" applyFill="1" applyAlignment="1" applyProtection="1">
      <alignment horizontal="center" vertical="center"/>
    </xf>
    <xf numFmtId="0" fontId="30" fillId="23" borderId="109" xfId="0" applyFont="1" applyFill="1" applyBorder="1" applyAlignment="1" applyProtection="1">
      <alignment horizontal="center" vertical="center"/>
    </xf>
    <xf numFmtId="0" fontId="30" fillId="23" borderId="127" xfId="0" applyFont="1" applyFill="1" applyBorder="1" applyAlignment="1" applyProtection="1">
      <alignment horizontal="center" vertical="center"/>
    </xf>
    <xf numFmtId="0" fontId="87" fillId="3" borderId="137" xfId="0" applyFont="1" applyFill="1" applyBorder="1" applyAlignment="1" applyProtection="1">
      <alignment horizontal="center" vertical="center" textRotation="90" wrapText="1"/>
    </xf>
    <xf numFmtId="0" fontId="43" fillId="4" borderId="43" xfId="0" applyFont="1" applyFill="1" applyBorder="1" applyAlignment="1" applyProtection="1">
      <alignment horizontal="center" vertical="center"/>
    </xf>
    <xf numFmtId="0" fontId="43" fillId="4" borderId="46" xfId="0" applyFont="1" applyFill="1" applyBorder="1" applyAlignment="1" applyProtection="1">
      <alignment horizontal="center" vertical="center"/>
    </xf>
    <xf numFmtId="0" fontId="40" fillId="4" borderId="0" xfId="0" applyFont="1" applyFill="1" applyAlignment="1" applyProtection="1">
      <alignment horizontal="center" vertical="center"/>
      <protection hidden="1"/>
    </xf>
    <xf numFmtId="0" fontId="11" fillId="9" borderId="0" xfId="1" applyFont="1" applyFill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43" fillId="4" borderId="42" xfId="0" applyFont="1" applyFill="1" applyBorder="1" applyAlignment="1" applyProtection="1">
      <alignment horizontal="center" vertical="center"/>
    </xf>
    <xf numFmtId="0" fontId="43" fillId="4" borderId="45" xfId="0" applyFont="1" applyFill="1" applyBorder="1" applyAlignment="1" applyProtection="1">
      <alignment horizontal="center" vertical="center"/>
    </xf>
    <xf numFmtId="0" fontId="43" fillId="4" borderId="48" xfId="0" applyFont="1" applyFill="1" applyBorder="1" applyAlignment="1" applyProtection="1">
      <alignment horizontal="center" vertical="center"/>
    </xf>
    <xf numFmtId="0" fontId="43" fillId="4" borderId="49" xfId="0" applyFont="1" applyFill="1" applyBorder="1" applyAlignment="1" applyProtection="1">
      <alignment horizontal="center" vertical="center"/>
    </xf>
    <xf numFmtId="0" fontId="43" fillId="4" borderId="50" xfId="0" applyFont="1" applyFill="1" applyBorder="1" applyAlignment="1" applyProtection="1">
      <alignment horizontal="center" vertical="center"/>
    </xf>
    <xf numFmtId="0" fontId="43" fillId="4" borderId="44" xfId="0" applyFont="1" applyFill="1" applyBorder="1" applyAlignment="1" applyProtection="1">
      <alignment horizontal="center" vertical="center"/>
    </xf>
    <xf numFmtId="0" fontId="43" fillId="4" borderId="47" xfId="0" applyFont="1" applyFill="1" applyBorder="1" applyAlignment="1" applyProtection="1">
      <alignment horizontal="center" vertical="center"/>
    </xf>
    <xf numFmtId="0" fontId="35" fillId="15" borderId="0" xfId="0" applyFont="1" applyFill="1" applyAlignment="1" applyProtection="1">
      <alignment horizontal="center" vertical="center"/>
    </xf>
    <xf numFmtId="0" fontId="35" fillId="15" borderId="29" xfId="0" applyFont="1" applyFill="1" applyBorder="1" applyAlignment="1" applyProtection="1">
      <alignment horizontal="center" vertical="center"/>
    </xf>
    <xf numFmtId="0" fontId="30" fillId="16" borderId="32" xfId="0" applyFont="1" applyFill="1" applyBorder="1" applyAlignment="1" applyProtection="1">
      <alignment horizontal="center" vertical="center"/>
    </xf>
    <xf numFmtId="0" fontId="30" fillId="16" borderId="36" xfId="0" applyFont="1" applyFill="1" applyBorder="1" applyAlignment="1" applyProtection="1">
      <alignment horizontal="center" vertical="center"/>
    </xf>
    <xf numFmtId="0" fontId="30" fillId="16" borderId="37" xfId="0" applyFont="1" applyFill="1" applyBorder="1" applyAlignment="1" applyProtection="1">
      <alignment horizontal="center" vertical="center"/>
    </xf>
    <xf numFmtId="0" fontId="30" fillId="16" borderId="38" xfId="0" applyFont="1" applyFill="1" applyBorder="1" applyAlignment="1" applyProtection="1">
      <alignment horizontal="center" vertical="center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09428C6-9DDA-4DCA-B705-4C106185FFC8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238125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233654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114300</xdr:rowOff>
    </xdr:from>
    <xdr:to>
      <xdr:col>16</xdr:col>
      <xdr:colOff>70167</xdr:colOff>
      <xdr:row>41</xdr:row>
      <xdr:rowOff>213410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56B22EC-B7BF-4EE8-A155-48089A295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2713" y="92125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p92\AppData\Roaming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&#1575;&#1587;&#1578;&#1605;&#1575;&#1585;&#1575;&#1578;%20&#1575;&#1604;&#1601;&#1589;&#1604;%20&#1575;&#1604;&#1575;&#1608;&#1604;%202019-2020/Users/Users/TOSHIBA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0"/>
  <sheetViews>
    <sheetView showGridLines="0" rightToLeft="1" tabSelected="1" workbookViewId="0">
      <selection activeCell="B1" sqref="B1:U1"/>
    </sheetView>
  </sheetViews>
  <sheetFormatPr defaultColWidth="9" defaultRowHeight="16.8" x14ac:dyDescent="0.5"/>
  <cols>
    <col min="1" max="1" width="2.21875" style="110" customWidth="1"/>
    <col min="2" max="2" width="4.44140625" style="110" customWidth="1"/>
    <col min="3" max="6" width="9" style="110"/>
    <col min="7" max="7" width="1.44140625" style="110" customWidth="1"/>
    <col min="8" max="8" width="12.6640625" style="110" customWidth="1"/>
    <col min="9" max="9" width="16.88671875" style="110" customWidth="1"/>
    <col min="10" max="10" width="5" style="110" customWidth="1"/>
    <col min="11" max="11" width="9" style="110" customWidth="1"/>
    <col min="12" max="12" width="2.6640625" style="110" customWidth="1"/>
    <col min="13" max="13" width="9" style="110"/>
    <col min="14" max="14" width="9" style="110" customWidth="1"/>
    <col min="15" max="15" width="3.44140625" style="110" customWidth="1"/>
    <col min="16" max="17" width="9" style="110"/>
    <col min="18" max="18" width="4.6640625" style="110" customWidth="1"/>
    <col min="19" max="19" width="2" style="110" customWidth="1"/>
    <col min="20" max="20" width="8.88671875" style="110" customWidth="1"/>
    <col min="21" max="21" width="15.44140625" style="110" customWidth="1"/>
    <col min="22" max="16384" width="9" style="110"/>
  </cols>
  <sheetData>
    <row r="1" spans="1:22" ht="27" thickBot="1" x14ac:dyDescent="0.75">
      <c r="B1" s="262" t="s">
        <v>408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2" ht="19.5" customHeight="1" thickBot="1" x14ac:dyDescent="0.7">
      <c r="B2" s="263" t="s">
        <v>220</v>
      </c>
      <c r="C2" s="263"/>
      <c r="D2" s="263"/>
      <c r="E2" s="263"/>
      <c r="F2" s="263"/>
      <c r="G2" s="263"/>
      <c r="H2" s="263"/>
      <c r="I2" s="263"/>
      <c r="J2" s="111"/>
      <c r="K2" s="264" t="s">
        <v>409</v>
      </c>
      <c r="L2" s="265"/>
      <c r="M2" s="265"/>
      <c r="N2" s="265"/>
      <c r="O2" s="265"/>
      <c r="P2" s="265"/>
      <c r="Q2" s="265"/>
      <c r="R2" s="265"/>
      <c r="S2" s="265"/>
      <c r="T2" s="268" t="s">
        <v>410</v>
      </c>
      <c r="U2" s="269"/>
    </row>
    <row r="3" spans="1:22" ht="22.5" customHeight="1" thickBot="1" x14ac:dyDescent="0.7">
      <c r="A3" s="112">
        <v>1</v>
      </c>
      <c r="B3" s="272" t="s">
        <v>411</v>
      </c>
      <c r="C3" s="273"/>
      <c r="D3" s="273"/>
      <c r="E3" s="273"/>
      <c r="F3" s="273"/>
      <c r="G3" s="273"/>
      <c r="H3" s="273"/>
      <c r="I3" s="274"/>
      <c r="K3" s="266"/>
      <c r="L3" s="267"/>
      <c r="M3" s="267"/>
      <c r="N3" s="267"/>
      <c r="O3" s="267"/>
      <c r="P3" s="267"/>
      <c r="Q3" s="267"/>
      <c r="R3" s="267"/>
      <c r="S3" s="267"/>
      <c r="T3" s="270"/>
      <c r="U3" s="271"/>
    </row>
    <row r="4" spans="1:22" ht="22.5" customHeight="1" thickBot="1" x14ac:dyDescent="0.7">
      <c r="A4" s="112">
        <v>2</v>
      </c>
      <c r="B4" s="254" t="s">
        <v>412</v>
      </c>
      <c r="C4" s="255"/>
      <c r="D4" s="255"/>
      <c r="E4" s="255"/>
      <c r="F4" s="255"/>
      <c r="G4" s="255"/>
      <c r="H4" s="255"/>
      <c r="I4" s="256"/>
      <c r="K4" s="257" t="s">
        <v>15</v>
      </c>
      <c r="L4" s="258"/>
      <c r="M4" s="258"/>
      <c r="N4" s="258"/>
      <c r="O4" s="258"/>
      <c r="P4" s="258"/>
      <c r="Q4" s="258"/>
      <c r="R4" s="258"/>
      <c r="S4" s="259"/>
      <c r="T4" s="260">
        <v>1</v>
      </c>
      <c r="U4" s="261"/>
    </row>
    <row r="5" spans="1:22" ht="22.5" customHeight="1" thickBot="1" x14ac:dyDescent="0.7">
      <c r="A5" s="112"/>
      <c r="B5" s="275" t="s">
        <v>413</v>
      </c>
      <c r="C5" s="276"/>
      <c r="D5" s="276"/>
      <c r="E5" s="276"/>
      <c r="F5" s="276"/>
      <c r="G5" s="276"/>
      <c r="H5" s="276"/>
      <c r="I5" s="113"/>
      <c r="K5" s="277" t="s">
        <v>414</v>
      </c>
      <c r="L5" s="278"/>
      <c r="M5" s="278"/>
      <c r="N5" s="278"/>
      <c r="O5" s="278"/>
      <c r="P5" s="278"/>
      <c r="Q5" s="278"/>
      <c r="R5" s="278"/>
      <c r="S5" s="278"/>
      <c r="T5" s="260">
        <v>1</v>
      </c>
      <c r="U5" s="261"/>
    </row>
    <row r="6" spans="1:22" ht="22.5" customHeight="1" thickBot="1" x14ac:dyDescent="0.7">
      <c r="A6" s="112"/>
      <c r="B6" s="279" t="s">
        <v>415</v>
      </c>
      <c r="C6" s="280"/>
      <c r="D6" s="280"/>
      <c r="E6" s="280"/>
      <c r="F6" s="280"/>
      <c r="G6" s="280"/>
      <c r="H6" s="280"/>
      <c r="I6" s="281"/>
      <c r="K6" s="277" t="s">
        <v>416</v>
      </c>
      <c r="L6" s="278"/>
      <c r="M6" s="278"/>
      <c r="N6" s="278"/>
      <c r="O6" s="278"/>
      <c r="P6" s="278"/>
      <c r="Q6" s="278"/>
      <c r="R6" s="278"/>
      <c r="S6" s="278"/>
      <c r="T6" s="282" t="s">
        <v>417</v>
      </c>
      <c r="U6" s="283"/>
    </row>
    <row r="7" spans="1:22" ht="22.5" customHeight="1" thickBot="1" x14ac:dyDescent="0.75">
      <c r="A7" s="112">
        <v>3</v>
      </c>
      <c r="B7" s="275" t="s">
        <v>222</v>
      </c>
      <c r="C7" s="276"/>
      <c r="D7" s="276"/>
      <c r="E7" s="276"/>
      <c r="F7" s="276"/>
      <c r="G7" s="276"/>
      <c r="H7" s="284" t="s">
        <v>221</v>
      </c>
      <c r="I7" s="285"/>
      <c r="K7" s="286" t="s">
        <v>418</v>
      </c>
      <c r="L7" s="287"/>
      <c r="M7" s="287"/>
      <c r="N7" s="287"/>
      <c r="O7" s="287"/>
      <c r="P7" s="287"/>
      <c r="Q7" s="287"/>
      <c r="R7" s="287"/>
      <c r="S7" s="288"/>
      <c r="T7" s="289">
        <v>0.5</v>
      </c>
      <c r="U7" s="290"/>
      <c r="V7" s="114"/>
    </row>
    <row r="8" spans="1:22" ht="22.5" customHeight="1" x14ac:dyDescent="0.65">
      <c r="A8" s="112">
        <v>4</v>
      </c>
      <c r="B8" s="291" t="s">
        <v>772</v>
      </c>
      <c r="C8" s="291"/>
      <c r="D8" s="291"/>
      <c r="E8" s="291"/>
      <c r="F8" s="291"/>
      <c r="G8" s="291"/>
      <c r="H8" s="291"/>
      <c r="I8" s="291"/>
      <c r="J8" s="114"/>
      <c r="K8" s="294" t="s">
        <v>419</v>
      </c>
      <c r="L8" s="295"/>
      <c r="M8" s="295"/>
      <c r="N8" s="295"/>
      <c r="O8" s="295"/>
      <c r="P8" s="295"/>
      <c r="Q8" s="295"/>
      <c r="R8" s="295"/>
      <c r="S8" s="295"/>
      <c r="T8" s="296">
        <v>0.2</v>
      </c>
      <c r="U8" s="297"/>
    </row>
    <row r="9" spans="1:22" ht="22.5" customHeight="1" x14ac:dyDescent="0.65">
      <c r="A9" s="112"/>
      <c r="B9" s="292"/>
      <c r="C9" s="292"/>
      <c r="D9" s="292"/>
      <c r="E9" s="292"/>
      <c r="F9" s="292"/>
      <c r="G9" s="292"/>
      <c r="H9" s="292"/>
      <c r="I9" s="292"/>
      <c r="J9" s="115"/>
      <c r="K9" s="294"/>
      <c r="L9" s="295"/>
      <c r="M9" s="295"/>
      <c r="N9" s="295"/>
      <c r="O9" s="295"/>
      <c r="P9" s="295"/>
      <c r="Q9" s="295"/>
      <c r="R9" s="295"/>
      <c r="S9" s="295"/>
      <c r="T9" s="298"/>
      <c r="U9" s="297"/>
    </row>
    <row r="10" spans="1:22" ht="22.5" customHeight="1" x14ac:dyDescent="0.65">
      <c r="A10" s="112"/>
      <c r="B10" s="292"/>
      <c r="C10" s="292"/>
      <c r="D10" s="292"/>
      <c r="E10" s="292"/>
      <c r="F10" s="292"/>
      <c r="G10" s="292"/>
      <c r="H10" s="292"/>
      <c r="I10" s="292"/>
      <c r="K10" s="257" t="s">
        <v>420</v>
      </c>
      <c r="L10" s="258"/>
      <c r="M10" s="258"/>
      <c r="N10" s="258"/>
      <c r="O10" s="258"/>
      <c r="P10" s="258"/>
      <c r="Q10" s="258"/>
      <c r="R10" s="258"/>
      <c r="S10" s="259"/>
      <c r="T10" s="299">
        <v>0.2</v>
      </c>
      <c r="U10" s="300"/>
    </row>
    <row r="11" spans="1:22" ht="45" customHeight="1" x14ac:dyDescent="0.65">
      <c r="A11" s="112"/>
      <c r="B11" s="292"/>
      <c r="C11" s="292"/>
      <c r="D11" s="292"/>
      <c r="E11" s="292"/>
      <c r="F11" s="292"/>
      <c r="G11" s="292"/>
      <c r="H11" s="292"/>
      <c r="I11" s="292"/>
      <c r="K11" s="301" t="s">
        <v>421</v>
      </c>
      <c r="L11" s="302"/>
      <c r="M11" s="302"/>
      <c r="N11" s="302"/>
      <c r="O11" s="302"/>
      <c r="P11" s="302"/>
      <c r="Q11" s="302"/>
      <c r="R11" s="302"/>
      <c r="S11" s="303"/>
      <c r="T11" s="299">
        <v>0.2</v>
      </c>
      <c r="U11" s="300"/>
    </row>
    <row r="12" spans="1:22" ht="22.5" customHeight="1" thickBot="1" x14ac:dyDescent="0.7">
      <c r="A12" s="112"/>
      <c r="B12" s="293"/>
      <c r="C12" s="293"/>
      <c r="D12" s="293"/>
      <c r="E12" s="293"/>
      <c r="F12" s="293"/>
      <c r="G12" s="293"/>
      <c r="H12" s="293"/>
      <c r="I12" s="293"/>
      <c r="K12" s="304" t="s">
        <v>422</v>
      </c>
      <c r="L12" s="305"/>
      <c r="M12" s="305"/>
      <c r="N12" s="305"/>
      <c r="O12" s="305"/>
      <c r="P12" s="305"/>
      <c r="Q12" s="305"/>
      <c r="R12" s="305"/>
      <c r="S12" s="306"/>
      <c r="T12" s="307">
        <v>0.5</v>
      </c>
      <c r="U12" s="308"/>
    </row>
    <row r="13" spans="1:22" ht="22.5" customHeight="1" thickBot="1" x14ac:dyDescent="0.7">
      <c r="A13" s="112">
        <v>5</v>
      </c>
      <c r="B13" s="309" t="s">
        <v>423</v>
      </c>
      <c r="C13" s="310"/>
      <c r="D13" s="310"/>
      <c r="E13" s="310"/>
      <c r="F13" s="310"/>
      <c r="G13" s="310"/>
      <c r="H13" s="310"/>
      <c r="I13" s="311"/>
      <c r="K13" s="312" t="s">
        <v>424</v>
      </c>
      <c r="L13" s="313"/>
      <c r="M13" s="313"/>
      <c r="N13" s="313"/>
      <c r="O13" s="313"/>
      <c r="P13" s="313"/>
      <c r="Q13" s="313"/>
      <c r="R13" s="313"/>
      <c r="S13" s="313"/>
      <c r="T13" s="313"/>
      <c r="U13" s="313"/>
    </row>
    <row r="14" spans="1:22" ht="22.5" customHeight="1" x14ac:dyDescent="0.65">
      <c r="A14" s="112"/>
      <c r="B14" s="314" t="s">
        <v>773</v>
      </c>
      <c r="C14" s="314"/>
      <c r="D14" s="314"/>
      <c r="E14" s="314"/>
      <c r="F14" s="314"/>
      <c r="G14" s="314"/>
      <c r="H14" s="314"/>
      <c r="I14" s="314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</row>
    <row r="15" spans="1:22" ht="3.75" customHeight="1" x14ac:dyDescent="0.65">
      <c r="A15" s="112"/>
      <c r="B15" s="315"/>
      <c r="C15" s="315"/>
      <c r="D15" s="315"/>
      <c r="E15" s="315"/>
      <c r="F15" s="315"/>
      <c r="G15" s="315"/>
      <c r="H15" s="315"/>
      <c r="I15" s="315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</row>
    <row r="16" spans="1:22" ht="26.25" customHeight="1" x14ac:dyDescent="0.65">
      <c r="A16" s="112">
        <v>6</v>
      </c>
      <c r="B16" s="315"/>
      <c r="C16" s="315"/>
      <c r="D16" s="315"/>
      <c r="E16" s="315"/>
      <c r="F16" s="315"/>
      <c r="G16" s="315"/>
      <c r="H16" s="315"/>
      <c r="I16" s="315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</row>
    <row r="17" spans="2:22" ht="19.5" customHeight="1" x14ac:dyDescent="0.5">
      <c r="B17" s="315"/>
      <c r="C17" s="315"/>
      <c r="D17" s="315"/>
      <c r="E17" s="315"/>
      <c r="F17" s="315"/>
      <c r="G17" s="315"/>
      <c r="H17" s="315"/>
      <c r="I17" s="315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</row>
    <row r="18" spans="2:22" ht="19.5" customHeight="1" x14ac:dyDescent="0.65">
      <c r="B18" s="315"/>
      <c r="C18" s="315"/>
      <c r="D18" s="315"/>
      <c r="E18" s="315"/>
      <c r="F18" s="315"/>
      <c r="G18" s="315"/>
      <c r="H18" s="315"/>
      <c r="I18" s="315"/>
      <c r="K18" s="116"/>
      <c r="L18" s="117"/>
      <c r="M18" s="318"/>
      <c r="N18" s="318"/>
      <c r="O18" s="318"/>
      <c r="P18" s="118"/>
      <c r="Q18" s="319"/>
      <c r="R18" s="319"/>
      <c r="S18" s="116"/>
      <c r="T18" s="116"/>
      <c r="U18" s="116"/>
      <c r="V18" s="117"/>
    </row>
    <row r="19" spans="2:22" ht="21.75" customHeight="1" thickBot="1" x14ac:dyDescent="0.55000000000000004">
      <c r="B19" s="316"/>
      <c r="C19" s="316"/>
      <c r="D19" s="316"/>
      <c r="E19" s="316"/>
      <c r="F19" s="316"/>
      <c r="G19" s="316"/>
      <c r="H19" s="316"/>
      <c r="I19" s="316"/>
      <c r="Q19" s="119"/>
      <c r="R19" s="119"/>
      <c r="S19" s="119"/>
      <c r="T19" s="119"/>
      <c r="U19" s="119"/>
    </row>
    <row r="20" spans="2:22" ht="3.75" customHeight="1" x14ac:dyDescent="0.5"/>
  </sheetData>
  <mergeCells count="33">
    <mergeCell ref="B13:I13"/>
    <mergeCell ref="K13:U14"/>
    <mergeCell ref="B14:I19"/>
    <mergeCell ref="K15:U17"/>
    <mergeCell ref="M18:O18"/>
    <mergeCell ref="Q18:R18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C356-3652-47B8-AEAF-0B9818691C0A}">
  <dimension ref="A1:AB74"/>
  <sheetViews>
    <sheetView showGridLines="0" rightToLeft="1" zoomScale="90" zoomScaleNormal="90" workbookViewId="0">
      <selection activeCell="C1" sqref="C1"/>
    </sheetView>
  </sheetViews>
  <sheetFormatPr defaultColWidth="9" defaultRowHeight="14.4" x14ac:dyDescent="0.3"/>
  <cols>
    <col min="1" max="1" width="13.88671875" style="33" bestFit="1" customWidth="1"/>
    <col min="2" max="2" width="22.21875" style="33" customWidth="1"/>
    <col min="3" max="3" width="18.88671875" style="33" customWidth="1"/>
    <col min="4" max="4" width="26" style="33" customWidth="1"/>
    <col min="5" max="5" width="20.44140625" style="33" customWidth="1"/>
    <col min="6" max="6" width="20" style="33" customWidth="1"/>
    <col min="7" max="7" width="3.44140625" style="33" bestFit="1" customWidth="1"/>
    <col min="8" max="8" width="18.88671875" style="33" hidden="1" customWidth="1"/>
    <col min="9" max="9" width="3" style="33" hidden="1" customWidth="1"/>
    <col min="10" max="10" width="13.6640625" style="33" hidden="1" customWidth="1"/>
    <col min="11" max="11" width="11" style="33" hidden="1" customWidth="1"/>
    <col min="12" max="12" width="3.21875" style="33" hidden="1" customWidth="1"/>
    <col min="13" max="13" width="8.33203125" style="33" hidden="1" customWidth="1"/>
    <col min="14" max="14" width="20" style="181" hidden="1" customWidth="1"/>
    <col min="15" max="15" width="3" style="181" hidden="1" customWidth="1"/>
    <col min="16" max="16" width="13.6640625" style="33" hidden="1" customWidth="1"/>
    <col min="17" max="18" width="9" style="33" hidden="1" customWidth="1"/>
    <col min="19" max="19" width="2" style="33" hidden="1" customWidth="1"/>
    <col min="20" max="20" width="5.109375" style="33" hidden="1" customWidth="1"/>
    <col min="21" max="21" width="2" style="33" hidden="1" customWidth="1"/>
    <col min="22" max="22" width="3.44140625" style="33" hidden="1" customWidth="1"/>
    <col min="23" max="23" width="3" style="33" hidden="1" customWidth="1"/>
    <col min="24" max="24" width="9.6640625" style="33" hidden="1" customWidth="1"/>
    <col min="25" max="26" width="0" style="33" hidden="1" customWidth="1"/>
    <col min="27" max="27" width="3" style="33" hidden="1" customWidth="1"/>
    <col min="28" max="28" width="5" style="33" hidden="1" customWidth="1"/>
    <col min="29" max="35" width="0" style="33" hidden="1" customWidth="1"/>
    <col min="36" max="16384" width="9" style="33"/>
  </cols>
  <sheetData>
    <row r="1" spans="1:28" ht="25.8" customHeight="1" x14ac:dyDescent="0.3">
      <c r="A1" s="322" t="s">
        <v>636</v>
      </c>
      <c r="B1" s="322"/>
      <c r="C1" s="161"/>
      <c r="D1" s="180" t="e">
        <f>VLOOKUP(C1,ورقة2!A2:B9951,2,0)</f>
        <v>#N/A</v>
      </c>
    </row>
    <row r="2" spans="1:28" ht="31.2" customHeight="1" x14ac:dyDescent="0.3">
      <c r="A2" s="323" t="e">
        <f>IF('اختيار المقررات'!E2="مستنفذ",'اختيار المقررات'!B6," يجب أن تقوم بملئ الحقول التالية بالمعلومات الصحيحة وإلا تعتبر طالب غير مسجل")</f>
        <v>#N/A</v>
      </c>
      <c r="B2" s="323"/>
      <c r="C2" s="323"/>
      <c r="D2" s="323"/>
      <c r="E2" s="323"/>
      <c r="F2" s="323"/>
    </row>
    <row r="3" spans="1:28" x14ac:dyDescent="0.3">
      <c r="I3" s="320" t="s">
        <v>10</v>
      </c>
      <c r="J3" s="320"/>
      <c r="L3" s="321" t="s">
        <v>58</v>
      </c>
      <c r="M3" s="321"/>
      <c r="N3" s="33"/>
      <c r="O3" s="321"/>
      <c r="P3" s="321"/>
      <c r="S3" s="321" t="s">
        <v>637</v>
      </c>
      <c r="T3" s="321"/>
      <c r="U3" s="321" t="s">
        <v>11</v>
      </c>
      <c r="V3" s="321"/>
      <c r="X3" s="33" t="s">
        <v>9</v>
      </c>
      <c r="AA3" s="182">
        <v>1</v>
      </c>
      <c r="AB3" s="33">
        <v>1950</v>
      </c>
    </row>
    <row r="4" spans="1:28" ht="23.25" customHeight="1" x14ac:dyDescent="0.3">
      <c r="A4" s="183" t="s">
        <v>376</v>
      </c>
      <c r="B4" s="184" t="s">
        <v>377</v>
      </c>
      <c r="C4" s="184" t="s">
        <v>378</v>
      </c>
      <c r="D4" s="184" t="s">
        <v>379</v>
      </c>
      <c r="E4" s="184" t="s">
        <v>380</v>
      </c>
      <c r="F4" s="184" t="s">
        <v>381</v>
      </c>
      <c r="I4">
        <v>1</v>
      </c>
      <c r="J4" t="s">
        <v>398</v>
      </c>
      <c r="L4" s="185" t="s">
        <v>638</v>
      </c>
      <c r="M4" s="33" t="s">
        <v>373</v>
      </c>
      <c r="N4" s="33"/>
      <c r="S4" s="182">
        <v>1</v>
      </c>
      <c r="T4" s="33" t="s">
        <v>374</v>
      </c>
      <c r="U4" s="33">
        <v>1</v>
      </c>
      <c r="V4" s="33" t="s">
        <v>396</v>
      </c>
      <c r="W4" s="182">
        <v>1</v>
      </c>
      <c r="X4" s="33" t="s">
        <v>472</v>
      </c>
      <c r="AA4" s="182">
        <v>2</v>
      </c>
      <c r="AB4" s="33">
        <v>1951</v>
      </c>
    </row>
    <row r="5" spans="1:28" s="187" customFormat="1" ht="33.75" customHeight="1" x14ac:dyDescent="0.3">
      <c r="A5" s="101"/>
      <c r="B5" s="101"/>
      <c r="C5" s="186" t="str">
        <f>A5&amp;" "&amp;B5</f>
        <v xml:space="preserve"> </v>
      </c>
      <c r="D5" s="101"/>
      <c r="E5" s="101"/>
      <c r="F5" s="101"/>
      <c r="I5">
        <v>2</v>
      </c>
      <c r="J5" t="s">
        <v>404</v>
      </c>
      <c r="L5" s="185" t="s">
        <v>639</v>
      </c>
      <c r="M5" s="33" t="s">
        <v>382</v>
      </c>
      <c r="N5" s="33"/>
      <c r="O5" s="181"/>
      <c r="P5" s="33"/>
      <c r="Q5" s="33"/>
      <c r="R5" s="33"/>
      <c r="S5" s="182">
        <v>2</v>
      </c>
      <c r="T5" s="33" t="s">
        <v>399</v>
      </c>
      <c r="U5" s="33">
        <v>2</v>
      </c>
      <c r="V5" s="33" t="s">
        <v>397</v>
      </c>
      <c r="W5" s="182">
        <v>2</v>
      </c>
      <c r="X5" s="33" t="s">
        <v>640</v>
      </c>
      <c r="Y5" s="33"/>
      <c r="AA5" s="182">
        <v>3</v>
      </c>
      <c r="AB5" s="33">
        <v>1952</v>
      </c>
    </row>
    <row r="6" spans="1:28" ht="23.25" customHeight="1" x14ac:dyDescent="0.3">
      <c r="A6" s="184" t="s">
        <v>53</v>
      </c>
      <c r="B6" s="183" t="s">
        <v>642</v>
      </c>
      <c r="C6" s="184" t="s">
        <v>370</v>
      </c>
      <c r="D6" s="188" t="s">
        <v>643</v>
      </c>
      <c r="E6" s="188" t="s">
        <v>386</v>
      </c>
      <c r="F6" s="183" t="s">
        <v>56</v>
      </c>
      <c r="I6">
        <v>3</v>
      </c>
      <c r="J6" t="s">
        <v>661</v>
      </c>
      <c r="L6" s="185" t="s">
        <v>641</v>
      </c>
      <c r="M6" s="33" t="s">
        <v>375</v>
      </c>
      <c r="N6" s="33"/>
      <c r="S6" s="182">
        <v>6</v>
      </c>
      <c r="T6" s="33" t="s">
        <v>624</v>
      </c>
      <c r="W6" s="182">
        <v>3</v>
      </c>
      <c r="X6" s="33" t="s">
        <v>473</v>
      </c>
      <c r="AA6" s="182">
        <v>4</v>
      </c>
      <c r="AB6" s="33">
        <v>1953</v>
      </c>
    </row>
    <row r="7" spans="1:28" ht="33.75" customHeight="1" x14ac:dyDescent="0.3">
      <c r="A7" s="102"/>
      <c r="B7" s="101"/>
      <c r="C7" s="101"/>
      <c r="D7" s="102"/>
      <c r="E7" s="102"/>
      <c r="F7" s="101"/>
      <c r="I7">
        <v>4</v>
      </c>
      <c r="J7" t="s">
        <v>406</v>
      </c>
      <c r="L7" s="185" t="s">
        <v>645</v>
      </c>
      <c r="M7" s="33" t="s">
        <v>383</v>
      </c>
      <c r="N7" s="33"/>
      <c r="S7" s="181"/>
      <c r="W7" s="182">
        <v>4</v>
      </c>
      <c r="X7" s="33" t="s">
        <v>475</v>
      </c>
      <c r="AA7" s="182">
        <v>5</v>
      </c>
      <c r="AB7" s="33">
        <v>1954</v>
      </c>
    </row>
    <row r="8" spans="1:28" ht="23.25" customHeight="1" x14ac:dyDescent="0.3">
      <c r="A8" s="184" t="s">
        <v>389</v>
      </c>
      <c r="B8" s="184" t="s">
        <v>54</v>
      </c>
      <c r="C8" s="184" t="s">
        <v>55</v>
      </c>
      <c r="D8" s="184" t="s">
        <v>225</v>
      </c>
      <c r="I8">
        <v>5</v>
      </c>
      <c r="J8" t="s">
        <v>405</v>
      </c>
      <c r="L8" s="185" t="s">
        <v>646</v>
      </c>
      <c r="M8" s="33" t="s">
        <v>384</v>
      </c>
      <c r="N8" s="33"/>
      <c r="S8" s="181"/>
      <c r="W8" s="182">
        <v>5</v>
      </c>
      <c r="X8" s="33" t="s">
        <v>471</v>
      </c>
      <c r="AA8" s="182">
        <v>6</v>
      </c>
      <c r="AB8" s="33">
        <v>1955</v>
      </c>
    </row>
    <row r="9" spans="1:28" ht="33.75" customHeight="1" x14ac:dyDescent="0.3">
      <c r="A9" s="101"/>
      <c r="B9" s="101"/>
      <c r="C9" s="101"/>
      <c r="D9" s="101"/>
      <c r="I9">
        <v>6</v>
      </c>
      <c r="J9" t="s">
        <v>407</v>
      </c>
      <c r="L9" s="185" t="s">
        <v>644</v>
      </c>
      <c r="M9" s="33" t="s">
        <v>385</v>
      </c>
      <c r="N9" s="33"/>
      <c r="W9" s="182">
        <v>6</v>
      </c>
      <c r="X9" s="33" t="s">
        <v>474</v>
      </c>
      <c r="AA9" s="182">
        <v>7</v>
      </c>
      <c r="AB9" s="33">
        <v>1956</v>
      </c>
    </row>
    <row r="10" spans="1:28" ht="23.25" customHeight="1" x14ac:dyDescent="0.3">
      <c r="A10" s="184" t="s">
        <v>52</v>
      </c>
      <c r="B10" s="184" t="s">
        <v>6</v>
      </c>
      <c r="C10" s="184" t="s">
        <v>10</v>
      </c>
      <c r="D10" s="184" t="s">
        <v>11</v>
      </c>
      <c r="I10">
        <v>7</v>
      </c>
      <c r="J10" t="s">
        <v>559</v>
      </c>
      <c r="L10" s="185" t="s">
        <v>647</v>
      </c>
      <c r="M10" s="33" t="s">
        <v>388</v>
      </c>
      <c r="N10" s="33"/>
      <c r="W10" s="182">
        <v>7</v>
      </c>
      <c r="X10" s="33" t="s">
        <v>64</v>
      </c>
      <c r="AA10" s="182">
        <v>8</v>
      </c>
      <c r="AB10" s="33">
        <v>1957</v>
      </c>
    </row>
    <row r="11" spans="1:28" ht="33.75" customHeight="1" x14ac:dyDescent="0.3">
      <c r="A11" s="249"/>
      <c r="B11" s="101"/>
      <c r="C11" s="101"/>
      <c r="D11" s="101"/>
      <c r="I11">
        <v>8</v>
      </c>
      <c r="J11" t="s">
        <v>649</v>
      </c>
      <c r="L11" s="185" t="s">
        <v>648</v>
      </c>
      <c r="M11" s="33" t="s">
        <v>393</v>
      </c>
      <c r="N11" s="33"/>
      <c r="W11" s="182">
        <v>8</v>
      </c>
      <c r="X11" s="33" t="s">
        <v>70</v>
      </c>
      <c r="AA11" s="182">
        <v>9</v>
      </c>
      <c r="AB11" s="33">
        <v>1958</v>
      </c>
    </row>
    <row r="12" spans="1:28" ht="23.25" customHeight="1" x14ac:dyDescent="0.3">
      <c r="A12" s="184" t="s">
        <v>50</v>
      </c>
      <c r="B12" s="184" t="s">
        <v>51</v>
      </c>
      <c r="I12">
        <v>9</v>
      </c>
      <c r="J12" t="s">
        <v>662</v>
      </c>
      <c r="L12" s="185" t="s">
        <v>650</v>
      </c>
      <c r="M12" s="33" t="s">
        <v>394</v>
      </c>
      <c r="N12" s="33"/>
      <c r="O12" s="33"/>
      <c r="W12" s="33">
        <v>9</v>
      </c>
      <c r="X12" s="33" t="s">
        <v>633</v>
      </c>
      <c r="AA12" s="182">
        <v>10</v>
      </c>
      <c r="AB12" s="33">
        <v>1959</v>
      </c>
    </row>
    <row r="13" spans="1:28" ht="33.75" customHeight="1" x14ac:dyDescent="0.3">
      <c r="A13" s="101"/>
      <c r="B13" s="101"/>
      <c r="I13">
        <v>10</v>
      </c>
      <c r="J13" t="s">
        <v>663</v>
      </c>
      <c r="L13" s="185" t="s">
        <v>651</v>
      </c>
      <c r="M13" s="33" t="s">
        <v>387</v>
      </c>
      <c r="N13" s="33"/>
      <c r="O13" s="33"/>
      <c r="AA13" s="182">
        <v>11</v>
      </c>
      <c r="AB13" s="33">
        <v>1960</v>
      </c>
    </row>
    <row r="14" spans="1:28" x14ac:dyDescent="0.3">
      <c r="I14">
        <v>11</v>
      </c>
      <c r="J14" t="s">
        <v>664</v>
      </c>
      <c r="L14" s="185" t="s">
        <v>652</v>
      </c>
      <c r="M14" s="33" t="s">
        <v>395</v>
      </c>
      <c r="N14" s="33"/>
      <c r="O14" s="33"/>
      <c r="AA14" s="182">
        <v>12</v>
      </c>
      <c r="AB14" s="33">
        <v>1961</v>
      </c>
    </row>
    <row r="15" spans="1:28" x14ac:dyDescent="0.3">
      <c r="I15">
        <v>12</v>
      </c>
      <c r="J15" t="s">
        <v>665</v>
      </c>
      <c r="L15" s="185" t="s">
        <v>653</v>
      </c>
      <c r="M15" s="33" t="s">
        <v>392</v>
      </c>
      <c r="N15" s="33"/>
      <c r="O15" s="33"/>
      <c r="AA15" s="182">
        <v>13</v>
      </c>
      <c r="AB15" s="33">
        <v>1962</v>
      </c>
    </row>
    <row r="16" spans="1:28" x14ac:dyDescent="0.3">
      <c r="I16">
        <v>13</v>
      </c>
      <c r="J16" t="s">
        <v>666</v>
      </c>
      <c r="L16" s="185" t="s">
        <v>654</v>
      </c>
      <c r="M16" s="33" t="s">
        <v>390</v>
      </c>
      <c r="N16" s="33"/>
      <c r="O16" s="33"/>
      <c r="AA16" s="182">
        <v>14</v>
      </c>
      <c r="AB16" s="33">
        <v>1963</v>
      </c>
    </row>
    <row r="17" spans="7:28" x14ac:dyDescent="0.3">
      <c r="I17">
        <v>14</v>
      </c>
      <c r="J17" t="s">
        <v>667</v>
      </c>
      <c r="L17" s="185" t="s">
        <v>655</v>
      </c>
      <c r="M17" s="33" t="s">
        <v>391</v>
      </c>
      <c r="N17" s="33"/>
      <c r="O17" s="33"/>
      <c r="AA17" s="182">
        <v>15</v>
      </c>
      <c r="AB17" s="33">
        <v>1964</v>
      </c>
    </row>
    <row r="18" spans="7:28" x14ac:dyDescent="0.3">
      <c r="I18">
        <v>15</v>
      </c>
      <c r="J18" t="s">
        <v>701</v>
      </c>
      <c r="L18" s="185" t="s">
        <v>656</v>
      </c>
      <c r="M18" s="33" t="s">
        <v>623</v>
      </c>
      <c r="AA18" s="182">
        <v>16</v>
      </c>
      <c r="AB18" s="33">
        <v>1965</v>
      </c>
    </row>
    <row r="19" spans="7:28" x14ac:dyDescent="0.3">
      <c r="I19">
        <v>16</v>
      </c>
      <c r="J19" t="s">
        <v>708</v>
      </c>
      <c r="L19" s="185" t="s">
        <v>657</v>
      </c>
      <c r="M19" s="33" t="s">
        <v>658</v>
      </c>
      <c r="AA19" s="182">
        <v>17</v>
      </c>
      <c r="AB19" s="33">
        <v>1966</v>
      </c>
    </row>
    <row r="20" spans="7:28" x14ac:dyDescent="0.3">
      <c r="AA20" s="182">
        <v>18</v>
      </c>
      <c r="AB20" s="33">
        <v>1967</v>
      </c>
    </row>
    <row r="21" spans="7:28" x14ac:dyDescent="0.3">
      <c r="G21" s="189" t="s">
        <v>396</v>
      </c>
      <c r="AA21" s="182">
        <v>19</v>
      </c>
      <c r="AB21" s="33">
        <v>1968</v>
      </c>
    </row>
    <row r="22" spans="7:28" x14ac:dyDescent="0.3">
      <c r="G22" s="189" t="s">
        <v>397</v>
      </c>
      <c r="AA22" s="182">
        <v>20</v>
      </c>
      <c r="AB22" s="33">
        <v>1969</v>
      </c>
    </row>
    <row r="23" spans="7:28" x14ac:dyDescent="0.3">
      <c r="AA23" s="182">
        <v>21</v>
      </c>
      <c r="AB23" s="33">
        <v>1970</v>
      </c>
    </row>
    <row r="24" spans="7:28" x14ac:dyDescent="0.3">
      <c r="AA24" s="182">
        <v>22</v>
      </c>
      <c r="AB24" s="33">
        <v>1971</v>
      </c>
    </row>
    <row r="25" spans="7:28" x14ac:dyDescent="0.3">
      <c r="AA25" s="182">
        <v>23</v>
      </c>
      <c r="AB25" s="33">
        <v>1972</v>
      </c>
    </row>
    <row r="26" spans="7:28" x14ac:dyDescent="0.3">
      <c r="AA26" s="182">
        <v>24</v>
      </c>
      <c r="AB26" s="33">
        <v>1973</v>
      </c>
    </row>
    <row r="27" spans="7:28" x14ac:dyDescent="0.3">
      <c r="AA27" s="182">
        <v>25</v>
      </c>
      <c r="AB27" s="33">
        <v>1974</v>
      </c>
    </row>
    <row r="28" spans="7:28" x14ac:dyDescent="0.3">
      <c r="AA28" s="182">
        <v>26</v>
      </c>
      <c r="AB28" s="33">
        <v>1975</v>
      </c>
    </row>
    <row r="29" spans="7:28" x14ac:dyDescent="0.3">
      <c r="AA29" s="182">
        <v>27</v>
      </c>
      <c r="AB29" s="33">
        <v>1976</v>
      </c>
    </row>
    <row r="30" spans="7:28" x14ac:dyDescent="0.3">
      <c r="AA30" s="182">
        <v>28</v>
      </c>
      <c r="AB30" s="33">
        <v>1977</v>
      </c>
    </row>
    <row r="31" spans="7:28" x14ac:dyDescent="0.3">
      <c r="AA31" s="182">
        <v>29</v>
      </c>
      <c r="AB31" s="33">
        <v>1978</v>
      </c>
    </row>
    <row r="32" spans="7:28" x14ac:dyDescent="0.3">
      <c r="AA32" s="182">
        <v>30</v>
      </c>
      <c r="AB32" s="33">
        <v>1979</v>
      </c>
    </row>
    <row r="33" spans="27:28" x14ac:dyDescent="0.3">
      <c r="AA33" s="182">
        <v>31</v>
      </c>
      <c r="AB33" s="33">
        <v>1980</v>
      </c>
    </row>
    <row r="34" spans="27:28" x14ac:dyDescent="0.3">
      <c r="AA34" s="182">
        <v>32</v>
      </c>
      <c r="AB34" s="33">
        <v>1981</v>
      </c>
    </row>
    <row r="35" spans="27:28" x14ac:dyDescent="0.3">
      <c r="AA35" s="182">
        <v>33</v>
      </c>
      <c r="AB35" s="33">
        <v>1982</v>
      </c>
    </row>
    <row r="36" spans="27:28" x14ac:dyDescent="0.3">
      <c r="AA36" s="182">
        <v>34</v>
      </c>
      <c r="AB36" s="33">
        <v>1983</v>
      </c>
    </row>
    <row r="37" spans="27:28" x14ac:dyDescent="0.3">
      <c r="AA37" s="182">
        <v>35</v>
      </c>
      <c r="AB37" s="33">
        <v>1984</v>
      </c>
    </row>
    <row r="38" spans="27:28" x14ac:dyDescent="0.3">
      <c r="AA38" s="182">
        <v>36</v>
      </c>
      <c r="AB38" s="33">
        <v>1985</v>
      </c>
    </row>
    <row r="39" spans="27:28" x14ac:dyDescent="0.3">
      <c r="AA39" s="182">
        <v>37</v>
      </c>
      <c r="AB39" s="33">
        <v>1986</v>
      </c>
    </row>
    <row r="40" spans="27:28" x14ac:dyDescent="0.3">
      <c r="AA40" s="182">
        <v>38</v>
      </c>
      <c r="AB40" s="33">
        <v>1987</v>
      </c>
    </row>
    <row r="41" spans="27:28" x14ac:dyDescent="0.3">
      <c r="AA41" s="182">
        <v>39</v>
      </c>
      <c r="AB41" s="33">
        <v>1988</v>
      </c>
    </row>
    <row r="42" spans="27:28" x14ac:dyDescent="0.3">
      <c r="AA42" s="182">
        <v>40</v>
      </c>
      <c r="AB42" s="33">
        <v>1989</v>
      </c>
    </row>
    <row r="43" spans="27:28" x14ac:dyDescent="0.3">
      <c r="AA43" s="182">
        <v>41</v>
      </c>
      <c r="AB43" s="33">
        <v>1990</v>
      </c>
    </row>
    <row r="44" spans="27:28" x14ac:dyDescent="0.3">
      <c r="AA44" s="182">
        <v>42</v>
      </c>
      <c r="AB44" s="33">
        <v>1991</v>
      </c>
    </row>
    <row r="45" spans="27:28" x14ac:dyDescent="0.3">
      <c r="AA45" s="182">
        <v>43</v>
      </c>
      <c r="AB45" s="33">
        <v>1992</v>
      </c>
    </row>
    <row r="46" spans="27:28" x14ac:dyDescent="0.3">
      <c r="AA46" s="182">
        <v>44</v>
      </c>
      <c r="AB46" s="33">
        <v>1993</v>
      </c>
    </row>
    <row r="47" spans="27:28" x14ac:dyDescent="0.3">
      <c r="AA47" s="182">
        <v>45</v>
      </c>
      <c r="AB47" s="33">
        <v>1994</v>
      </c>
    </row>
    <row r="48" spans="27:28" x14ac:dyDescent="0.3">
      <c r="AA48" s="182">
        <v>46</v>
      </c>
      <c r="AB48" s="33">
        <v>1995</v>
      </c>
    </row>
    <row r="49" spans="27:28" x14ac:dyDescent="0.3">
      <c r="AA49" s="182">
        <v>47</v>
      </c>
      <c r="AB49" s="33">
        <v>1996</v>
      </c>
    </row>
    <row r="50" spans="27:28" x14ac:dyDescent="0.3">
      <c r="AA50" s="182">
        <v>48</v>
      </c>
      <c r="AB50" s="33">
        <v>1997</v>
      </c>
    </row>
    <row r="51" spans="27:28" x14ac:dyDescent="0.3">
      <c r="AA51" s="182">
        <v>49</v>
      </c>
      <c r="AB51" s="33">
        <v>1998</v>
      </c>
    </row>
    <row r="52" spans="27:28" x14ac:dyDescent="0.3">
      <c r="AA52" s="182">
        <v>50</v>
      </c>
      <c r="AB52" s="33">
        <v>1999</v>
      </c>
    </row>
    <row r="53" spans="27:28" x14ac:dyDescent="0.3">
      <c r="AA53" s="182">
        <v>51</v>
      </c>
      <c r="AB53" s="33">
        <v>2000</v>
      </c>
    </row>
    <row r="54" spans="27:28" x14ac:dyDescent="0.3">
      <c r="AA54" s="182">
        <v>52</v>
      </c>
      <c r="AB54" s="33">
        <v>2001</v>
      </c>
    </row>
    <row r="55" spans="27:28" x14ac:dyDescent="0.3">
      <c r="AA55" s="182">
        <v>53</v>
      </c>
      <c r="AB55" s="33">
        <v>2002</v>
      </c>
    </row>
    <row r="56" spans="27:28" x14ac:dyDescent="0.3">
      <c r="AA56" s="182">
        <v>54</v>
      </c>
      <c r="AB56" s="33">
        <v>2003</v>
      </c>
    </row>
    <row r="57" spans="27:28" x14ac:dyDescent="0.3">
      <c r="AA57" s="182">
        <v>55</v>
      </c>
      <c r="AB57" s="33">
        <v>2004</v>
      </c>
    </row>
    <row r="58" spans="27:28" x14ac:dyDescent="0.3">
      <c r="AA58" s="182">
        <v>56</v>
      </c>
      <c r="AB58" s="33">
        <v>2005</v>
      </c>
    </row>
    <row r="59" spans="27:28" x14ac:dyDescent="0.3">
      <c r="AA59" s="182">
        <v>57</v>
      </c>
      <c r="AB59" s="33">
        <v>2006</v>
      </c>
    </row>
    <row r="60" spans="27:28" x14ac:dyDescent="0.3">
      <c r="AA60" s="182">
        <v>58</v>
      </c>
      <c r="AB60" s="33">
        <v>2007</v>
      </c>
    </row>
    <row r="61" spans="27:28" x14ac:dyDescent="0.3">
      <c r="AA61" s="182">
        <v>59</v>
      </c>
      <c r="AB61" s="33">
        <v>2008</v>
      </c>
    </row>
    <row r="62" spans="27:28" x14ac:dyDescent="0.3">
      <c r="AA62" s="182">
        <v>60</v>
      </c>
      <c r="AB62" s="33">
        <v>2009</v>
      </c>
    </row>
    <row r="63" spans="27:28" x14ac:dyDescent="0.3">
      <c r="AA63" s="182">
        <v>61</v>
      </c>
      <c r="AB63" s="33">
        <v>2010</v>
      </c>
    </row>
    <row r="64" spans="27:28" x14ac:dyDescent="0.3">
      <c r="AA64" s="182">
        <v>62</v>
      </c>
      <c r="AB64" s="33">
        <v>2011</v>
      </c>
    </row>
    <row r="65" spans="27:28" x14ac:dyDescent="0.3">
      <c r="AA65" s="182">
        <v>63</v>
      </c>
      <c r="AB65" s="33">
        <v>2012</v>
      </c>
    </row>
    <row r="66" spans="27:28" x14ac:dyDescent="0.3">
      <c r="AA66" s="182">
        <v>64</v>
      </c>
      <c r="AB66" s="33">
        <v>2013</v>
      </c>
    </row>
    <row r="67" spans="27:28" x14ac:dyDescent="0.3">
      <c r="AA67" s="182">
        <v>65</v>
      </c>
      <c r="AB67" s="33">
        <v>2014</v>
      </c>
    </row>
    <row r="68" spans="27:28" x14ac:dyDescent="0.3">
      <c r="AA68" s="182">
        <v>66</v>
      </c>
      <c r="AB68" s="33">
        <v>2015</v>
      </c>
    </row>
    <row r="69" spans="27:28" x14ac:dyDescent="0.3">
      <c r="AA69" s="182">
        <v>67</v>
      </c>
      <c r="AB69" s="33">
        <v>2016</v>
      </c>
    </row>
    <row r="70" spans="27:28" x14ac:dyDescent="0.3">
      <c r="AA70" s="182">
        <v>68</v>
      </c>
      <c r="AB70" s="33">
        <v>2017</v>
      </c>
    </row>
    <row r="71" spans="27:28" x14ac:dyDescent="0.3">
      <c r="AA71" s="182">
        <v>69</v>
      </c>
      <c r="AB71" s="33">
        <v>2018</v>
      </c>
    </row>
    <row r="72" spans="27:28" x14ac:dyDescent="0.3">
      <c r="AA72" s="182">
        <v>70</v>
      </c>
      <c r="AB72" s="33">
        <v>2019</v>
      </c>
    </row>
    <row r="73" spans="27:28" x14ac:dyDescent="0.3">
      <c r="AA73" s="182">
        <v>71</v>
      </c>
      <c r="AB73" s="33">
        <v>2020</v>
      </c>
    </row>
    <row r="74" spans="27:28" x14ac:dyDescent="0.3">
      <c r="AA74" s="182">
        <v>72</v>
      </c>
      <c r="AB74" s="33">
        <v>2021</v>
      </c>
    </row>
  </sheetData>
  <sheetProtection algorithmName="SHA-512" hashValue="vuPjDeXYVZOHPr+JEftUCNNr1ZB56nQFevAW55mruQLGfrUJGiR+tcvzr2zzapONNV5D0d2DDSlZ9gDVUvI0ug==" saltValue="LcJOL2zhRM3J4FQB6UoiJQ==" spinCount="100000" sheet="1" objects="1" scenarios="1"/>
  <mergeCells count="7">
    <mergeCell ref="I3:J3"/>
    <mergeCell ref="U3:V3"/>
    <mergeCell ref="A1:B1"/>
    <mergeCell ref="A2:F2"/>
    <mergeCell ref="L3:M3"/>
    <mergeCell ref="O3:P3"/>
    <mergeCell ref="S3:T3"/>
  </mergeCells>
  <phoneticPr fontId="51" type="noConversion"/>
  <conditionalFormatting sqref="J3:J19">
    <cfRule type="duplicateValues" dxfId="44" priority="2"/>
  </conditionalFormatting>
  <dataValidations count="14">
    <dataValidation type="list" allowBlank="1" showInputMessage="1" showErrorMessage="1" sqref="A9" xr:uid="{8AA1CBD2-7189-47EF-97BD-FF79106D322F}">
      <formula1>$T$4:$T$6</formula1>
    </dataValidation>
    <dataValidation type="list" allowBlank="1" showInputMessage="1" showErrorMessage="1" sqref="C9" xr:uid="{29E3B69D-BD7F-4F05-96B5-1E3AC9FF25B2}">
      <formula1>$M$4:$M$18</formula1>
    </dataValidation>
    <dataValidation type="list" allowBlank="1" showInputMessage="1" showErrorMessage="1" sqref="C11" xr:uid="{469C4AA4-586A-4F42-B974-4A426F46CC7F}">
      <formula1>$J$4:$J$19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10DF4486-A840-492B-8A64-53CE7F815992}">
      <formula1>AND(OR(LEFT(A7,1)="0",LEFT(A7,1)="1",LEFT(A7,1)="9"),LEFT(A7,2)&lt;&gt;"00",LEN(A7)=11)</formula1>
    </dataValidation>
    <dataValidation type="list" allowBlank="1" showInputMessage="1" showErrorMessage="1" sqref="D11" xr:uid="{EF35FE63-EBF7-4A70-BECE-E2300BCC3578}">
      <formula1>$V$4:$V$5</formula1>
    </dataValidation>
    <dataValidation type="custom" allowBlank="1" showInputMessage="1" showErrorMessage="1" errorTitle="خطأ" error="رقم الموبايل غير صحيح" sqref="E7" xr:uid="{E9E25B7C-8D11-4023-8469-A8CF4BF1B4C4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A055BE4B-73B2-4B0C-9B67-B3709EE62EB7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DB6F17B4-B6AB-4D62-8C8D-198ACA60B870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E129C4C-1B79-4B32-B44B-6B3379731539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384B642-E73F-40C8-A037-FAEC279B48B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C43EFA5A-BE80-46BB-9246-5BAD0EC4B396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20C58924-BF70-4997-A8D8-7BC8D22F9037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5B022A70-DA2F-492A-9015-5C43E2B2D06C}"/>
    <dataValidation type="whole" allowBlank="1" showInputMessage="1" showErrorMessage="1" sqref="B9" xr:uid="{55D76B27-FDBB-4470-AA60-71818230F826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9ACA561-13C8-43A4-8420-96171E9D6890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A23FFF88-6BBC-48F6-B996-9D9C5A2E1A9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G57"/>
  <sheetViews>
    <sheetView showGridLines="0" rightToLeft="1" topLeftCell="C1" zoomScale="102" zoomScaleNormal="102" workbookViewId="0">
      <selection activeCell="H12" sqref="H12"/>
    </sheetView>
  </sheetViews>
  <sheetFormatPr defaultColWidth="0" defaultRowHeight="14.25" customHeight="1" x14ac:dyDescent="0.3"/>
  <cols>
    <col min="1" max="1" width="2.77734375" style="33" hidden="1" customWidth="1"/>
    <col min="2" max="2" width="5.21875" style="33" hidden="1" customWidth="1"/>
    <col min="3" max="3" width="5.44140625" style="33" customWidth="1"/>
    <col min="4" max="7" width="6" style="33" customWidth="1"/>
    <col min="8" max="9" width="5.44140625" style="33" customWidth="1"/>
    <col min="10" max="10" width="0.6640625" style="33" customWidth="1"/>
    <col min="11" max="11" width="6.5546875" style="33" hidden="1" customWidth="1"/>
    <col min="12" max="12" width="7.44140625" style="33" customWidth="1"/>
    <col min="13" max="15" width="10" style="33" customWidth="1"/>
    <col min="16" max="16" width="5.44140625" style="33" customWidth="1"/>
    <col min="17" max="17" width="4.88671875" style="33" customWidth="1"/>
    <col min="18" max="18" width="1" style="33" customWidth="1"/>
    <col min="19" max="19" width="5.77734375" style="33" hidden="1" customWidth="1"/>
    <col min="20" max="20" width="7.44140625" style="33" customWidth="1"/>
    <col min="21" max="22" width="5.44140625" style="33" customWidth="1"/>
    <col min="23" max="23" width="15.77734375" style="33" customWidth="1"/>
    <col min="24" max="25" width="5.44140625" style="33" customWidth="1"/>
    <col min="26" max="26" width="2.88671875" style="33" customWidth="1"/>
    <col min="27" max="27" width="6.5546875" style="33" hidden="1" customWidth="1"/>
    <col min="28" max="28" width="7.44140625" style="33" customWidth="1"/>
    <col min="29" max="29" width="12.21875" style="33" customWidth="1"/>
    <col min="30" max="30" width="10.21875" style="33" customWidth="1"/>
    <col min="31" max="31" width="3.88671875" style="33" customWidth="1"/>
    <col min="32" max="33" width="4.88671875" style="33" customWidth="1"/>
    <col min="34" max="34" width="5" style="33" bestFit="1" customWidth="1"/>
    <col min="35" max="35" width="3.88671875" style="33" customWidth="1"/>
    <col min="36" max="36" width="10.21875" style="33" customWidth="1"/>
    <col min="37" max="37" width="6.6640625" style="33" hidden="1" customWidth="1"/>
    <col min="38" max="38" width="3.44140625" style="33" hidden="1" customWidth="1"/>
    <col min="39" max="39" width="2.88671875" style="33" hidden="1" customWidth="1"/>
    <col min="40" max="40" width="10.88671875" style="33" hidden="1" customWidth="1"/>
    <col min="41" max="41" width="51.109375" style="33" hidden="1" customWidth="1"/>
    <col min="42" max="46" width="9" style="33" hidden="1" customWidth="1"/>
    <col min="47" max="47" width="2.88671875" style="80" hidden="1" customWidth="1"/>
    <col min="48" max="48" width="4.44140625" style="80" hidden="1" customWidth="1"/>
    <col min="49" max="49" width="26.6640625" style="84" hidden="1" customWidth="1"/>
    <col min="50" max="50" width="2.21875" style="80" hidden="1" customWidth="1"/>
    <col min="51" max="51" width="3.109375" style="80" hidden="1" customWidth="1"/>
    <col min="52" max="52" width="2.21875" style="80" hidden="1" customWidth="1"/>
    <col min="53" max="54" width="9" style="80" hidden="1" customWidth="1"/>
    <col min="55" max="55" width="3.109375" style="93" hidden="1" customWidth="1"/>
    <col min="56" max="56" width="9" style="93" hidden="1" customWidth="1"/>
    <col min="57" max="59" width="9" style="33" hidden="1" customWidth="1"/>
    <col min="60" max="70" width="0" style="33" hidden="1" customWidth="1"/>
    <col min="71" max="16384" width="0" style="33" hidden="1"/>
  </cols>
  <sheetData>
    <row r="1" spans="1:56" s="97" customFormat="1" ht="21" customHeight="1" thickBot="1" x14ac:dyDescent="0.35">
      <c r="B1" s="194"/>
      <c r="C1" s="397" t="s">
        <v>2</v>
      </c>
      <c r="D1" s="397"/>
      <c r="E1" s="412">
        <f>'إدخال البيانات'!C1</f>
        <v>0</v>
      </c>
      <c r="F1" s="413"/>
      <c r="G1" s="413"/>
      <c r="H1" s="397" t="s">
        <v>3</v>
      </c>
      <c r="I1" s="397"/>
      <c r="J1" s="397"/>
      <c r="K1" s="169"/>
      <c r="L1" s="421" t="str">
        <f>IFERROR(VLOOKUP($E$1,ورقة2!$A$2:$U$8729,2,0),"")</f>
        <v/>
      </c>
      <c r="M1" s="421"/>
      <c r="N1" s="421"/>
      <c r="O1" s="395" t="s">
        <v>4</v>
      </c>
      <c r="P1" s="395"/>
      <c r="Q1" s="396" t="str">
        <f>IFERROR(IF(VLOOKUP($E$1,ورقة2!$A$2:$U$8729,3,0)=0,'إدخال البيانات'!A13,VLOOKUP($E$1,ورقة2!$A$2:$U$8729,3,0)),"")</f>
        <v/>
      </c>
      <c r="R1" s="396"/>
      <c r="S1" s="396"/>
      <c r="T1" s="396"/>
      <c r="U1" s="395" t="s">
        <v>5</v>
      </c>
      <c r="V1" s="395"/>
      <c r="W1" s="193" t="str">
        <f>IFERROR(IF(VLOOKUP($E$1,ورقة2!A2:V8729,4,0)=0,'إدخال البيانات'!B13,VLOOKUP($E$1,ورقة2!A2:V8729,4,0)),"")</f>
        <v/>
      </c>
      <c r="X1" s="395" t="s">
        <v>52</v>
      </c>
      <c r="Y1" s="395"/>
      <c r="Z1" s="395"/>
      <c r="AA1" s="170"/>
      <c r="AB1" s="419" t="str">
        <f>IFERROR(IF('إدخال البيانات'!A11&lt;&gt;"",'إدخال البيانات'!A11,VLOOKUP($E$1,ورقة2!A2:U8729,6,0)),"")</f>
        <v/>
      </c>
      <c r="AC1" s="419"/>
      <c r="AD1" s="192" t="s">
        <v>6</v>
      </c>
      <c r="AE1" s="422" t="str">
        <f>IFERROR(IF('إدخال البيانات'!B11&lt;&gt;"",'إدخال البيانات'!B11,VLOOKUP($E$1,ورقة2!A2:V8729,7,0)),"")</f>
        <v/>
      </c>
      <c r="AF1" s="422"/>
      <c r="AG1" s="422"/>
      <c r="AH1" s="418"/>
      <c r="AI1" s="418"/>
      <c r="AJ1" s="33"/>
      <c r="AK1" s="131"/>
      <c r="AL1" s="96"/>
      <c r="AO1" s="97" t="s">
        <v>231</v>
      </c>
      <c r="AV1" s="98"/>
      <c r="AW1" s="98"/>
      <c r="AX1" s="98"/>
      <c r="AY1" s="98"/>
      <c r="AZ1" s="98"/>
      <c r="BA1" s="98"/>
      <c r="BB1" s="98"/>
      <c r="BC1" s="98"/>
    </row>
    <row r="2" spans="1:56" s="99" customFormat="1" ht="21" customHeight="1" thickTop="1" x14ac:dyDescent="0.3">
      <c r="B2" s="194"/>
      <c r="C2" s="397" t="s">
        <v>9</v>
      </c>
      <c r="D2" s="397"/>
      <c r="E2" s="396" t="e">
        <f>VLOOKUP($E$1,ورقة2!A2:V8729,9,0)</f>
        <v>#N/A</v>
      </c>
      <c r="F2" s="396"/>
      <c r="G2" s="396"/>
      <c r="H2" s="424"/>
      <c r="I2" s="424"/>
      <c r="J2" s="424"/>
      <c r="K2" s="179"/>
      <c r="L2" s="396">
        <f>'إدخال البيانات'!F5</f>
        <v>0</v>
      </c>
      <c r="M2" s="396"/>
      <c r="N2" s="396"/>
      <c r="O2" s="395" t="s">
        <v>366</v>
      </c>
      <c r="P2" s="395"/>
      <c r="Q2" s="396">
        <f>'إدخال البيانات'!E5</f>
        <v>0</v>
      </c>
      <c r="R2" s="396"/>
      <c r="S2" s="396"/>
      <c r="T2" s="396"/>
      <c r="U2" s="395" t="s">
        <v>367</v>
      </c>
      <c r="V2" s="395"/>
      <c r="W2" s="193">
        <f>'إدخال البيانات'!D5</f>
        <v>0</v>
      </c>
      <c r="X2" s="395" t="s">
        <v>368</v>
      </c>
      <c r="Y2" s="395"/>
      <c r="Z2" s="395"/>
      <c r="AA2" s="171"/>
      <c r="AB2" s="419" t="str">
        <f>'إدخال البيانات'!C5</f>
        <v xml:space="preserve"> </v>
      </c>
      <c r="AC2" s="419"/>
      <c r="AD2" s="192" t="s">
        <v>369</v>
      </c>
      <c r="AE2" s="423"/>
      <c r="AF2" s="423"/>
      <c r="AG2" s="423"/>
      <c r="AH2" s="418"/>
      <c r="AI2" s="418"/>
      <c r="AJ2" s="33"/>
      <c r="AK2" s="131">
        <f>الإستمارة!AJ1</f>
        <v>17</v>
      </c>
      <c r="AO2" s="142" t="s">
        <v>232</v>
      </c>
      <c r="AV2" s="98"/>
      <c r="AW2" s="98"/>
      <c r="AX2" s="98"/>
      <c r="AY2" s="98"/>
      <c r="AZ2" s="98"/>
      <c r="BA2" s="98"/>
      <c r="BB2" s="98"/>
      <c r="BC2" s="98"/>
    </row>
    <row r="3" spans="1:56" s="99" customFormat="1" ht="21" customHeight="1" x14ac:dyDescent="0.3">
      <c r="B3" s="397" t="s">
        <v>11</v>
      </c>
      <c r="C3" s="397"/>
      <c r="D3" s="397"/>
      <c r="E3" s="407" t="str">
        <f>IFERROR(IF('إدخال البيانات'!D11&lt;&gt;"",'إدخال البيانات'!D11,VLOOKUP($E$1,ورقة2!A2:V8729,8,0)),"")</f>
        <v/>
      </c>
      <c r="F3" s="407"/>
      <c r="G3" s="407"/>
      <c r="H3" s="397" t="s">
        <v>10</v>
      </c>
      <c r="I3" s="397"/>
      <c r="J3" s="397"/>
      <c r="K3" s="172"/>
      <c r="L3" s="396" t="str">
        <f>IFERROR(IF('إدخال البيانات'!C11&lt;&gt;"",'إدخال البيانات'!C11,VLOOKUP($E$1,ورقة2!A2:V8729,8,0)),"")</f>
        <v/>
      </c>
      <c r="M3" s="396"/>
      <c r="N3" s="396"/>
      <c r="O3" s="395" t="s">
        <v>53</v>
      </c>
      <c r="P3" s="395"/>
      <c r="Q3" s="396">
        <f>IF(OR(L3='إدخال البيانات'!J4,'اختيار المقررات'!L3='إدخال البيانات'!J5),'إدخال البيانات'!A7,'إدخال البيانات'!B7)</f>
        <v>0</v>
      </c>
      <c r="R3" s="396"/>
      <c r="S3" s="396"/>
      <c r="T3" s="396"/>
      <c r="U3" s="395" t="s">
        <v>16</v>
      </c>
      <c r="V3" s="395"/>
      <c r="W3" s="196" t="str">
        <f>IFERROR(IF(L3&lt;&gt;'إدخال البيانات'!J4,'إدخال البيانات'!M19,VLOOKUP(LEFT('إدخال البيانات'!A7,2),'إدخال البيانات'!L4:M19,2,0)),"")</f>
        <v>غير سوري</v>
      </c>
      <c r="X3" s="395" t="s">
        <v>370</v>
      </c>
      <c r="Y3" s="395"/>
      <c r="Z3" s="395"/>
      <c r="AA3" s="173"/>
      <c r="AB3" s="417" t="str">
        <f>IF(L3&lt;&gt;'إدخال البيانات'!J4,"غير سوري",'إدخال البيانات'!C7)</f>
        <v>غير سوري</v>
      </c>
      <c r="AC3" s="417"/>
      <c r="AD3" s="192" t="s">
        <v>225</v>
      </c>
      <c r="AE3" s="416" t="str">
        <f>IF(AND(OR(L3="العربية السورية",L3="الفلسطينية السورية"),E3="ذكر"),'إدخال البيانات'!D9,"لايوجد")</f>
        <v>لايوجد</v>
      </c>
      <c r="AF3" s="416"/>
      <c r="AG3" s="416"/>
      <c r="AH3" s="420"/>
      <c r="AI3" s="420"/>
      <c r="AJ3" s="33"/>
      <c r="AK3" s="131"/>
      <c r="AL3" s="96"/>
      <c r="AO3" s="142" t="s">
        <v>45</v>
      </c>
      <c r="AV3" s="98"/>
      <c r="AW3" s="98"/>
      <c r="AX3" s="98"/>
      <c r="AY3" s="98"/>
      <c r="AZ3" s="98"/>
      <c r="BA3" s="98"/>
      <c r="BB3" s="98"/>
      <c r="BC3" s="98"/>
    </row>
    <row r="4" spans="1:56" s="99" customFormat="1" ht="21" customHeight="1" thickBot="1" x14ac:dyDescent="0.35">
      <c r="B4" s="194"/>
      <c r="C4" s="397" t="s">
        <v>12</v>
      </c>
      <c r="D4" s="397"/>
      <c r="E4" s="407">
        <f>'إدخال البيانات'!A9</f>
        <v>0</v>
      </c>
      <c r="F4" s="407"/>
      <c r="G4" s="407"/>
      <c r="H4" s="397" t="s">
        <v>13</v>
      </c>
      <c r="I4" s="397"/>
      <c r="J4" s="397"/>
      <c r="K4" s="174"/>
      <c r="L4" s="396">
        <f>'إدخال البيانات'!B9</f>
        <v>0</v>
      </c>
      <c r="M4" s="396"/>
      <c r="N4" s="396"/>
      <c r="O4" s="395" t="s">
        <v>14</v>
      </c>
      <c r="P4" s="395"/>
      <c r="Q4" s="396">
        <f>'إدخال البيانات'!C9</f>
        <v>0</v>
      </c>
      <c r="R4" s="396"/>
      <c r="S4" s="396"/>
      <c r="T4" s="396"/>
      <c r="U4" s="395" t="s">
        <v>223</v>
      </c>
      <c r="V4" s="395"/>
      <c r="W4" s="175">
        <f>'إدخال البيانات'!E7</f>
        <v>0</v>
      </c>
      <c r="X4" s="395" t="s">
        <v>224</v>
      </c>
      <c r="Y4" s="395"/>
      <c r="Z4" s="395"/>
      <c r="AA4" s="173"/>
      <c r="AB4" s="414">
        <f>'إدخال البيانات'!D7</f>
        <v>0</v>
      </c>
      <c r="AC4" s="414"/>
      <c r="AD4" s="192" t="s">
        <v>56</v>
      </c>
      <c r="AE4" s="416">
        <f>'إدخال البيانات'!F7</f>
        <v>0</v>
      </c>
      <c r="AF4" s="416"/>
      <c r="AG4" s="416"/>
      <c r="AH4" s="416"/>
      <c r="AI4" s="416"/>
      <c r="AJ4" s="33"/>
      <c r="AK4" s="131"/>
      <c r="AM4" s="97"/>
      <c r="AO4" s="147" t="s">
        <v>59</v>
      </c>
      <c r="AV4" s="98"/>
      <c r="AW4" s="98"/>
      <c r="AX4" s="98"/>
      <c r="AY4" s="98"/>
      <c r="AZ4" s="98"/>
      <c r="BA4" s="98"/>
      <c r="BB4" s="98"/>
      <c r="BC4" s="98" t="s">
        <v>371</v>
      </c>
    </row>
    <row r="5" spans="1:56" s="99" customFormat="1" ht="21" customHeight="1" thickTop="1" thickBot="1" x14ac:dyDescent="0.35">
      <c r="B5" s="173"/>
      <c r="C5" s="408" t="s">
        <v>230</v>
      </c>
      <c r="D5" s="408"/>
      <c r="E5" s="408"/>
      <c r="F5" s="411"/>
      <c r="G5" s="411"/>
      <c r="H5" s="411"/>
      <c r="I5" s="411"/>
      <c r="J5" s="411"/>
      <c r="K5" s="411"/>
      <c r="L5" s="411"/>
      <c r="M5" s="411"/>
      <c r="N5" s="411"/>
      <c r="O5" s="395" t="s">
        <v>659</v>
      </c>
      <c r="P5" s="395"/>
      <c r="Q5" s="396" t="e">
        <f>VLOOKUP($E$1,ورقة2!$A$2:$U$8729,19,0)</f>
        <v>#N/A</v>
      </c>
      <c r="R5" s="396"/>
      <c r="S5" s="396"/>
      <c r="T5" s="396"/>
      <c r="U5" s="395" t="s">
        <v>0</v>
      </c>
      <c r="V5" s="395"/>
      <c r="W5" s="176" t="e">
        <f>VLOOKUP($E$1,ورقة2!$A$2:$U$8729,20,0)</f>
        <v>#N/A</v>
      </c>
      <c r="X5" s="395" t="s">
        <v>660</v>
      </c>
      <c r="Y5" s="395"/>
      <c r="Z5" s="395"/>
      <c r="AA5" s="173"/>
      <c r="AB5" s="415" t="e">
        <f>VLOOKUP($E$1,ورقة2!$A$2:$U$8729,21,0)</f>
        <v>#N/A</v>
      </c>
      <c r="AC5" s="415"/>
      <c r="AD5" s="177"/>
      <c r="AE5" s="178"/>
      <c r="AF5" s="178"/>
      <c r="AG5" s="178"/>
      <c r="AH5" s="177"/>
      <c r="AI5" s="177"/>
      <c r="AJ5" s="33"/>
      <c r="AK5" s="131"/>
      <c r="AL5" s="100"/>
      <c r="AO5" s="142" t="s">
        <v>566</v>
      </c>
      <c r="AU5" s="99">
        <v>1</v>
      </c>
      <c r="AV5" s="81">
        <f>C8</f>
        <v>100</v>
      </c>
      <c r="AW5" s="103" t="str">
        <f>D8</f>
        <v>مقدمة في الصحافة</v>
      </c>
      <c r="AX5" s="79">
        <f t="shared" ref="AX5:AY9" si="0">H8</f>
        <v>0</v>
      </c>
      <c r="AY5" s="79" t="e">
        <f t="shared" si="0"/>
        <v>#N/A</v>
      </c>
      <c r="AZ5" s="104"/>
      <c r="BA5" s="82"/>
      <c r="BC5" s="99" t="s">
        <v>372</v>
      </c>
    </row>
    <row r="6" spans="1:56" ht="43.5" customHeight="1" thickBot="1" x14ac:dyDescent="0.35">
      <c r="B6" s="398" t="e">
        <f>IF(E2="مستنفذ","استنفذت فرص التسجيل في برنامج الترجمة بسبب رسوبك لمدة ثلاث سنوات متتالية","مقررات السنة الأولى")</f>
        <v>#N/A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400"/>
      <c r="R6" s="53"/>
      <c r="S6" s="197"/>
      <c r="T6" s="409" t="str">
        <f>IF(E1&lt;&gt;"","مقررات السنة الثالثة","لايحق لك تعديل الاستمارة بعد ارسال الايميل تحت طائلة إلغاء التسجيل")</f>
        <v>مقررات السنة الثالثة</v>
      </c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127"/>
      <c r="AI6" s="127"/>
      <c r="AJ6" s="127"/>
      <c r="AK6" s="128"/>
      <c r="AL6" s="43"/>
      <c r="AO6" s="142" t="s">
        <v>567</v>
      </c>
      <c r="AU6" s="81">
        <v>2</v>
      </c>
      <c r="AV6" s="81">
        <f t="shared" ref="AV6:AV9" si="1">C9</f>
        <v>110</v>
      </c>
      <c r="AW6" s="103" t="str">
        <f>D9</f>
        <v xml:space="preserve">مقدمة في الفنون  الاذاعية والسمعبصرية </v>
      </c>
      <c r="AX6" s="79">
        <f t="shared" si="0"/>
        <v>0</v>
      </c>
      <c r="AY6" s="79" t="e">
        <f t="shared" si="0"/>
        <v>#N/A</v>
      </c>
      <c r="BB6" s="81"/>
      <c r="BC6" s="81"/>
      <c r="BD6" s="81"/>
    </row>
    <row r="7" spans="1:56" ht="23.25" customHeight="1" thickBot="1" x14ac:dyDescent="0.35">
      <c r="B7" s="401" t="s">
        <v>17</v>
      </c>
      <c r="C7" s="401"/>
      <c r="D7" s="401"/>
      <c r="E7" s="401"/>
      <c r="F7" s="401"/>
      <c r="G7" s="401"/>
      <c r="H7" s="401"/>
      <c r="I7" s="402"/>
      <c r="J7" s="134"/>
      <c r="K7" s="195"/>
      <c r="L7" s="403" t="s">
        <v>18</v>
      </c>
      <c r="M7" s="401"/>
      <c r="N7" s="401"/>
      <c r="O7" s="401"/>
      <c r="P7" s="401"/>
      <c r="Q7" s="402"/>
      <c r="R7" s="45"/>
      <c r="S7" s="34"/>
      <c r="T7" s="404" t="s">
        <v>19</v>
      </c>
      <c r="U7" s="405"/>
      <c r="V7" s="405"/>
      <c r="W7" s="405"/>
      <c r="X7" s="405"/>
      <c r="Y7" s="406"/>
      <c r="Z7" s="132"/>
      <c r="AA7" s="35"/>
      <c r="AB7" s="404" t="s">
        <v>18</v>
      </c>
      <c r="AC7" s="405"/>
      <c r="AD7" s="405"/>
      <c r="AE7" s="405"/>
      <c r="AF7" s="405"/>
      <c r="AG7" s="406"/>
      <c r="AH7" s="127"/>
      <c r="AI7" s="127"/>
      <c r="AJ7" s="127"/>
      <c r="AK7" s="128"/>
      <c r="AL7" s="44"/>
      <c r="AO7" s="142" t="s">
        <v>233</v>
      </c>
      <c r="AU7" s="81">
        <v>3</v>
      </c>
      <c r="AV7" s="81">
        <f t="shared" si="1"/>
        <v>120</v>
      </c>
      <c r="AW7" s="103" t="str">
        <f>D10</f>
        <v xml:space="preserve">مقدمة في الاعلان </v>
      </c>
      <c r="AX7" s="79">
        <f t="shared" si="0"/>
        <v>0</v>
      </c>
      <c r="AY7" s="79" t="e">
        <f t="shared" si="0"/>
        <v>#N/A</v>
      </c>
      <c r="BB7" s="81"/>
      <c r="BC7" s="81"/>
      <c r="BD7" s="81"/>
    </row>
    <row r="8" spans="1:56" ht="24" customHeight="1" thickBot="1" x14ac:dyDescent="0.35">
      <c r="A8" s="33" t="e">
        <f>IF(AND(I8&lt;&gt;"",H8=1),1,"")</f>
        <v>#N/A</v>
      </c>
      <c r="B8" s="190" t="e">
        <f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206">
        <v>100</v>
      </c>
      <c r="D8" s="390" t="s">
        <v>726</v>
      </c>
      <c r="E8" s="390"/>
      <c r="F8" s="390"/>
      <c r="G8" s="390"/>
      <c r="H8" s="120"/>
      <c r="I8" s="121" t="e">
        <f>IF(VLOOKUP(E1,ورقة4!A1:AR8035,3,0)=0,"",VLOOKUP(E1,ورقة4!A1:AR8035,3,0))</f>
        <v>#N/A</v>
      </c>
      <c r="J8" s="133" t="e">
        <f>IF(AND(Q8&lt;&gt;"",P8=1),6,"")</f>
        <v>#N/A</v>
      </c>
      <c r="K8" s="190" t="e">
        <f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206">
        <v>150</v>
      </c>
      <c r="M8" s="390" t="s">
        <v>731</v>
      </c>
      <c r="N8" s="390"/>
      <c r="O8" s="390"/>
      <c r="P8" s="120"/>
      <c r="Q8" s="121" t="e">
        <f>IF(VLOOKUP(E1,ورقة4!$A$1:$AR$8035,8,0)=0,"",VLOOKUP(E1,ورقة4!$A$1:$AR$8035,8,0))</f>
        <v>#N/A</v>
      </c>
      <c r="R8" s="86" t="e">
        <f>IF(AND(Y8&lt;&gt;"",X8=1),21,"")</f>
        <v>#N/A</v>
      </c>
      <c r="S8" s="190" t="e">
        <f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206">
        <v>300</v>
      </c>
      <c r="U8" s="391" t="s">
        <v>736</v>
      </c>
      <c r="V8" s="392"/>
      <c r="W8" s="393"/>
      <c r="X8" s="120"/>
      <c r="Y8" s="121" t="e">
        <f>IF(VLOOKUP(E1,ورقة4!$A$1:$AR$8035,23,0)=0,"",VLOOKUP(E1,ورقة4!$A$1:$AR$8035,23,0))</f>
        <v>#N/A</v>
      </c>
      <c r="Z8" s="135" t="e">
        <f>IF(AND(AG8&lt;&gt;"",AF8=1),26,"")</f>
        <v>#N/A</v>
      </c>
      <c r="AA8" s="190" t="e">
        <f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206">
        <v>350</v>
      </c>
      <c r="AC8" s="391" t="s">
        <v>741</v>
      </c>
      <c r="AD8" s="392"/>
      <c r="AE8" s="393"/>
      <c r="AF8" s="120"/>
      <c r="AG8" s="121" t="e">
        <f>IF(VLOOKUP(E1,ورقة4!$A$1:$AR$8035,28,0)=0,"",VLOOKUP(E1,ورقة4!$A$1:$AR$8035,28,0))</f>
        <v>#N/A</v>
      </c>
      <c r="AH8" s="129"/>
      <c r="AI8" s="129"/>
      <c r="AJ8" s="129"/>
      <c r="AK8" s="128"/>
      <c r="AL8" s="43" t="e">
        <f>IF(A8&lt;&gt;"",A8,"")</f>
        <v>#N/A</v>
      </c>
      <c r="AM8" s="33">
        <v>1</v>
      </c>
      <c r="AO8" s="142" t="s">
        <v>8</v>
      </c>
      <c r="AU8" s="81">
        <v>4</v>
      </c>
      <c r="AV8" s="81">
        <f t="shared" si="1"/>
        <v>130</v>
      </c>
      <c r="AW8" s="103" t="str">
        <f>D11</f>
        <v xml:space="preserve">مقدمة في العلاقات العامة </v>
      </c>
      <c r="AX8" s="79">
        <f t="shared" si="0"/>
        <v>0</v>
      </c>
      <c r="AY8" s="79" t="e">
        <f t="shared" si="0"/>
        <v>#N/A</v>
      </c>
      <c r="BB8" s="81"/>
      <c r="BC8" s="81"/>
      <c r="BD8" s="81"/>
    </row>
    <row r="9" spans="1:56" ht="24" customHeight="1" thickTop="1" thickBot="1" x14ac:dyDescent="0.35">
      <c r="A9" s="33" t="e">
        <f>IF(AND(I9&lt;&gt;"",H9=1),2,"")</f>
        <v>#N/A</v>
      </c>
      <c r="B9" s="190" t="e">
        <f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207">
        <v>110</v>
      </c>
      <c r="D9" s="386" t="s">
        <v>727</v>
      </c>
      <c r="E9" s="386"/>
      <c r="F9" s="386"/>
      <c r="G9" s="386"/>
      <c r="H9" s="120"/>
      <c r="I9" s="122" t="e">
        <f>IF(VLOOKUP(E1,ورقة4!A1:AR8035,4,0)=0,"",VLOOKUP(E1,ورقة4!A1:AR8035,4,0))</f>
        <v>#N/A</v>
      </c>
      <c r="J9" s="133" t="e">
        <f>IF(AND(Q9&lt;&gt;"",P9=1),7,"")</f>
        <v>#N/A</v>
      </c>
      <c r="K9" s="190" t="e">
        <f>IF(OR(Q9="ج",Q9="ر1",Q9="ر2"),IF(P9=1,IF(OR($F$5=$AO$8,$F$5=$AO$9),0,IF(OR($F$5=$AO$1,$F$5=$AO$2,$F$5=$AO$5,$F$5=$AO$6),IF(Q9="ج",5600,IF(Q9="ر1",7200,IF(Q9="ر2",8800,""))),IF(OR($F$5=$AO$3,$F$5=$AO$7),IF(Q9="ج",3500,IF(Q9="ر1",4500,IF(Q9="ر2",5500,""))),IF($F$5=$AO$4,500,IF(Q9="ج",7000,IF(Q9="ر1",9000,IF(Q9="ر2",11000,"")))))))))</f>
        <v>#N/A</v>
      </c>
      <c r="L9" s="207">
        <v>160</v>
      </c>
      <c r="M9" s="386" t="s">
        <v>732</v>
      </c>
      <c r="N9" s="386"/>
      <c r="O9" s="386"/>
      <c r="P9" s="120"/>
      <c r="Q9" s="122" t="e">
        <f>IF(VLOOKUP(E1,ورقة4!$A$1:$AR$8035,9,0)=0,"",VLOOKUP(E1,ورقة4!$A$1:$AR$8035,9,0))</f>
        <v>#N/A</v>
      </c>
      <c r="R9" s="86" t="e">
        <f>IF(AND(Y9&lt;&gt;"",X9=1),22,"")</f>
        <v>#N/A</v>
      </c>
      <c r="S9" s="190" t="e">
        <f>IF(OR(Y9="ج",Y9="ر1",Y9="ر2"),IF(X9=1,IF(OR($F$5=$AO$8,$F$5=$AO$9),0,IF(OR($F$5=$AO$1,$F$5=$AO$2,$F$5=$AO$5,$F$5=$AO$6),IF(Y9="ج",5600,IF(Y9="ر1",7200,IF(Y9="ر2",8800,""))),IF(OR($F$5=$AO$3,$F$5=$AO$7),IF(Y9="ج",3500,IF(Y9="ر1",4500,IF(Y9="ر2",5500,""))),IF($F$5=$AO$4,500,IF(Y9="ج",7000,IF(Y9="ر1",9000,IF(Y9="ر2",11000,"")))))))))</f>
        <v>#N/A</v>
      </c>
      <c r="T9" s="207">
        <v>310</v>
      </c>
      <c r="U9" s="380" t="s">
        <v>737</v>
      </c>
      <c r="V9" s="381"/>
      <c r="W9" s="382"/>
      <c r="X9" s="120"/>
      <c r="Y9" s="122" t="e">
        <f>IF(VLOOKUP(E1,ورقة4!$A$1:$AR$8035,24,0)=0,"",VLOOKUP(E1,ورقة4!$A$1:$AR$8035,24,0))</f>
        <v>#N/A</v>
      </c>
      <c r="Z9" s="135" t="e">
        <f>IF(AND(AG9&lt;&gt;"",AF9=1),27,"")</f>
        <v>#N/A</v>
      </c>
      <c r="AA9" s="190" t="e">
        <f>IF(OR(AG9="ج",AG9="ر1",AG9="ر2"),IF(AF9=1,IF(OR($F$5=$AO$8,$F$5=$AO$9),0,IF(OR($F$5=$AO$1,$F$5=$AO$2,$F$5=$AO$5,$F$5=$AO$6),IF(AG9="ج",5600,IF(AG9="ر1",7200,IF(AG9="ر2",8800,""))),IF(OR($F$5=$AO$3,$F$5=$AO$7),IF(AG9="ج",3500,IF(AG9="ر1",4500,IF(AG9="ر2",5500,""))),IF($F$5=$AO$4,500,IF(AG9="ج",7000,IF(AG9="ر1",9000,IF(AG9="ر2",11000,"")))))))))</f>
        <v>#N/A</v>
      </c>
      <c r="AB9" s="207">
        <v>360</v>
      </c>
      <c r="AC9" s="380" t="s">
        <v>742</v>
      </c>
      <c r="AD9" s="381"/>
      <c r="AE9" s="382"/>
      <c r="AF9" s="120"/>
      <c r="AG9" s="122" t="e">
        <f>IF(VLOOKUP(E1,ورقة4!$A$1:$AR$8035,29,0)=0,"",VLOOKUP(E1,ورقة4!$A$1:$AR$8035,29,0))</f>
        <v>#N/A</v>
      </c>
      <c r="AH9" s="376"/>
      <c r="AI9" s="377"/>
      <c r="AJ9" s="377"/>
      <c r="AK9" s="128"/>
      <c r="AL9" s="43" t="e">
        <f>IF(A9&lt;&gt;"",A9,"")</f>
        <v>#N/A</v>
      </c>
      <c r="AM9" s="33">
        <v>2</v>
      </c>
      <c r="AO9" s="148" t="s">
        <v>15</v>
      </c>
      <c r="AU9" s="81">
        <v>5</v>
      </c>
      <c r="AV9" s="81">
        <f t="shared" si="1"/>
        <v>140</v>
      </c>
      <c r="AW9" s="103" t="str">
        <f>D12</f>
        <v xml:space="preserve">مادة اعلامية باللغة الأجنبية (1) </v>
      </c>
      <c r="AX9" s="79">
        <f t="shared" si="0"/>
        <v>0</v>
      </c>
      <c r="AY9" s="79" t="e">
        <f t="shared" si="0"/>
        <v>#N/A</v>
      </c>
      <c r="BB9" s="81"/>
      <c r="BC9" s="81"/>
      <c r="BD9" s="81"/>
    </row>
    <row r="10" spans="1:56" ht="24" customHeight="1" thickTop="1" thickBot="1" x14ac:dyDescent="0.35">
      <c r="A10" s="33" t="e">
        <f>IF(AND(I10&lt;&gt;"",H10=1),3,"")</f>
        <v>#N/A</v>
      </c>
      <c r="B10" s="190" t="e">
        <f>IF(OR(I10="ج",I10="ر1",I10="ر2"),IF(H10=1,IF(OR($F$5=$AO$8,$F$5=$AO$9),0,IF(OR($F$5=$AO$1,$F$5=$AO$2,$F$5=$AO$5,$F$5=$AO$6),IF(I10="ج",5600,IF(I10="ر1",7200,IF(I10="ر2",8800,""))),IF(OR($F$5=$AO$3,$F$5=$AO$7),IF(I10="ج",3500,IF(I10="ر1",4500,IF(I10="ر2",5500,""))),IF($F$5=$AO$4,500,IF(I10="ج",7000,IF(I10="ر1",9000,IF(I10="ر2",11000,"")))))))))</f>
        <v>#N/A</v>
      </c>
      <c r="C10" s="207">
        <v>120</v>
      </c>
      <c r="D10" s="386" t="s">
        <v>728</v>
      </c>
      <c r="E10" s="386"/>
      <c r="F10" s="386"/>
      <c r="G10" s="386"/>
      <c r="H10" s="120"/>
      <c r="I10" s="122" t="e">
        <f>IF(VLOOKUP(E1,ورقة4!$A$1:$AR$8035,5,0)=0,"",VLOOKUP(E1,ورقة4!$A$1:$AR$8035,5,0))</f>
        <v>#N/A</v>
      </c>
      <c r="J10" s="133" t="e">
        <f>IF(AND(Q10&lt;&gt;"",P10=1),8,"")</f>
        <v>#N/A</v>
      </c>
      <c r="K10" s="190" t="e">
        <f>IF(OR(Q10="ج",Q10="ر1",Q10="ر2"),IF(P10=1,IF(OR($F$5=$AO$8,$F$5=$AO$9),0,IF(OR($F$5=$AO$1,$F$5=$AO$2,$F$5=$AO$5,$F$5=$AO$6),IF(Q10="ج",5600,IF(Q10="ر1",7200,IF(Q10="ر2",8800,""))),IF(OR($F$5=$AO$3,$F$5=$AO$7),IF(Q10="ج",3500,IF(Q10="ر1",4500,IF(Q10="ر2",5500,""))),IF($F$5=$AO$4,500,IF(Q10="ج",7000,IF(Q10="ر1",9000,IF(Q10="ر2",11000,"")))))))))</f>
        <v>#N/A</v>
      </c>
      <c r="L10" s="207">
        <v>170</v>
      </c>
      <c r="M10" s="386" t="s">
        <v>733</v>
      </c>
      <c r="N10" s="386"/>
      <c r="O10" s="386"/>
      <c r="P10" s="120"/>
      <c r="Q10" s="122" t="e">
        <f>IF(VLOOKUP(E1,ورقة4!$A$1:$AR$8035,10,0)=0,"",VLOOKUP(E1,ورقة4!$A$1:$AR$8035,10,0))</f>
        <v>#N/A</v>
      </c>
      <c r="R10" s="86" t="e">
        <f>IF(AND(Y10&lt;&gt;"",X10=1),23,"")</f>
        <v>#N/A</v>
      </c>
      <c r="S10" s="190" t="e">
        <f>IF(OR(Y10="ج",Y10="ر1",Y10="ر2"),IF(X10=1,IF(OR($F$5=$AO$8,$F$5=$AO$9),0,IF(OR($F$5=$AO$1,$F$5=$AO$2,$F$5=$AO$5,$F$5=$AO$6),IF(Y10="ج",5600,IF(Y10="ر1",7200,IF(Y10="ر2",8800,""))),IF(OR($F$5=$AO$3,$F$5=$AO$7),IF(Y10="ج",3500,IF(Y10="ر1",4500,IF(Y10="ر2",5500,""))),IF($F$5=$AO$4,500,IF(Y10="ج",7000,IF(Y10="ر1",9000,IF(Y10="ر2",11000,"")))))))))</f>
        <v>#N/A</v>
      </c>
      <c r="T10" s="207">
        <v>320</v>
      </c>
      <c r="U10" s="380" t="s">
        <v>738</v>
      </c>
      <c r="V10" s="381"/>
      <c r="W10" s="382"/>
      <c r="X10" s="120"/>
      <c r="Y10" s="122" t="e">
        <f>IF(VLOOKUP(E1,ورقة4!$A$1:$AR$8035,25,0)=0,"",VLOOKUP(E1,ورقة4!$A$1:$AR$8035,25,0))</f>
        <v>#N/A</v>
      </c>
      <c r="Z10" s="135" t="e">
        <f>IF(AND(AG10&lt;&gt;"",AF10=1),28,"")</f>
        <v>#N/A</v>
      </c>
      <c r="AA10" s="190" t="e">
        <f>IF(OR(AG10="ج",AG10="ر1",AG10="ر2"),IF(AF10=1,IF(OR($F$5=$AO$8,$F$5=$AO$9),0,IF(OR($F$5=$AO$1,$F$5=$AO$2,$F$5=$AO$5,$F$5=$AO$6),IF(AG10="ج",5600,IF(AG10="ر1",7200,IF(AG10="ر2",8800,""))),IF(OR($F$5=$AO$3,$F$5=$AO$7),IF(AG10="ج",3500,IF(AG10="ر1",4500,IF(AG10="ر2",5500,""))),IF($F$5=$AO$4,500,IF(AG10="ج",7000,IF(AG10="ر1",9000,IF(AG10="ر2",11000,"")))))))))</f>
        <v>#N/A</v>
      </c>
      <c r="AB10" s="207">
        <v>370</v>
      </c>
      <c r="AC10" s="380" t="s">
        <v>743</v>
      </c>
      <c r="AD10" s="381"/>
      <c r="AE10" s="382"/>
      <c r="AF10" s="120"/>
      <c r="AG10" s="122" t="e">
        <f>IF(VLOOKUP(E1,ورقة4!$A$1:$AR$8035,30,0)=0,"",VLOOKUP(E1,ورقة4!$A$1:$AR$8035,30,0))</f>
        <v>#N/A</v>
      </c>
      <c r="AH10" s="378"/>
      <c r="AI10" s="379"/>
      <c r="AJ10" s="379"/>
      <c r="AK10" s="128"/>
      <c r="AL10" s="43" t="e">
        <f>IF(A10&lt;&gt;"",A10,"")</f>
        <v>#N/A</v>
      </c>
      <c r="AM10" s="33">
        <v>3</v>
      </c>
      <c r="AU10" s="81">
        <v>6</v>
      </c>
      <c r="AV10" s="81">
        <f>L8</f>
        <v>150</v>
      </c>
      <c r="AW10" s="95" t="str">
        <f>M8</f>
        <v>الترجمة الاعلامية (1)</v>
      </c>
      <c r="AX10" s="79">
        <f t="shared" ref="AX10:AY14" si="2">P8</f>
        <v>0</v>
      </c>
      <c r="AY10" s="79" t="e">
        <f t="shared" si="2"/>
        <v>#N/A</v>
      </c>
      <c r="BB10" s="95"/>
      <c r="BC10" s="95"/>
    </row>
    <row r="11" spans="1:56" ht="24" customHeight="1" thickTop="1" thickBot="1" x14ac:dyDescent="0.35">
      <c r="A11" s="33" t="e">
        <f>IF(AND(I11&lt;&gt;"",H11=1),4,"")</f>
        <v>#N/A</v>
      </c>
      <c r="B11" s="190" t="e">
        <f>IF(OR(I11="ج",I11="ر1",I11="ر2"),IF(H11=1,IF(OR($F$5=$AO$8,$F$5=$AO$9),0,IF(OR($F$5=$AO$1,$F$5=$AO$2,$F$5=$AO$5,$F$5=$AO$6),IF(I11="ج",5600,IF(I11="ر1",7200,IF(I11="ر2",8800,""))),IF(OR($F$5=$AO$3,$F$5=$AO$7),IF(I11="ج",3500,IF(I11="ر1",4500,IF(I11="ر2",5500,""))),IF($F$5=$AO$4,500,IF(I11="ج",7000,IF(I11="ر1",9000,IF(I11="ر2",11000,"")))))))))</f>
        <v>#N/A</v>
      </c>
      <c r="C11" s="207">
        <v>130</v>
      </c>
      <c r="D11" s="386" t="s">
        <v>729</v>
      </c>
      <c r="E11" s="386"/>
      <c r="F11" s="386"/>
      <c r="G11" s="386"/>
      <c r="H11" s="120"/>
      <c r="I11" s="122" t="e">
        <f>IF(VLOOKUP(E1,ورقة4!$A$1:$AR$8035,6,0)=0,"",VLOOKUP(E1,ورقة4!$A$1:$AR$8035,6,0))</f>
        <v>#N/A</v>
      </c>
      <c r="J11" s="133" t="e">
        <f>IF(AND(Q11&lt;&gt;"",P11=1),9,"")</f>
        <v>#N/A</v>
      </c>
      <c r="K11" s="190" t="e">
        <f>IF(OR(Q11="ج",Q11="ر1",Q11="ر2"),IF(P11=1,IF(OR($F$5=$AO$8,$F$5=$AO$9),0,IF(OR($F$5=$AO$1,$F$5=$AO$2,$F$5=$AO$5,$F$5=$AO$6),IF(Q11="ج",5600,IF(Q11="ر1",7200,IF(Q11="ر2",8800,""))),IF(OR($F$5=$AO$3,$F$5=$AO$7),IF(Q11="ج",3500,IF(Q11="ر1",4500,IF(Q11="ر2",5500,""))),IF($F$5=$AO$4,500,IF(Q11="ج",7000,IF(Q11="ر1",9000,IF(Q11="ر2",11000,"")))))))))</f>
        <v>#N/A</v>
      </c>
      <c r="L11" s="207">
        <v>180</v>
      </c>
      <c r="M11" s="386" t="s">
        <v>734</v>
      </c>
      <c r="N11" s="386"/>
      <c r="O11" s="386"/>
      <c r="P11" s="120"/>
      <c r="Q11" s="122" t="e">
        <f>IF(VLOOKUP(E1,ورقة4!$A$1:$AR$8035,11,0)=0,"",VLOOKUP(E1,ورقة4!$A$1:$AR$8035,11,0))</f>
        <v>#N/A</v>
      </c>
      <c r="R11" s="86" t="e">
        <f>IF(AND(Y11&lt;&gt;"",X11=1),24,"")</f>
        <v>#N/A</v>
      </c>
      <c r="S11" s="190" t="e">
        <f>IF(OR(Y11="ج",Y11="ر1",Y11="ر2"),IF(X11=1,IF(OR($F$5=$AO$8,$F$5=$AO$9),0,IF(OR($F$5=$AO$1,$F$5=$AO$2,$F$5=$AO$5,$F$5=$AO$6),IF(Y11="ج",5600,IF(Y11="ر1",7200,IF(Y11="ر2",8800,""))),IF(OR($F$5=$AO$3,$F$5=$AO$7),IF(Y11="ج",3500,IF(Y11="ر1",4500,IF(Y11="ر2",5500,""))),IF($F$5=$AO$4,500,IF(Y11="ج",7000,IF(Y11="ر1",9000,IF(Y11="ر2",11000,"")))))))))</f>
        <v>#N/A</v>
      </c>
      <c r="T11" s="207">
        <v>330</v>
      </c>
      <c r="U11" s="380" t="s">
        <v>739</v>
      </c>
      <c r="V11" s="381"/>
      <c r="W11" s="382"/>
      <c r="X11" s="120"/>
      <c r="Y11" s="122" t="e">
        <f>IF(VLOOKUP(E1,ورقة4!$A$1:$AR$8035,26,0)=0,"",VLOOKUP(E1,ورقة4!$A$1:$AR$8035,26,0))</f>
        <v>#N/A</v>
      </c>
      <c r="Z11" s="135" t="e">
        <f>IF(AND(AG11&lt;&gt;"",AF11=1),29,"")</f>
        <v>#N/A</v>
      </c>
      <c r="AA11" s="190" t="e">
        <f>IF(OR(AG11="ج",AG11="ر1",AG11="ر2"),IF(AF11=1,IF(OR($F$5=$AO$8,$F$5=$AO$9),0,IF(OR($F$5=$AO$1,$F$5=$AO$2,$F$5=$AO$5,$F$5=$AO$6),IF(AG11="ج",5600,IF(AG11="ر1",7200,IF(AG11="ر2",8800,""))),IF(OR($F$5=$AO$3,$F$5=$AO$7),IF(AG11="ج",3500,IF(AG11="ر1",4500,IF(AG11="ر2",5500,""))),IF($F$5=$AO$4,500,IF(AG11="ج",7000,IF(AG11="ر1",9000,IF(AG11="ر2",11000,"")))))))))</f>
        <v>#N/A</v>
      </c>
      <c r="AB11" s="207">
        <v>380</v>
      </c>
      <c r="AC11" s="380" t="s">
        <v>744</v>
      </c>
      <c r="AD11" s="381"/>
      <c r="AE11" s="382"/>
      <c r="AF11" s="120"/>
      <c r="AG11" s="122" t="e">
        <f>IF(VLOOKUP(E1,ورقة4!$A$1:$AR$8035,31,0)=0,"",VLOOKUP(E1,ورقة4!$A$1:$AR$8035,31,0))</f>
        <v>#N/A</v>
      </c>
      <c r="AH11" s="378"/>
      <c r="AI11" s="379"/>
      <c r="AJ11" s="379"/>
      <c r="AK11" s="128"/>
      <c r="AL11" s="43" t="e">
        <f>IF(A11&lt;&gt;"",A11,"")</f>
        <v>#N/A</v>
      </c>
      <c r="AM11" s="33">
        <v>4</v>
      </c>
      <c r="AU11" s="81">
        <v>7</v>
      </c>
      <c r="AV11" s="81">
        <f t="shared" ref="AV11:AV14" si="3">L9</f>
        <v>160</v>
      </c>
      <c r="AW11" s="95" t="str">
        <f>M9</f>
        <v xml:space="preserve">اللغة الاعلامية </v>
      </c>
      <c r="AX11" s="79">
        <f t="shared" si="2"/>
        <v>0</v>
      </c>
      <c r="AY11" s="79" t="e">
        <f t="shared" si="2"/>
        <v>#N/A</v>
      </c>
      <c r="BB11" s="81"/>
      <c r="BC11" s="81"/>
    </row>
    <row r="12" spans="1:56" ht="22.2" thickTop="1" thickBot="1" x14ac:dyDescent="0.35">
      <c r="A12" s="33" t="e">
        <f>IF(AND(I12&lt;&gt;"",H12=1),5,"")</f>
        <v>#N/A</v>
      </c>
      <c r="B12" s="190" t="e">
        <f>IF(OR(I12="ج",I12="ر1",I12="ر2"),IF(H12=1,IF(OR($F$5=$AO$8,$F$5=$AO$9),0,IF(OR($F$5=$AO$1,$F$5=$AO$2,$F$5=$AO$5,$F$5=$AO$6),IF(I12="ج",5600,IF(I12="ر1",7200,IF(I12="ر2",8800,""))),IF(OR($F$5=$AO$3,$F$5=$AO$7),IF(I12="ج",3500,IF(I12="ر1",4500,IF(I12="ر2",5500,""))),IF($F$5=$AO$4,500,IF(I12="ج",7000,IF(I12="ر1",9000,IF(I12="ر2",11000,"")))))))))</f>
        <v>#N/A</v>
      </c>
      <c r="C12" s="208">
        <v>140</v>
      </c>
      <c r="D12" s="366" t="s">
        <v>730</v>
      </c>
      <c r="E12" s="366"/>
      <c r="F12" s="366"/>
      <c r="G12" s="366"/>
      <c r="H12" s="120"/>
      <c r="I12" s="123" t="e">
        <f>IF(VLOOKUP(E1,ورقة4!$A$1:$AR$8035,7,0)=0,"",VLOOKUP(E1,ورقة4!$A$1:$AR$8035,7,0))</f>
        <v>#N/A</v>
      </c>
      <c r="J12" s="133" t="e">
        <f>IF(AND(Q12&lt;&gt;"",P12=1),10,"")</f>
        <v>#N/A</v>
      </c>
      <c r="K12" s="190" t="e">
        <f>IF(OR(Q12="ج",Q12="ر1",Q12="ر2"),IF(P12=1,IF(OR($F$5=$AO$8,$F$5=$AO$9),0,IF(OR($F$5=$AO$1,$F$5=$AO$2,$F$5=$AO$5,$F$5=$AO$6),IF(Q12="ج",5600,IF(Q12="ر1",7200,IF(Q12="ر2",8800,""))),IF(OR($F$5=$AO$3,$F$5=$AO$7),IF(Q12="ج",3500,IF(Q12="ر1",4500,IF(Q12="ر2",5500,""))),IF($F$5=$AO$4,500,IF(Q12="ج",7000,IF(Q12="ر1",9000,IF(Q12="ر2",11000,"")))))))))</f>
        <v>#N/A</v>
      </c>
      <c r="L12" s="208">
        <v>190</v>
      </c>
      <c r="M12" s="366" t="s">
        <v>735</v>
      </c>
      <c r="N12" s="366"/>
      <c r="O12" s="366"/>
      <c r="P12" s="120"/>
      <c r="Q12" s="123" t="e">
        <f>IF(VLOOKUP(E1,ورقة4!$A$1:$AR$8035,12,0)=0,"",VLOOKUP(E1,ورقة4!$A$1:$AR$8035,12,0))</f>
        <v>#N/A</v>
      </c>
      <c r="R12" s="86" t="e">
        <f>IF(AND(Y12&lt;&gt;"",X12=1),25,"")</f>
        <v>#N/A</v>
      </c>
      <c r="S12" s="190" t="e">
        <f>IF(OR(Y12="ج",Y12="ر1",Y12="ر2"),IF(X12=1,IF(OR($F$5=$AO$8,$F$5=$AO$9),0,IF(OR($F$5=$AO$1,$F$5=$AO$2,$F$5=$AO$5,$F$5=$AO$6),IF(Y12="ج",5600,IF(Y12="ر1",7200,IF(Y12="ر2",8800,""))),IF(OR($F$5=$AO$3,$F$5=$AO$7),IF(Y12="ج",3500,IF(Y12="ر1",4500,IF(Y12="ر2",5500,""))),IF($F$5=$AO$4,500,IF(Y12="ج",7000,IF(Y12="ر1",9000,IF(Y12="ر2",11000,"")))))))))</f>
        <v>#N/A</v>
      </c>
      <c r="T12" s="208">
        <v>340</v>
      </c>
      <c r="U12" s="371" t="s">
        <v>740</v>
      </c>
      <c r="V12" s="372"/>
      <c r="W12" s="373"/>
      <c r="X12" s="120"/>
      <c r="Y12" s="123" t="e">
        <f>IF(VLOOKUP(E1,ورقة4!$A$1:$AR$8035,27,0)=0,"",VLOOKUP(E1,ورقة4!$A$1:$AR$8035,27,0))</f>
        <v>#N/A</v>
      </c>
      <c r="Z12" s="135" t="e">
        <f>IF(AND(AG12&lt;&gt;"",AF12=1),30,"")</f>
        <v>#N/A</v>
      </c>
      <c r="AA12" s="190" t="e">
        <f>IF(OR(AG12="ج",AG12="ر1",AG12="ر2"),IF(AF12=1,IF(OR($F$5=$AO$8,$F$5=$AO$9),0,IF(OR($F$5=$AO$1,$F$5=$AO$2,$F$5=$AO$5,$F$5=$AO$6),IF(AG12="ج",5600,IF(AG12="ر1",7200,IF(AG12="ر2",8800,""))),IF(OR($F$5=$AO$3,$F$5=$AO$7),IF(AG12="ج",3500,IF(AG12="ر1",4500,IF(AG12="ر2",5500,""))),IF($F$5=$AO$4,500,IF(AG12="ج",7000,IF(AG12="ر1",9000,IF(AG12="ر2",11000,"")))))))))</f>
        <v>#N/A</v>
      </c>
      <c r="AB12" s="208">
        <v>390</v>
      </c>
      <c r="AC12" s="387" t="s">
        <v>745</v>
      </c>
      <c r="AD12" s="388"/>
      <c r="AE12" s="389"/>
      <c r="AF12" s="120"/>
      <c r="AG12" s="123" t="e">
        <f>IF(VLOOKUP(E1,ورقة4!$A$1:$AR$8035,32,0)=0,"",VLOOKUP(E1,ورقة4!$A$1:$AR$8035,32,0))</f>
        <v>#N/A</v>
      </c>
      <c r="AH12" s="385"/>
      <c r="AI12" s="385"/>
      <c r="AJ12" s="385"/>
      <c r="AK12" s="128"/>
      <c r="AL12" s="43" t="e">
        <f>IF(A12&lt;&gt;"",A12,"")</f>
        <v>#N/A</v>
      </c>
      <c r="AM12" s="33">
        <v>5</v>
      </c>
      <c r="AU12" s="81">
        <v>8</v>
      </c>
      <c r="AV12" s="81">
        <f t="shared" si="3"/>
        <v>170</v>
      </c>
      <c r="AW12" s="95" t="str">
        <f>M10</f>
        <v xml:space="preserve">مقدمة في مناهج البحث الاعلامي </v>
      </c>
      <c r="AX12" s="79">
        <f t="shared" si="2"/>
        <v>0</v>
      </c>
      <c r="AY12" s="79" t="e">
        <f t="shared" si="2"/>
        <v>#N/A</v>
      </c>
      <c r="BB12" s="81"/>
      <c r="BC12" s="81"/>
    </row>
    <row r="13" spans="1:56" ht="16.2" hidden="1" thickBot="1" x14ac:dyDescent="0.35">
      <c r="B13" s="36" t="e">
        <f>SUM(B8:B12)</f>
        <v>#N/A</v>
      </c>
      <c r="C13" s="105"/>
      <c r="D13" s="106"/>
      <c r="E13" s="106"/>
      <c r="F13" s="106"/>
      <c r="G13" s="106">
        <f>COUNTIFS(I8:I12,$Q$30,H8:H12,1)</f>
        <v>0</v>
      </c>
      <c r="H13" s="149">
        <f>COUNTIFS(I8:I12,$W$30,H8:H12,1)</f>
        <v>0</v>
      </c>
      <c r="I13" s="150">
        <f>COUNTIFS(I8:I12,$AE$30,H8:H12,1)</f>
        <v>0</v>
      </c>
      <c r="J13" s="85"/>
      <c r="K13" s="32" t="e">
        <f>SUM(K8:K12)</f>
        <v>#N/A</v>
      </c>
      <c r="L13" s="107"/>
      <c r="M13" s="108"/>
      <c r="N13" s="108"/>
      <c r="O13" s="106">
        <f>COUNTIFS(Q8:Q12,$Q$30,P8:P12,1)</f>
        <v>0</v>
      </c>
      <c r="P13" s="149">
        <f>COUNTIFS(Q8:Q12,$W$30,P8:P12,1)</f>
        <v>0</v>
      </c>
      <c r="Q13" s="150">
        <f>COUNTIFS(Q8:Q12,$AE$30,P8:P12,1)</f>
        <v>0</v>
      </c>
      <c r="R13" s="86"/>
      <c r="S13" s="36" t="e">
        <f>SUM(S8:S12)</f>
        <v>#N/A</v>
      </c>
      <c r="T13" s="38"/>
      <c r="U13" s="39"/>
      <c r="V13" s="39"/>
      <c r="W13" s="106">
        <f>COUNTIFS(Y8:Y12,$Q$30,X8:X12,1)</f>
        <v>0</v>
      </c>
      <c r="X13" s="149">
        <f>COUNTIFS(Y8:Y12,$W$30,X8:X12,1)</f>
        <v>0</v>
      </c>
      <c r="Y13" s="150">
        <f>COUNTIFS(Y8:Y12,$AE$30,X8:X12,1)</f>
        <v>0</v>
      </c>
      <c r="Z13" s="40"/>
      <c r="AA13" s="41" t="e">
        <f>SUM(AA8:AA12)</f>
        <v>#N/A</v>
      </c>
      <c r="AB13" s="39"/>
      <c r="AC13" s="39"/>
      <c r="AD13" s="39"/>
      <c r="AE13" s="106">
        <f>COUNTIFS(AG8:AG12,$Q$30,AF8:AF12,1)</f>
        <v>0</v>
      </c>
      <c r="AF13" s="149">
        <f>COUNTIFS(AG8:AG12,$W$30,AF8:AF12,1)</f>
        <v>0</v>
      </c>
      <c r="AG13" s="150">
        <f>COUNTIFS(AG8:AG12,$AE$30,AF8:AF12,1)</f>
        <v>0</v>
      </c>
      <c r="AH13" s="385"/>
      <c r="AI13" s="385"/>
      <c r="AJ13" s="385"/>
      <c r="AK13" s="128"/>
      <c r="AL13" s="43" t="e">
        <f>IF(J8&lt;&gt;"",J8,"")</f>
        <v>#N/A</v>
      </c>
      <c r="AM13" s="33">
        <v>6</v>
      </c>
      <c r="AU13" s="81">
        <v>9</v>
      </c>
      <c r="AV13" s="81">
        <f t="shared" si="3"/>
        <v>180</v>
      </c>
      <c r="AW13" s="95" t="str">
        <f>M11</f>
        <v xml:space="preserve">فن الاعلان الصحفي </v>
      </c>
      <c r="AX13" s="79">
        <f t="shared" si="2"/>
        <v>0</v>
      </c>
      <c r="AY13" s="79" t="e">
        <f t="shared" si="2"/>
        <v>#N/A</v>
      </c>
      <c r="BB13" s="81"/>
      <c r="BC13" s="81"/>
    </row>
    <row r="14" spans="1:56" ht="21.6" thickBot="1" x14ac:dyDescent="0.35">
      <c r="B14" s="384" t="s">
        <v>21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94"/>
      <c r="R14" s="45"/>
      <c r="S14" s="383" t="s">
        <v>22</v>
      </c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5"/>
      <c r="AI14" s="385"/>
      <c r="AJ14" s="385"/>
      <c r="AK14" s="128"/>
      <c r="AL14" s="43" t="e">
        <f>IF(J9&lt;&gt;"",J9,"")</f>
        <v>#N/A</v>
      </c>
      <c r="AM14" s="33">
        <v>7</v>
      </c>
      <c r="AU14" s="81">
        <v>10</v>
      </c>
      <c r="AV14" s="81">
        <f t="shared" si="3"/>
        <v>190</v>
      </c>
      <c r="AW14" s="95" t="str">
        <f>M12</f>
        <v xml:space="preserve">الاخبار الاذاعية والتلفزيونية </v>
      </c>
      <c r="AX14" s="79">
        <f t="shared" si="2"/>
        <v>0</v>
      </c>
      <c r="AY14" s="79" t="e">
        <f t="shared" si="2"/>
        <v>#N/A</v>
      </c>
      <c r="BB14" s="81"/>
      <c r="BC14" s="81"/>
    </row>
    <row r="15" spans="1:56" ht="24" customHeight="1" thickBot="1" x14ac:dyDescent="0.35">
      <c r="A15" s="109" t="e">
        <f>IF(AND(I15&lt;&gt;"",H15=1),11,"")</f>
        <v>#N/A</v>
      </c>
      <c r="B15" s="190" t="e">
        <f>IF(OR(I15="ج",I15="ر1",I15="ر2"),IF(H15=1,IF(OR($F$5=$AO$8,$F$5=$AO$9),0,IF(OR($F$5=$AO$1,$F$5=$AO$2,$F$5=$AO$5,$F$5=$AO$6),IF(I15="ج",5600,IF(I15="ر1",7200,IF(I15="ر2",8800,""))),IF(OR($F$5=$AO$3,$F$5=$AO$7),IF(I15="ج",3500,IF(I15="ر1",4500,IF(I15="ر2",5500,""))),IF($F$5=$AO$4,500,IF(I15="ج",7000,IF(I15="ر1",9000,IF(I15="ر2",11000,"")))))))))</f>
        <v>#N/A</v>
      </c>
      <c r="C15" s="206">
        <v>200</v>
      </c>
      <c r="D15" s="390" t="s">
        <v>746</v>
      </c>
      <c r="E15" s="390"/>
      <c r="F15" s="390"/>
      <c r="G15" s="390"/>
      <c r="H15" s="120"/>
      <c r="I15" s="124" t="e">
        <f>IF(VLOOKUP(E1,ورقة4!$A$1:$AR$8035,13,0)=0,"",VLOOKUP(E1,ورقة4!$A$1:$AR$8035,13,0))</f>
        <v>#N/A</v>
      </c>
      <c r="J15" s="133" t="e">
        <f>IF(AND(Q15&lt;&gt;"",P15=1),16,"")</f>
        <v>#N/A</v>
      </c>
      <c r="K15" s="190" t="e">
        <f>IF(OR(Q15="ج",Q15="ر1",Q15="ر2"),IF(P15=1,IF(OR($F$5=$AO$8,$F$5=$AO$9),0,IF(OR($F$5=$AO$1,$F$5=$AO$2,$F$5=$AO$5,$F$5=$AO$6),IF(Q15="ج",5600,IF(Q15="ر1",7200,IF(Q15="ر2",8800,""))),IF(OR($F$5=$AO$3,$F$5=$AO$7),IF(Q15="ج",3500,IF(Q15="ر1",4500,IF(Q15="ر2",5500,""))),IF($F$5=$AO$4,500,IF(Q15="ج",7000,IF(Q15="ر1",9000,IF(Q15="ر2",11000,"")))))))))</f>
        <v>#N/A</v>
      </c>
      <c r="L15" s="206">
        <v>250</v>
      </c>
      <c r="M15" s="390" t="s">
        <v>751</v>
      </c>
      <c r="N15" s="390"/>
      <c r="O15" s="390"/>
      <c r="P15" s="120"/>
      <c r="Q15" s="124" t="e">
        <f>IF(VLOOKUP(E1,ورقة4!$A$1:$AR$8035,18,0)=0,"",VLOOKUP(E1,ورقة4!$A$1:$AR$8035,18,0))</f>
        <v>#N/A</v>
      </c>
      <c r="R15" s="86" t="e">
        <f>IF(AND(Y15&lt;&gt;"",X15=1),31,"")</f>
        <v>#N/A</v>
      </c>
      <c r="S15" s="190" t="e">
        <f>IF(OR(Y15="ج",Y15="ر1",Y15="ر2"),IF(X15=1,IF(OR($F$5=$AO$8,$F$5=$AO$9),0,IF(OR($F$5=$AO$1,$F$5=$AO$2,$F$5=$AO$5,$F$5=$AO$6),IF(Y15="ج",5600,IF(Y15="ر1",7200,IF(Y15="ر2",8800,""))),IF(OR($F$5=$AO$3,$F$5=$AO$7),IF(Y15="ج",3500,IF(Y15="ر1",4500,IF(Y15="ر2",5500,""))),IF($F$5=$AO$4,500,IF(Y15="ج",7000,IF(Y15="ر1",9000,IF(Y15="ر2",11000,"")))))))))</f>
        <v>#N/A</v>
      </c>
      <c r="T15" s="206">
        <v>400</v>
      </c>
      <c r="U15" s="390" t="s">
        <v>756</v>
      </c>
      <c r="V15" s="390"/>
      <c r="W15" s="390"/>
      <c r="X15" s="120"/>
      <c r="Y15" s="124" t="e">
        <f>IF(VLOOKUP(E1,ورقة4!$A$1:$AR$8035,33,0)=0,"",VLOOKUP(E1,ورقة4!$A$1:$AR$8035,33,0))</f>
        <v>#N/A</v>
      </c>
      <c r="Z15" s="135" t="e">
        <f>IF(AND(AG15&lt;&gt;"",AF15=1),36,"")</f>
        <v>#N/A</v>
      </c>
      <c r="AA15" s="190" t="e">
        <f>IF(OR(AG15="ج",AG15="ر1",AG15="ر2"),IF(AF15=1,IF(OR($F$5=$AO$8,$F$5=$AO$9),0,IF(OR($F$5=$AO$1,$F$5=$AO$2,$F$5=$AO$5,$F$5=$AO$6),IF(AG15="ج",5600,IF(AG15="ر1",7200,IF(AG15="ر2",8800,""))),IF(OR($F$5=$AO$3,$F$5=$AO$7),IF(AG15="ج",3500,IF(AG15="ر1",4500,IF(AG15="ر2",5500,""))),IF($F$5=$AO$4,500,IF(AG15="ج",7000,IF(AG15="ر1",9000,IF(AG15="ر2",11000,"")))))))))</f>
        <v>#N/A</v>
      </c>
      <c r="AB15" s="206">
        <v>450</v>
      </c>
      <c r="AC15" s="391" t="s">
        <v>761</v>
      </c>
      <c r="AD15" s="392"/>
      <c r="AE15" s="393"/>
      <c r="AF15" s="120"/>
      <c r="AG15" s="121" t="e">
        <f>IF(VLOOKUP(E1,ورقة4!$A$1:$AR$8035,38,0)=0,"",VLOOKUP(E1,ورقة4!$A$1:$AR$8035,38,0))</f>
        <v>#N/A</v>
      </c>
      <c r="AH15" s="385"/>
      <c r="AI15" s="385"/>
      <c r="AJ15" s="385"/>
      <c r="AK15" s="128"/>
      <c r="AL15" s="43" t="e">
        <f>IF(J10&lt;&gt;"",J10,"")</f>
        <v>#N/A</v>
      </c>
      <c r="AM15" s="33">
        <v>8</v>
      </c>
      <c r="AU15" s="81">
        <v>11</v>
      </c>
      <c r="AV15" s="81">
        <f>C15</f>
        <v>200</v>
      </c>
      <c r="AW15" s="81" t="str">
        <f>D15</f>
        <v xml:space="preserve">الراي العام </v>
      </c>
      <c r="AX15" s="79">
        <f t="shared" ref="AX15:AY19" si="4">H15</f>
        <v>0</v>
      </c>
      <c r="AY15" s="79" t="e">
        <f t="shared" si="4"/>
        <v>#N/A</v>
      </c>
      <c r="BB15" s="81"/>
      <c r="BC15" s="81"/>
      <c r="BD15" s="81"/>
    </row>
    <row r="16" spans="1:56" ht="24" customHeight="1" thickTop="1" thickBot="1" x14ac:dyDescent="0.35">
      <c r="A16" s="109" t="e">
        <f>IF(AND(I16&lt;&gt;"",H16=1),12,"")</f>
        <v>#N/A</v>
      </c>
      <c r="B16" s="190" t="e">
        <f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207">
        <v>210</v>
      </c>
      <c r="D16" s="386" t="s">
        <v>747</v>
      </c>
      <c r="E16" s="386"/>
      <c r="F16" s="386"/>
      <c r="G16" s="386"/>
      <c r="H16" s="120"/>
      <c r="I16" s="125" t="e">
        <f>IF(VLOOKUP(E1,ورقة4!$A$1:$AR$8035,14,0)=0,"",VLOOKUP(E1,ورقة4!$A$1:$AR$8035,14,0))</f>
        <v>#N/A</v>
      </c>
      <c r="J16" s="133" t="e">
        <f>IF(AND(Q16&lt;&gt;"",P16=1),17,"")</f>
        <v>#N/A</v>
      </c>
      <c r="K16" s="190" t="e">
        <f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207">
        <v>260</v>
      </c>
      <c r="M16" s="386" t="s">
        <v>752</v>
      </c>
      <c r="N16" s="386"/>
      <c r="O16" s="386"/>
      <c r="P16" s="120"/>
      <c r="Q16" s="125" t="e">
        <f>IF(VLOOKUP(E1,ورقة4!$A$1:$AR$8035,19,0)=0,"",VLOOKUP(E1,ورقة4!$A$1:$AR$8035,19,0))</f>
        <v>#N/A</v>
      </c>
      <c r="R16" s="86" t="e">
        <f>IF(AND(Y16&lt;&gt;"",X16=1),32,"")</f>
        <v>#N/A</v>
      </c>
      <c r="S16" s="190" t="e">
        <f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207">
        <v>410</v>
      </c>
      <c r="U16" s="386" t="s">
        <v>757</v>
      </c>
      <c r="V16" s="386"/>
      <c r="W16" s="386"/>
      <c r="X16" s="120"/>
      <c r="Y16" s="125" t="e">
        <f>IF(VLOOKUP(E1,ورقة4!$A$1:$AR$8035,34,0)=0,"",VLOOKUP(E1,ورقة4!$A$1:$AR$8035,34,0))</f>
        <v>#N/A</v>
      </c>
      <c r="Z16" s="135" t="e">
        <f>IF(AND(AG16&lt;&gt;"",AF16=1),37,"")</f>
        <v>#N/A</v>
      </c>
      <c r="AA16" s="190" t="e">
        <f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207">
        <v>460</v>
      </c>
      <c r="AC16" s="380" t="s">
        <v>762</v>
      </c>
      <c r="AD16" s="381"/>
      <c r="AE16" s="382"/>
      <c r="AF16" s="120"/>
      <c r="AG16" s="122" t="e">
        <f>IF(VLOOKUP(E1,ورقة4!$A$1:$AR$8035,39,0)=0,"",VLOOKUP(E1,ورقة4!$A$1:$AR$8035,39,0))</f>
        <v>#N/A</v>
      </c>
      <c r="AH16" s="385"/>
      <c r="AI16" s="385"/>
      <c r="AJ16" s="385"/>
      <c r="AK16" s="128"/>
      <c r="AL16" s="43" t="e">
        <f>IF(J11&lt;&gt;"",J11,"")</f>
        <v>#N/A</v>
      </c>
      <c r="AM16" s="33">
        <v>9</v>
      </c>
      <c r="AU16" s="81">
        <v>12</v>
      </c>
      <c r="AV16" s="81">
        <f t="shared" ref="AV16:AV19" si="5">C16</f>
        <v>210</v>
      </c>
      <c r="AW16" s="81" t="str">
        <f>D16</f>
        <v xml:space="preserve">تشريعات الاعلام واخلاقياته </v>
      </c>
      <c r="AX16" s="79">
        <f t="shared" si="4"/>
        <v>0</v>
      </c>
      <c r="AY16" s="79" t="e">
        <f t="shared" si="4"/>
        <v>#N/A</v>
      </c>
      <c r="BB16" s="81"/>
      <c r="BC16" s="81"/>
      <c r="BD16" s="81"/>
    </row>
    <row r="17" spans="1:56" ht="24" customHeight="1" thickTop="1" thickBot="1" x14ac:dyDescent="0.35">
      <c r="A17" s="109" t="e">
        <f>IF(AND(I17&lt;&gt;"",H17=1),13,"")</f>
        <v>#N/A</v>
      </c>
      <c r="B17" s="190" t="e">
        <f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207">
        <v>220</v>
      </c>
      <c r="D17" s="386" t="s">
        <v>748</v>
      </c>
      <c r="E17" s="386"/>
      <c r="F17" s="386"/>
      <c r="G17" s="386"/>
      <c r="H17" s="120"/>
      <c r="I17" s="125" t="e">
        <f>IF(VLOOKUP(E1,ورقة4!$A$1:$AR$8035,15,0)=0,"",VLOOKUP(E1,ورقة4!$A$1:$AR$8035,15,0))</f>
        <v>#N/A</v>
      </c>
      <c r="J17" s="133" t="e">
        <f>IF(AND(Q17&lt;&gt;"",P17=1),18,"")</f>
        <v>#N/A</v>
      </c>
      <c r="K17" s="190" t="e">
        <f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207">
        <v>270</v>
      </c>
      <c r="M17" s="386" t="s">
        <v>753</v>
      </c>
      <c r="N17" s="386"/>
      <c r="O17" s="386"/>
      <c r="P17" s="120"/>
      <c r="Q17" s="125" t="e">
        <f>IF(VLOOKUP(E1,ورقة4!$A$1:$AR$8035,20,0)=0,"",VLOOKUP(E1,ورقة4!$A$1:$AR$8035,20,0))</f>
        <v>#N/A</v>
      </c>
      <c r="R17" s="86" t="e">
        <f>IF(AND(Y17&lt;&gt;"",X17=1),33,"")</f>
        <v>#N/A</v>
      </c>
      <c r="S17" s="190" t="e">
        <f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207">
        <v>420</v>
      </c>
      <c r="U17" s="386" t="s">
        <v>758</v>
      </c>
      <c r="V17" s="386"/>
      <c r="W17" s="386"/>
      <c r="X17" s="120"/>
      <c r="Y17" s="125" t="e">
        <f>IF(VLOOKUP(E1,ورقة4!$A$1:$AR$8035,35,0)=0,"",VLOOKUP(E1,ورقة4!$A$1:$AR$8035,35,0))</f>
        <v>#N/A</v>
      </c>
      <c r="Z17" s="135" t="e">
        <f>IF(AND(AG17&lt;&gt;"",AF17=1),38,"")</f>
        <v>#N/A</v>
      </c>
      <c r="AA17" s="190" t="e">
        <f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207">
        <v>470</v>
      </c>
      <c r="AC17" s="380" t="s">
        <v>763</v>
      </c>
      <c r="AD17" s="381"/>
      <c r="AE17" s="382"/>
      <c r="AF17" s="120"/>
      <c r="AG17" s="122" t="e">
        <f>IF(VLOOKUP(E1,ورقة4!$A$1:$AR$8035,40,0)=0,"",VLOOKUP(E1,ورقة4!$A$1:$AR$8035,40,0))</f>
        <v>#N/A</v>
      </c>
      <c r="AH17" s="385"/>
      <c r="AI17" s="385"/>
      <c r="AJ17" s="385"/>
      <c r="AK17" s="128"/>
      <c r="AL17" s="43" t="e">
        <f>IF(J12&lt;&gt;"",J12,"")</f>
        <v>#N/A</v>
      </c>
      <c r="AM17" s="33">
        <v>10</v>
      </c>
      <c r="AU17" s="81">
        <v>13</v>
      </c>
      <c r="AV17" s="81">
        <f t="shared" si="5"/>
        <v>220</v>
      </c>
      <c r="AW17" s="81" t="str">
        <f>D17</f>
        <v xml:space="preserve">تكنلوجيا الاتصال والمعلومات </v>
      </c>
      <c r="AX17" s="79">
        <f t="shared" si="4"/>
        <v>0</v>
      </c>
      <c r="AY17" s="79" t="e">
        <f t="shared" si="4"/>
        <v>#N/A</v>
      </c>
      <c r="BB17" s="81"/>
      <c r="BC17" s="81"/>
      <c r="BD17" s="81"/>
    </row>
    <row r="18" spans="1:56" ht="24" customHeight="1" thickTop="1" thickBot="1" x14ac:dyDescent="0.35">
      <c r="A18" s="109" t="e">
        <f>IF(AND(I18&lt;&gt;"",H18=1),14,"")</f>
        <v>#N/A</v>
      </c>
      <c r="B18" s="190" t="e">
        <f>IF(OR(I18="ج",I18="ر1",I18="ر2"),IF(H18=1,IF(OR($F$5=$AO$8,$F$5=$AO$9),0,IF(OR($F$5=$AO$1,$F$5=$AO$2,$F$5=$AO$5,$F$5=$AO$6),IF(I18="ج",5600,IF(I18="ر1",7200,IF(I18="ر2",8800,""))),IF(OR($F$5=$AO$3,$F$5=$AO$7),IF(I18="ج",3500,IF(I18="ر1",4500,IF(I18="ر2",5500,""))),IF($F$5=$AO$4,500,IF(I18="ج",7000,IF(I18="ر1",9000,IF(I18="ر2",11000,"")))))))))</f>
        <v>#N/A</v>
      </c>
      <c r="C18" s="207">
        <v>230</v>
      </c>
      <c r="D18" s="386" t="s">
        <v>749</v>
      </c>
      <c r="E18" s="386"/>
      <c r="F18" s="386"/>
      <c r="G18" s="386"/>
      <c r="H18" s="120"/>
      <c r="I18" s="125" t="e">
        <f>IF(VLOOKUP(E1,ورقة4!$A$1:$AR$8035,16,0)=0,"",VLOOKUP(E1,ورقة4!$A$1:$AR$8035,16,0))</f>
        <v>#N/A</v>
      </c>
      <c r="J18" s="133" t="e">
        <f>IF(AND(Q18&lt;&gt;"",P18=1),19,"")</f>
        <v>#N/A</v>
      </c>
      <c r="K18" s="190" t="e">
        <f>IF(OR(Q18="ج",Q18="ر1",Q18="ر2"),IF(P18=1,IF(OR($F$5=$AO$8,$F$5=$AO$9),0,IF(OR($F$5=$AO$1,$F$5=$AO$2,$F$5=$AO$5,$F$5=$AO$6),IF(Q18="ج",5600,IF(Q18="ر1",7200,IF(Q18="ر2",8800,""))),IF(OR($F$5=$AO$3,$F$5=$AO$7),IF(Q18="ج",3500,IF(Q18="ر1",4500,IF(Q18="ر2",5500,""))),IF($F$5=$AO$4,500,IF(Q18="ج",7000,IF(Q18="ر1",9000,IF(Q18="ر2",11000,"")))))))))</f>
        <v>#N/A</v>
      </c>
      <c r="L18" s="207">
        <v>280</v>
      </c>
      <c r="M18" s="386" t="s">
        <v>754</v>
      </c>
      <c r="N18" s="386"/>
      <c r="O18" s="386"/>
      <c r="P18" s="120"/>
      <c r="Q18" s="125" t="e">
        <f>IF(VLOOKUP(E1,ورقة4!$A$1:$AR$8035,21,0)=0,"",VLOOKUP(E1,ورقة4!$A$1:$AR$8035,21,0))</f>
        <v>#N/A</v>
      </c>
      <c r="R18" s="86" t="e">
        <f>IF(AND(Y18&lt;&gt;"",X18=1),34,"")</f>
        <v>#N/A</v>
      </c>
      <c r="S18" s="190" t="e">
        <f>IF(OR(Y18="ج",Y18="ر1",Y18="ر2"),IF(X18=1,IF(OR($F$5=$AO$8,$F$5=$AO$9),0,IF(OR($F$5=$AO$1,$F$5=$AO$2,$F$5=$AO$5,$F$5=$AO$6),IF(Y18="ج",5600,IF(Y18="ر1",7200,IF(Y18="ر2",8800,""))),IF(OR($F$5=$AO$3,$F$5=$AO$7),IF(Y18="ج",3500,IF(Y18="ر1",4500,IF(Y18="ر2",5500,""))),IF($F$5=$AO$4,500,IF(Y18="ج",7000,IF(Y18="ر1",9000,IF(Y18="ر2",11000,"")))))))))</f>
        <v>#N/A</v>
      </c>
      <c r="T18" s="207">
        <v>430</v>
      </c>
      <c r="U18" s="386" t="s">
        <v>759</v>
      </c>
      <c r="V18" s="386"/>
      <c r="W18" s="386"/>
      <c r="X18" s="120"/>
      <c r="Y18" s="125" t="e">
        <f>IF(VLOOKUP(E1,ورقة4!$A$1:$AR$8035,36,0)=0,"",VLOOKUP(E1,ورقة4!$A$1:$AR$8035,36,0))</f>
        <v>#N/A</v>
      </c>
      <c r="Z18" s="135" t="e">
        <f>IF(AND(AG18&lt;&gt;"",AF18=1),39,"")</f>
        <v>#N/A</v>
      </c>
      <c r="AA18" s="190" t="e">
        <f>IF(OR(AG18="ج",AG18="ر1",AG18="ر2"),IF(AF18=1,IF(OR($F$5=$AO$8,$F$5=$AO$9),0,IF(OR($F$5=$AO$1,$F$5=$AO$2,$F$5=$AO$5,$F$5=$AO$6),IF(AG18="ج",5600,IF(AG18="ر1",7200,IF(AG18="ر2",8800,""))),IF(OR($F$5=$AO$3,$F$5=$AO$7),IF(AG18="ج",3500,IF(AG18="ر1",4500,IF(AG18="ر2",5500,""))),IF($F$5=$AO$4,500,IF(AG18="ج",7000,IF(AG18="ر1",9000,IF(AG18="ر2",11000,"")))))))))</f>
        <v>#N/A</v>
      </c>
      <c r="AB18" s="207">
        <v>480</v>
      </c>
      <c r="AC18" s="380" t="s">
        <v>764</v>
      </c>
      <c r="AD18" s="381"/>
      <c r="AE18" s="382"/>
      <c r="AF18" s="120"/>
      <c r="AG18" s="122" t="e">
        <f>IF(VLOOKUP(E1,ورقة4!$A$1:$AR$8035,41,0)=0,"",VLOOKUP(E1,ورقة4!$A$1:$AR$8035,41,0))</f>
        <v>#N/A</v>
      </c>
      <c r="AH18" s="385"/>
      <c r="AI18" s="385"/>
      <c r="AJ18" s="385"/>
      <c r="AK18" s="128"/>
      <c r="AL18" s="43" t="e">
        <f>IF(A15&lt;&gt;"",A15,"")</f>
        <v>#N/A</v>
      </c>
      <c r="AM18" s="33">
        <v>11</v>
      </c>
      <c r="AU18" s="81">
        <v>14</v>
      </c>
      <c r="AV18" s="81">
        <f t="shared" si="5"/>
        <v>230</v>
      </c>
      <c r="AW18" s="81" t="str">
        <f>D18</f>
        <v>الترجمة الاعلامية (2)</v>
      </c>
      <c r="AX18" s="79">
        <f t="shared" si="4"/>
        <v>0</v>
      </c>
      <c r="AY18" s="79" t="e">
        <f t="shared" si="4"/>
        <v>#N/A</v>
      </c>
      <c r="BB18" s="81"/>
      <c r="BC18" s="81"/>
      <c r="BD18" s="81"/>
    </row>
    <row r="19" spans="1:56" ht="22.2" thickTop="1" thickBot="1" x14ac:dyDescent="0.35">
      <c r="A19" s="109" t="e">
        <f>IF(AND(I19&lt;&gt;"",H19=1),15,"")</f>
        <v>#N/A</v>
      </c>
      <c r="B19" s="190" t="e">
        <f>IF(OR(I19="ج",I19="ر1",I19="ر2"),IF(H19=1,IF(OR($F$5=$AO$8,$F$5=$AO$9),0,IF(OR($F$5=$AO$1,$F$5=$AO$2,$F$5=$AO$5,$F$5=$AO$6),IF(I19="ج",5600,IF(I19="ر1",7200,IF(I19="ر2",8800,""))),IF(OR($F$5=$AO$3,$F$5=$AO$7),IF(I19="ج",3500,IF(I19="ر1",4500,IF(I19="ر2",5500,""))),IF($F$5=$AO$4,500,IF(I19="ج",7000,IF(I19="ر1",9000,IF(I19="ر2",11000,"")))))))))</f>
        <v>#N/A</v>
      </c>
      <c r="C19" s="208">
        <v>240</v>
      </c>
      <c r="D19" s="366" t="s">
        <v>750</v>
      </c>
      <c r="E19" s="366"/>
      <c r="F19" s="366"/>
      <c r="G19" s="366"/>
      <c r="H19" s="120"/>
      <c r="I19" s="126" t="e">
        <f>IF(VLOOKUP(E1,ورقة4!$A$1:$AR$8035,17,0)=0,"",VLOOKUP(E1,ورقة4!$A$1:$AR$8035,17,0))</f>
        <v>#N/A</v>
      </c>
      <c r="J19" s="133" t="e">
        <f>IF(AND(Q19&lt;&gt;"",P19=1),20,"")</f>
        <v>#N/A</v>
      </c>
      <c r="K19" s="190" t="e">
        <f>IF(OR(Q19="ج",Q19="ر1",Q19="ر2"),IF(P19=1,IF(OR($F$5=$AO$8,$F$5=$AO$9),0,IF(OR($F$5=$AO$1,$F$5=$AO$2,$F$5=$AO$5,$F$5=$AO$6),IF(Q19="ج",5600,IF(Q19="ر1",7200,IF(Q19="ر2",8800,""))),IF(OR($F$5=$AO$3,$F$5=$AO$7),IF(Q19="ج",3500,IF(Q19="ر1",4500,IF(Q19="ر2",5500,""))),IF($F$5=$AO$4,500,IF(Q19="ج",7000,IF(Q19="ر1",9000,IF(Q19="ر2",11000,"")))))))))</f>
        <v>#N/A</v>
      </c>
      <c r="L19" s="208">
        <v>290</v>
      </c>
      <c r="M19" s="366" t="s">
        <v>755</v>
      </c>
      <c r="N19" s="366"/>
      <c r="O19" s="366"/>
      <c r="P19" s="120"/>
      <c r="Q19" s="126" t="e">
        <f>IF(VLOOKUP(E1,ورقة4!$A$1:$AR$8035,22,0)=0,"",VLOOKUP(E1,ورقة4!$A$1:$AR$8035,22,0))</f>
        <v>#N/A</v>
      </c>
      <c r="R19" s="86" t="e">
        <f>IF(AND(Y19&lt;&gt;"",X19=1),35,"")</f>
        <v>#N/A</v>
      </c>
      <c r="S19" s="190" t="e">
        <f>IF(OR(Y19="ج",Y19="ر1",Y19="ر2"),IF(X19=1,IF(OR($F$5=$AO$8,$F$5=$AO$9),0,IF(OR($F$5=$AO$1,$F$5=$AO$2,$F$5=$AO$5,$F$5=$AO$6),IF(Y19="ج",5600,IF(Y19="ر1",7200,IF(Y19="ر2",8800,""))),IF(OR($F$5=$AO$3,$F$5=$AO$7),IF(Y19="ج",3500,IF(Y19="ر1",4500,IF(Y19="ر2",5500,""))),IF($F$5=$AO$4,500,IF(Y19="ج",7000,IF(Y19="ر1",9000,IF(Y19="ر2",11000,"")))))))))</f>
        <v>#N/A</v>
      </c>
      <c r="T19" s="208">
        <v>440</v>
      </c>
      <c r="U19" s="366" t="s">
        <v>760</v>
      </c>
      <c r="V19" s="366"/>
      <c r="W19" s="366"/>
      <c r="X19" s="120"/>
      <c r="Y19" s="126" t="e">
        <f>IF(VLOOKUP(E1,ورقة4!$A$1:$AR$8035,37,0)=0,"",VLOOKUP(E1,ورقة4!$A$1:$AR$8035,37,0))</f>
        <v>#N/A</v>
      </c>
      <c r="Z19" s="135" t="e">
        <f>IF(AND(AG19&lt;&gt;"",AF19=1),40,"")</f>
        <v>#N/A</v>
      </c>
      <c r="AA19" s="190" t="e">
        <f>IF(OR(AG19="ج",AG19="ر1",AG19="ر2"),IF(AF19=1,IF(OR($F$5=$AO$8,$F$5=$AO$9),0,IF(OR($F$5=$AO$1,$F$5=$AO$2,$F$5=$AO$5,$F$5=$AO$6),IF(AG19="ج",5600,IF(AG19="ر1",7200,IF(AG19="ر2",8800,""))),IF(OR($F$5=$AO$3,$F$5=$AO$7),IF(AG19="ج",3500,IF(AG19="ر1",4500,IF(AG19="ر2",5500,""))),IF($F$5=$AO$4,500,IF(AG19="ج",7000,IF(AG19="ر1",9000,IF(AG19="ر2",11000,"")))))))))</f>
        <v>#N/A</v>
      </c>
      <c r="AB19" s="208">
        <v>490</v>
      </c>
      <c r="AC19" s="371" t="s">
        <v>765</v>
      </c>
      <c r="AD19" s="372"/>
      <c r="AE19" s="373"/>
      <c r="AF19" s="120"/>
      <c r="AG19" s="123" t="e">
        <f>IF(VLOOKUP(E1,ورقة4!$A$1:$AR$8035,42,0)=0,"",VLOOKUP(E1,ورقة4!$A$1:$AR$8035,42,0))</f>
        <v>#N/A</v>
      </c>
      <c r="AH19" s="129"/>
      <c r="AI19" s="129"/>
      <c r="AJ19" s="129"/>
      <c r="AK19" s="128"/>
      <c r="AL19" s="43" t="e">
        <f>IF(A16&lt;&gt;"",A16,"")</f>
        <v>#N/A</v>
      </c>
      <c r="AM19" s="33">
        <v>12</v>
      </c>
      <c r="AU19" s="81">
        <v>15</v>
      </c>
      <c r="AV19" s="81">
        <f t="shared" si="5"/>
        <v>240</v>
      </c>
      <c r="AW19" s="81" t="str">
        <f>D19</f>
        <v xml:space="preserve">التحرير الصحفي </v>
      </c>
      <c r="AX19" s="79">
        <f t="shared" si="4"/>
        <v>0</v>
      </c>
      <c r="AY19" s="79" t="e">
        <f t="shared" si="4"/>
        <v>#N/A</v>
      </c>
      <c r="BB19" s="81"/>
      <c r="BC19" s="81"/>
      <c r="BD19" s="81"/>
    </row>
    <row r="20" spans="1:56" ht="16.2" hidden="1" thickBot="1" x14ac:dyDescent="0.35">
      <c r="B20" s="36" t="e">
        <f>SUM(B15:B19)</f>
        <v>#N/A</v>
      </c>
      <c r="C20" s="54"/>
      <c r="D20" s="55"/>
      <c r="E20" s="55"/>
      <c r="F20" s="55"/>
      <c r="G20" s="106">
        <f>COUNTIFS(I15:I19,$Q$30,H15:H19,1)</f>
        <v>0</v>
      </c>
      <c r="H20" s="149">
        <f>COUNTIFS(I15:I19,$W$30,H15:H19,1)</f>
        <v>0</v>
      </c>
      <c r="I20" s="150">
        <f>COUNTIFS(I15:I19,$AE$30,H15:H19,1)</f>
        <v>0</v>
      </c>
      <c r="J20" s="47"/>
      <c r="K20" s="36" t="e">
        <f>SUM(K15:K19)</f>
        <v>#N/A</v>
      </c>
      <c r="L20" s="54"/>
      <c r="M20" s="55"/>
      <c r="N20" s="55"/>
      <c r="O20" s="106">
        <f>COUNTIFS(Q15:Q19,$Q$30,P15:P19,1)</f>
        <v>0</v>
      </c>
      <c r="P20" s="149">
        <f>COUNTIFS(Q15:Q19,$W$30,P15:P19,1)</f>
        <v>0</v>
      </c>
      <c r="Q20" s="150">
        <f>COUNTIFS(Q15:Q19,$AE$30,P15:P19,1)</f>
        <v>0</v>
      </c>
      <c r="R20" s="86"/>
      <c r="S20" s="48" t="e">
        <f>SUM(S15:S19)</f>
        <v>#N/A</v>
      </c>
      <c r="T20" s="46"/>
      <c r="U20" s="52"/>
      <c r="V20" s="52"/>
      <c r="W20" s="106">
        <f>COUNTIFS(Y15:Y19,$Q$30,X15:X19,1)</f>
        <v>0</v>
      </c>
      <c r="X20" s="149">
        <f>COUNTIFS(Y15:Y19,$W$30,X15:X19,1)</f>
        <v>0</v>
      </c>
      <c r="Y20" s="150">
        <f>COUNTIFS(Y15:Y19,$AE$30,X15:X19,1)</f>
        <v>0</v>
      </c>
      <c r="Z20" s="49"/>
      <c r="AA20" s="48" t="e">
        <f>SUM(AA15:AA19)</f>
        <v>#N/A</v>
      </c>
      <c r="AB20" s="52"/>
      <c r="AC20" s="52"/>
      <c r="AD20" s="52"/>
      <c r="AE20" s="106">
        <f>COUNTIFS(AG15:AG19,$Q$30,AF15:AF19,1)</f>
        <v>0</v>
      </c>
      <c r="AF20" s="149">
        <f>COUNTIFS(AG15:AG19,$W$30,AF15:AF19,1)</f>
        <v>0</v>
      </c>
      <c r="AG20" s="150">
        <f>COUNTIFS(AG15:AG19,$AE$30,AF15:AF19,1)</f>
        <v>0</v>
      </c>
      <c r="AH20" s="129"/>
      <c r="AI20" s="129"/>
      <c r="AJ20" s="129"/>
      <c r="AK20" s="128"/>
      <c r="AL20" s="43" t="e">
        <f>IF(A17&lt;&gt;"",A17,"")</f>
        <v>#N/A</v>
      </c>
      <c r="AM20" s="33">
        <v>13</v>
      </c>
      <c r="AU20" s="81">
        <v>16</v>
      </c>
      <c r="AV20" s="81">
        <f>L15</f>
        <v>250</v>
      </c>
      <c r="AW20" s="81" t="str">
        <f>M15</f>
        <v>مادة اعلامية بلغة اجنبية (2)</v>
      </c>
      <c r="AX20" s="79">
        <f t="shared" ref="AX20:AY24" si="6">P15</f>
        <v>0</v>
      </c>
      <c r="AY20" s="79" t="e">
        <f t="shared" si="6"/>
        <v>#N/A</v>
      </c>
      <c r="BB20" s="81"/>
      <c r="BC20" s="81"/>
    </row>
    <row r="21" spans="1:56" ht="16.2" hidden="1" thickBot="1" x14ac:dyDescent="0.35">
      <c r="T21" s="42" t="e">
        <f>B13+B20+K13+K20+S13+S20+AA13+AA20</f>
        <v>#N/A</v>
      </c>
      <c r="AH21" s="129"/>
      <c r="AI21" s="129"/>
      <c r="AJ21" s="129"/>
      <c r="AK21" s="128"/>
      <c r="AL21" s="43" t="e">
        <f>IF(A18&lt;&gt;"",A18,"")</f>
        <v>#N/A</v>
      </c>
      <c r="AM21" s="33">
        <v>14</v>
      </c>
      <c r="AU21" s="81">
        <v>17</v>
      </c>
      <c r="AV21" s="81">
        <f t="shared" ref="AV21:AV24" si="7">L16</f>
        <v>260</v>
      </c>
      <c r="AW21" s="81" t="str">
        <f>M16</f>
        <v xml:space="preserve">الكتابة للإذاعة والتلفزيون </v>
      </c>
      <c r="AX21" s="79">
        <f t="shared" si="6"/>
        <v>0</v>
      </c>
      <c r="AY21" s="79" t="e">
        <f t="shared" si="6"/>
        <v>#N/A</v>
      </c>
      <c r="BB21" s="81"/>
      <c r="BC21" s="81"/>
    </row>
    <row r="22" spans="1:56" ht="16.8" hidden="1" thickTop="1" thickBot="1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87"/>
      <c r="S22" s="88"/>
      <c r="T22" s="93"/>
      <c r="U22" s="89"/>
      <c r="V22" s="89"/>
      <c r="W22" s="89"/>
      <c r="X22" s="90"/>
      <c r="Y22" s="91"/>
      <c r="Z22" s="92"/>
      <c r="AA22" s="88"/>
      <c r="AB22" s="89"/>
      <c r="AC22" s="89"/>
      <c r="AD22" s="89"/>
      <c r="AE22" s="89"/>
      <c r="AF22" s="90"/>
      <c r="AG22" s="91"/>
      <c r="AH22" s="129"/>
      <c r="AI22" s="129"/>
      <c r="AJ22" s="129"/>
      <c r="AK22" s="128"/>
      <c r="AL22" s="43" t="e">
        <f>IF(A19&lt;&gt;"",A19,"")</f>
        <v>#N/A</v>
      </c>
      <c r="AM22" s="33">
        <v>15</v>
      </c>
      <c r="AU22" s="81">
        <v>18</v>
      </c>
      <c r="AV22" s="81">
        <f t="shared" si="7"/>
        <v>270</v>
      </c>
      <c r="AW22" s="81" t="str">
        <f>M17</f>
        <v xml:space="preserve">ادارة الاعلان واقتصادياته </v>
      </c>
      <c r="AX22" s="79">
        <f t="shared" si="6"/>
        <v>0</v>
      </c>
      <c r="AY22" s="79" t="e">
        <f t="shared" si="6"/>
        <v>#N/A</v>
      </c>
      <c r="BB22" s="81"/>
      <c r="BC22" s="81"/>
    </row>
    <row r="23" spans="1:56" ht="16.8" hidden="1" thickTop="1" thickBot="1" x14ac:dyDescent="0.35">
      <c r="A23" s="93"/>
      <c r="B23" s="24"/>
      <c r="C23" s="93"/>
      <c r="D23" s="24"/>
      <c r="E23" s="24"/>
      <c r="F23" s="24"/>
      <c r="G23" s="24"/>
      <c r="H23" s="24"/>
      <c r="I23" s="24"/>
      <c r="J23" s="24"/>
      <c r="K23" s="51"/>
      <c r="L23" s="93"/>
      <c r="M23" s="93"/>
      <c r="N23" s="93"/>
      <c r="O23" s="93"/>
      <c r="P23" s="90"/>
      <c r="Q23" s="91"/>
      <c r="R23" s="51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29"/>
      <c r="AI23" s="129"/>
      <c r="AJ23" s="129"/>
      <c r="AK23" s="128"/>
      <c r="AL23" s="43" t="e">
        <f>IF(J15&lt;&gt;"",J15,"")</f>
        <v>#N/A</v>
      </c>
      <c r="AM23" s="33">
        <v>16</v>
      </c>
      <c r="AU23" s="81">
        <v>19</v>
      </c>
      <c r="AV23" s="81">
        <f t="shared" si="7"/>
        <v>280</v>
      </c>
      <c r="AW23" s="81" t="str">
        <f>M18</f>
        <v xml:space="preserve">ادارة وتخطيط العلاقات العامة </v>
      </c>
      <c r="AX23" s="79">
        <f t="shared" si="6"/>
        <v>0</v>
      </c>
      <c r="AY23" s="79" t="e">
        <f t="shared" si="6"/>
        <v>#N/A</v>
      </c>
      <c r="BB23" s="81"/>
      <c r="BC23" s="81"/>
    </row>
    <row r="24" spans="1:56" s="56" customFormat="1" ht="16.2" thickBo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30"/>
      <c r="AI24" s="130"/>
      <c r="AJ24" s="130"/>
      <c r="AK24" s="130"/>
      <c r="AL24" s="43" t="e">
        <f>IF(J16&lt;&gt;"",J16,"")</f>
        <v>#N/A</v>
      </c>
      <c r="AM24" s="33">
        <v>17</v>
      </c>
      <c r="AU24" s="81">
        <v>20</v>
      </c>
      <c r="AV24" s="81">
        <f t="shared" si="7"/>
        <v>290</v>
      </c>
      <c r="AW24" s="81" t="str">
        <f>M19</f>
        <v xml:space="preserve">نظرية الاتصال </v>
      </c>
      <c r="AX24" s="79">
        <f t="shared" si="6"/>
        <v>0</v>
      </c>
      <c r="AY24" s="79" t="e">
        <f t="shared" si="6"/>
        <v>#N/A</v>
      </c>
      <c r="BB24" s="81"/>
      <c r="BC24" s="81"/>
      <c r="BD24" s="94"/>
    </row>
    <row r="25" spans="1:56" s="56" customFormat="1" ht="24.75" customHeight="1" thickTop="1" thickBot="1" x14ac:dyDescent="0.35">
      <c r="B25" s="1"/>
      <c r="C25" s="367" t="str">
        <f>IF(E3="أنثى","منقطعة عن التسجيل في","منقطع عن التسجيل في")</f>
        <v>منقطع عن التسجيل في</v>
      </c>
      <c r="D25" s="367"/>
      <c r="E25" s="367"/>
      <c r="F25" s="367"/>
      <c r="G25" s="367"/>
      <c r="H25" s="367"/>
      <c r="I25" s="1"/>
      <c r="J25" s="1"/>
      <c r="K25" s="363" t="s">
        <v>234</v>
      </c>
      <c r="L25" s="364"/>
      <c r="M25" s="364"/>
      <c r="N25" s="326" t="e">
        <f>IF(N27&gt;0,3000,1000)</f>
        <v>#N/A</v>
      </c>
      <c r="O25" s="326"/>
      <c r="P25" s="326"/>
      <c r="Q25" s="326"/>
      <c r="R25" s="327"/>
      <c r="S25" s="354" t="s">
        <v>629</v>
      </c>
      <c r="T25" s="355"/>
      <c r="U25" s="356"/>
      <c r="V25" s="345" t="e">
        <f>AB5</f>
        <v>#N/A</v>
      </c>
      <c r="W25" s="346"/>
      <c r="X25" s="347"/>
      <c r="Y25" s="369" t="s">
        <v>235</v>
      </c>
      <c r="Z25" s="369"/>
      <c r="AA25" s="369"/>
      <c r="AB25" s="369"/>
      <c r="AC25" s="369"/>
      <c r="AD25" s="329">
        <f>G13+G20+O13+O20+W13+W20+AE13+AE20</f>
        <v>0</v>
      </c>
      <c r="AE25" s="329"/>
      <c r="AF25" s="329"/>
      <c r="AH25" s="130"/>
      <c r="AI25" s="130"/>
      <c r="AJ25" s="130"/>
      <c r="AK25" s="130"/>
      <c r="AL25" s="43" t="e">
        <f>IF(J17&lt;&gt;"",J17,"")</f>
        <v>#N/A</v>
      </c>
      <c r="AM25" s="33">
        <v>18</v>
      </c>
      <c r="AU25" s="81">
        <v>21</v>
      </c>
      <c r="AV25" s="81">
        <f>T8</f>
        <v>300</v>
      </c>
      <c r="AW25" s="95" t="str">
        <f>U8</f>
        <v xml:space="preserve">الإعلام الدولي </v>
      </c>
      <c r="AX25" s="79">
        <f>X8</f>
        <v>0</v>
      </c>
      <c r="AY25" s="79" t="e">
        <f>Y8</f>
        <v>#N/A</v>
      </c>
      <c r="BB25" s="95"/>
      <c r="BC25" s="95"/>
      <c r="BD25" s="94"/>
    </row>
    <row r="26" spans="1:56" s="56" customFormat="1" ht="23.25" customHeight="1" thickTop="1" thickBot="1" x14ac:dyDescent="0.35">
      <c r="B26" s="136" t="str">
        <f>IFERROR(SMALL($B$34:$B$38,'اختيار المقررات'!AM8),"")</f>
        <v/>
      </c>
      <c r="C26" s="367" t="str">
        <f>IFERROR(VLOOKUP(B26,C45:E49,2,0),"")</f>
        <v/>
      </c>
      <c r="D26" s="367"/>
      <c r="E26" s="367"/>
      <c r="F26" s="367"/>
      <c r="G26" s="367"/>
      <c r="H26" s="367"/>
      <c r="I26" s="1"/>
      <c r="J26" s="1"/>
      <c r="K26" s="363" t="s">
        <v>25</v>
      </c>
      <c r="L26" s="364"/>
      <c r="M26" s="364"/>
      <c r="N26" s="326" t="e">
        <f>IF(E2="الرابعة حديث",7000,0)</f>
        <v>#N/A</v>
      </c>
      <c r="O26" s="326"/>
      <c r="P26" s="326"/>
      <c r="Q26" s="326"/>
      <c r="R26" s="327"/>
      <c r="S26" s="357"/>
      <c r="T26" s="358"/>
      <c r="U26" s="359"/>
      <c r="V26" s="348"/>
      <c r="W26" s="349"/>
      <c r="X26" s="350"/>
      <c r="Y26" s="370" t="s">
        <v>236</v>
      </c>
      <c r="Z26" s="370"/>
      <c r="AA26" s="370"/>
      <c r="AB26" s="370"/>
      <c r="AC26" s="370"/>
      <c r="AD26" s="328">
        <f>H13+H20+P13+P20+X13+X20+AF13+AF20</f>
        <v>0</v>
      </c>
      <c r="AE26" s="329"/>
      <c r="AF26" s="330"/>
      <c r="AH26" s="130"/>
      <c r="AI26" s="130"/>
      <c r="AJ26" s="130"/>
      <c r="AK26" s="130"/>
      <c r="AL26" s="43" t="e">
        <f>IF(J18&lt;&gt;"",J18,"")</f>
        <v>#N/A</v>
      </c>
      <c r="AM26" s="33">
        <v>19</v>
      </c>
      <c r="AU26" s="81">
        <v>22</v>
      </c>
      <c r="AV26" s="81">
        <f>T9</f>
        <v>310</v>
      </c>
      <c r="AW26" s="95" t="str">
        <f>U9</f>
        <v xml:space="preserve">التخطيط الاعلامي </v>
      </c>
      <c r="AX26" s="79">
        <f>X9</f>
        <v>0</v>
      </c>
      <c r="AY26" s="79" t="e">
        <f>Y9</f>
        <v>#N/A</v>
      </c>
      <c r="BB26" s="95"/>
      <c r="BC26" s="95"/>
      <c r="BD26" s="94"/>
    </row>
    <row r="27" spans="1:56" s="56" customFormat="1" ht="23.25" customHeight="1" thickTop="1" thickBot="1" x14ac:dyDescent="0.35">
      <c r="B27" s="136" t="str">
        <f>IFERROR(SMALL($B$34:$B$38,'اختيار المقررات'!AM9),"")</f>
        <v/>
      </c>
      <c r="C27" s="367" t="str">
        <f t="shared" ref="C27:C30" si="8">IFERROR(VLOOKUP(B27,C46:E50,2,0),"")</f>
        <v/>
      </c>
      <c r="D27" s="367"/>
      <c r="E27" s="367"/>
      <c r="F27" s="367"/>
      <c r="G27" s="367"/>
      <c r="H27" s="367"/>
      <c r="I27" s="1"/>
      <c r="J27" s="1"/>
      <c r="K27" s="363" t="s">
        <v>563</v>
      </c>
      <c r="L27" s="364"/>
      <c r="M27" s="364"/>
      <c r="N27" s="326" t="e">
        <f>IF(Y28="إعادة ارتباط",90000,IF(F5=AO4,COUNT(B26:B30)*1500,IF(OR(F5=AO1,F5=AO2,F5=AO6,F5=AO5),COUNT(B26:B30)*12000,IF(OR(F5=AO3,F5=AO7),COUNT(B26:B30)*7500,COUNT(B26:B30)*15000))))</f>
        <v>#N/A</v>
      </c>
      <c r="O27" s="326"/>
      <c r="P27" s="326"/>
      <c r="Q27" s="326"/>
      <c r="R27" s="327"/>
      <c r="S27" s="360"/>
      <c r="T27" s="361"/>
      <c r="U27" s="362"/>
      <c r="V27" s="351"/>
      <c r="W27" s="352"/>
      <c r="X27" s="353"/>
      <c r="Y27" s="370" t="s">
        <v>237</v>
      </c>
      <c r="Z27" s="370"/>
      <c r="AA27" s="370"/>
      <c r="AB27" s="370"/>
      <c r="AC27" s="370"/>
      <c r="AD27" s="328">
        <f>I13+I20+Q13+Q20+Y13+Y20+AG13+AG20</f>
        <v>0</v>
      </c>
      <c r="AE27" s="329"/>
      <c r="AF27" s="330"/>
      <c r="AL27" s="43"/>
      <c r="AM27" s="33"/>
      <c r="AU27" s="81"/>
      <c r="AV27" s="81"/>
      <c r="AW27" s="95"/>
      <c r="AX27" s="79"/>
      <c r="AY27" s="79"/>
      <c r="BB27" s="95"/>
      <c r="BC27" s="95"/>
      <c r="BD27" s="94"/>
    </row>
    <row r="28" spans="1:56" s="56" customFormat="1" ht="19.5" customHeight="1" thickTop="1" thickBot="1" x14ac:dyDescent="0.35">
      <c r="B28" s="136" t="str">
        <f>IFERROR(SMALL($B$34:$B$38,'اختيار المقررات'!AM10),"")</f>
        <v/>
      </c>
      <c r="C28" s="367" t="str">
        <f t="shared" si="8"/>
        <v/>
      </c>
      <c r="D28" s="367"/>
      <c r="E28" s="367"/>
      <c r="F28" s="367"/>
      <c r="G28" s="367"/>
      <c r="H28" s="367"/>
      <c r="I28" s="1"/>
      <c r="J28" s="1"/>
      <c r="K28" s="363" t="s">
        <v>564</v>
      </c>
      <c r="L28" s="364"/>
      <c r="M28" s="364"/>
      <c r="N28" s="326" t="e">
        <f>IF(Y28="إعادة ارتباط",T21*2,T21)</f>
        <v>#N/A</v>
      </c>
      <c r="O28" s="326"/>
      <c r="P28" s="326"/>
      <c r="Q28" s="326"/>
      <c r="R28" s="327"/>
      <c r="S28" s="334" t="s">
        <v>20</v>
      </c>
      <c r="T28" s="334"/>
      <c r="U28" s="334"/>
      <c r="V28" s="335" t="s">
        <v>371</v>
      </c>
      <c r="W28" s="336"/>
      <c r="X28" s="337"/>
      <c r="Y28" s="338" t="e">
        <f>IF(VLOOKUP(E1,ورقة2!A2:N4657,14,0)=0,"",VLOOKUP(E1,ورقة2!A2:N4657,14,0))</f>
        <v>#N/A</v>
      </c>
      <c r="Z28" s="339"/>
      <c r="AA28" s="339"/>
      <c r="AB28" s="339"/>
      <c r="AC28" s="339"/>
      <c r="AD28" s="339"/>
      <c r="AE28" s="339"/>
      <c r="AF28" s="340"/>
      <c r="AL28" s="43" t="e">
        <f>IF(J19&lt;&gt;"",J19,"")</f>
        <v>#N/A</v>
      </c>
      <c r="AM28" s="33">
        <v>20</v>
      </c>
      <c r="AU28" s="81">
        <v>23</v>
      </c>
      <c r="AV28" s="81">
        <f>T10</f>
        <v>320</v>
      </c>
      <c r="AW28" s="95" t="str">
        <f>U10</f>
        <v xml:space="preserve">الاخراج الصحفي </v>
      </c>
      <c r="AX28" s="79">
        <f t="shared" ref="AX28:AY30" si="9">X10</f>
        <v>0</v>
      </c>
      <c r="AY28" s="79" t="e">
        <f t="shared" si="9"/>
        <v>#N/A</v>
      </c>
      <c r="BB28" s="81"/>
      <c r="BC28" s="81"/>
      <c r="BD28" s="94"/>
    </row>
    <row r="29" spans="1:56" s="56" customFormat="1" ht="23.25" customHeight="1" thickTop="1" thickBot="1" x14ac:dyDescent="0.35">
      <c r="B29" s="136" t="str">
        <f>IFERROR(SMALL($B$34:$B$38,'اختيار المقررات'!AM11),"")</f>
        <v/>
      </c>
      <c r="C29" s="367" t="str">
        <f t="shared" si="8"/>
        <v/>
      </c>
      <c r="D29" s="367"/>
      <c r="E29" s="367"/>
      <c r="F29" s="367"/>
      <c r="G29" s="367"/>
      <c r="H29" s="367"/>
      <c r="I29" s="1"/>
      <c r="J29" s="1"/>
      <c r="K29" s="363" t="s">
        <v>23</v>
      </c>
      <c r="L29" s="364"/>
      <c r="M29" s="364"/>
      <c r="N29" s="326" t="e">
        <f>SUM(N25:R28)-V25</f>
        <v>#N/A</v>
      </c>
      <c r="O29" s="326"/>
      <c r="P29" s="326"/>
      <c r="Q29" s="326"/>
      <c r="R29" s="327"/>
      <c r="S29" s="334" t="s">
        <v>24</v>
      </c>
      <c r="T29" s="334"/>
      <c r="U29" s="334"/>
      <c r="V29" s="341" t="e">
        <f>IF(N29&lt;10000,N29,IF(V28="نعم",(الإستمارة!T1+الإستمارة!T2)+N25+(N29-(الإستمارة!T1+الإستمارة!T2)-N25)/2,N29))</f>
        <v>#N/A</v>
      </c>
      <c r="W29" s="342"/>
      <c r="X29" s="343"/>
      <c r="Y29" s="334" t="s">
        <v>26</v>
      </c>
      <c r="Z29" s="334"/>
      <c r="AA29" s="334"/>
      <c r="AB29" s="334"/>
      <c r="AC29" s="344" t="e">
        <f>N29-V29</f>
        <v>#N/A</v>
      </c>
      <c r="AD29" s="326"/>
      <c r="AE29" s="326"/>
      <c r="AF29" s="327"/>
      <c r="AL29" s="43" t="e">
        <f>IF(R8&lt;&gt;"",R8,"")</f>
        <v>#N/A</v>
      </c>
      <c r="AM29" s="33">
        <v>21</v>
      </c>
      <c r="AU29" s="81">
        <v>24</v>
      </c>
      <c r="AV29" s="81">
        <f t="shared" ref="AV29:AV30" si="10">T11</f>
        <v>330</v>
      </c>
      <c r="AW29" s="95" t="str">
        <f>U11</f>
        <v>الترجمة الاعلامية  (3)</v>
      </c>
      <c r="AX29" s="79">
        <f t="shared" si="9"/>
        <v>0</v>
      </c>
      <c r="AY29" s="79" t="e">
        <f t="shared" si="9"/>
        <v>#N/A</v>
      </c>
      <c r="BB29" s="81"/>
      <c r="BC29" s="81"/>
      <c r="BD29" s="94"/>
    </row>
    <row r="30" spans="1:56" s="37" customFormat="1" ht="17.25" customHeight="1" thickTop="1" thickBot="1" x14ac:dyDescent="0.35">
      <c r="B30" s="136" t="str">
        <f>IFERROR(SMALL($B$34:$B$38,'اختيار المقررات'!AM12),"")</f>
        <v/>
      </c>
      <c r="C30" s="367" t="str">
        <f t="shared" si="8"/>
        <v/>
      </c>
      <c r="D30" s="367"/>
      <c r="E30" s="367"/>
      <c r="F30" s="367"/>
      <c r="G30" s="367"/>
      <c r="H30" s="367"/>
      <c r="I30" s="151"/>
      <c r="J30" s="151"/>
      <c r="K30" s="332" t="s">
        <v>361</v>
      </c>
      <c r="L30" s="332"/>
      <c r="M30" s="332"/>
      <c r="N30" s="332"/>
      <c r="O30" s="332"/>
      <c r="P30" s="332"/>
      <c r="Q30" s="333" t="s">
        <v>228</v>
      </c>
      <c r="R30" s="333"/>
      <c r="S30" s="333"/>
      <c r="T30" s="332" t="s">
        <v>362</v>
      </c>
      <c r="U30" s="332"/>
      <c r="V30" s="332"/>
      <c r="W30" s="332" t="s">
        <v>229</v>
      </c>
      <c r="X30" s="332"/>
      <c r="Y30" s="332" t="s">
        <v>363</v>
      </c>
      <c r="Z30" s="332"/>
      <c r="AA30" s="332"/>
      <c r="AB30" s="332"/>
      <c r="AC30" s="332"/>
      <c r="AD30" s="332"/>
      <c r="AE30" s="152" t="s">
        <v>227</v>
      </c>
      <c r="AF30" s="152"/>
      <c r="AG30" s="151"/>
      <c r="AL30" s="43" t="e">
        <f>IF(R9&lt;&gt;"",R9,"")</f>
        <v>#N/A</v>
      </c>
      <c r="AM30" s="33">
        <v>22</v>
      </c>
      <c r="AU30" s="81">
        <v>25</v>
      </c>
      <c r="AV30" s="81">
        <f t="shared" si="10"/>
        <v>340</v>
      </c>
      <c r="AW30" s="95" t="str">
        <f>U12</f>
        <v xml:space="preserve">الاخراج الاذاعي والتلفزيوني </v>
      </c>
      <c r="AX30" s="79">
        <f t="shared" si="9"/>
        <v>0</v>
      </c>
      <c r="AY30" s="79" t="e">
        <f t="shared" si="9"/>
        <v>#N/A</v>
      </c>
      <c r="BB30" s="81"/>
      <c r="BC30" s="81"/>
    </row>
    <row r="31" spans="1:56" s="37" customFormat="1" ht="24.75" customHeight="1" thickTop="1" thickBot="1" x14ac:dyDescent="0.35">
      <c r="B31" s="151"/>
      <c r="C31" s="151"/>
      <c r="D31" s="151"/>
      <c r="E31" s="151"/>
      <c r="F31" s="151"/>
      <c r="G31" s="151"/>
      <c r="H31" s="151"/>
      <c r="I31" s="151"/>
      <c r="J31" s="151"/>
      <c r="K31" s="331" t="s">
        <v>565</v>
      </c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L31" s="43" t="e">
        <f>IF(R10&lt;&gt;"",R10,"")</f>
        <v>#N/A</v>
      </c>
      <c r="AM31" s="33">
        <v>23</v>
      </c>
      <c r="AU31" s="81">
        <v>26</v>
      </c>
      <c r="AV31" s="81">
        <f>AB8</f>
        <v>350</v>
      </c>
      <c r="AW31" s="81" t="str">
        <f>AC8</f>
        <v xml:space="preserve">البرامج التعليمية والثقافية </v>
      </c>
      <c r="AX31" s="79">
        <f t="shared" ref="AX31:AY35" si="11">AF8</f>
        <v>0</v>
      </c>
      <c r="AY31" s="79" t="e">
        <f t="shared" si="11"/>
        <v>#N/A</v>
      </c>
      <c r="BB31" s="81"/>
      <c r="BC31" s="81"/>
    </row>
    <row r="32" spans="1:56" s="37" customFormat="1" ht="16.8" thickTop="1" thickBot="1" x14ac:dyDescent="0.35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L32" s="43" t="e">
        <f>IF(R11&lt;&gt;"",R11,"")</f>
        <v>#N/A</v>
      </c>
      <c r="AM32" s="33">
        <v>24</v>
      </c>
      <c r="AU32" s="81">
        <v>27</v>
      </c>
      <c r="AV32" s="81">
        <f t="shared" ref="AV32:AV35" si="12">AB9</f>
        <v>360</v>
      </c>
      <c r="AW32" s="81" t="str">
        <f>AC9</f>
        <v xml:space="preserve">فن الاعلان  </v>
      </c>
      <c r="AX32" s="79">
        <f t="shared" si="11"/>
        <v>0</v>
      </c>
      <c r="AY32" s="79" t="e">
        <f t="shared" si="11"/>
        <v>#N/A</v>
      </c>
      <c r="BB32" s="95"/>
      <c r="BC32" s="95"/>
    </row>
    <row r="33" spans="2:55" s="37" customFormat="1" ht="17.25" customHeight="1" thickTop="1" thickBot="1" x14ac:dyDescent="0.35"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L33" s="43" t="e">
        <f>IF(R12&lt;&gt;"",R12,"")</f>
        <v>#N/A</v>
      </c>
      <c r="AM33" s="33">
        <v>25</v>
      </c>
      <c r="AU33" s="81">
        <v>28</v>
      </c>
      <c r="AV33" s="81">
        <f t="shared" si="12"/>
        <v>370</v>
      </c>
      <c r="AW33" s="81" t="str">
        <f>AC10</f>
        <v xml:space="preserve">العلاقات العامة في المجال التطبيقي </v>
      </c>
      <c r="AX33" s="79">
        <f t="shared" si="11"/>
        <v>0</v>
      </c>
      <c r="AY33" s="79" t="e">
        <f t="shared" si="11"/>
        <v>#N/A</v>
      </c>
      <c r="BB33" s="81"/>
      <c r="BC33" s="81"/>
    </row>
    <row r="34" spans="2:55" s="37" customFormat="1" ht="16.8" thickTop="1" thickBot="1" x14ac:dyDescent="0.35">
      <c r="B34" s="136" t="e">
        <f>IF(VLOOKUP($E$1,ورقة2!$A$2:$Z$14748,22,0)="م",1,"")</f>
        <v>#N/A</v>
      </c>
      <c r="C34" s="137"/>
      <c r="D34" s="137"/>
      <c r="E34" s="137"/>
      <c r="F34" s="137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L34" s="43" t="e">
        <f>IF(Z8&lt;&gt;"",Z8,"")</f>
        <v>#N/A</v>
      </c>
      <c r="AM34" s="33">
        <v>26</v>
      </c>
      <c r="AU34" s="81">
        <v>29</v>
      </c>
      <c r="AV34" s="81">
        <f t="shared" si="12"/>
        <v>380</v>
      </c>
      <c r="AW34" s="81" t="str">
        <f>AC11</f>
        <v xml:space="preserve">ادارة الصحف واقتصادياتها </v>
      </c>
      <c r="AX34" s="79">
        <f t="shared" si="11"/>
        <v>0</v>
      </c>
      <c r="AY34" s="79" t="e">
        <f t="shared" si="11"/>
        <v>#N/A</v>
      </c>
      <c r="BB34" s="81"/>
      <c r="BC34" s="81"/>
    </row>
    <row r="35" spans="2:55" s="37" customFormat="1" ht="16.8" thickTop="1" thickBot="1" x14ac:dyDescent="0.35">
      <c r="B35" s="136" t="e">
        <f>IF(VLOOKUP($E$1,ورقة2!$A$2:$Z$14748,23,0)="م",2,"")</f>
        <v>#N/A</v>
      </c>
      <c r="C35" s="139"/>
      <c r="D35" s="140"/>
      <c r="E35" s="140"/>
      <c r="F35" s="140"/>
      <c r="G35" s="140"/>
      <c r="H35" s="137"/>
      <c r="I35" s="137"/>
      <c r="J35" s="141"/>
      <c r="K35" s="137"/>
      <c r="L35" s="139"/>
      <c r="M35" s="140"/>
      <c r="N35" s="140"/>
      <c r="O35" s="140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L35" s="43" t="e">
        <f>IF(Z9&lt;&gt;"",Z9,"")</f>
        <v>#N/A</v>
      </c>
      <c r="AM35" s="33">
        <v>27</v>
      </c>
      <c r="AU35" s="81">
        <v>30</v>
      </c>
      <c r="AV35" s="81">
        <f t="shared" si="12"/>
        <v>390</v>
      </c>
      <c r="AW35" s="81" t="str">
        <f>AC12</f>
        <v>مادة اعلامية بلغة اجنبية (3)</v>
      </c>
      <c r="AX35" s="79">
        <f t="shared" si="11"/>
        <v>0</v>
      </c>
      <c r="AY35" s="79" t="e">
        <f t="shared" si="11"/>
        <v>#N/A</v>
      </c>
      <c r="BB35" s="81"/>
      <c r="BC35" s="81"/>
    </row>
    <row r="36" spans="2:55" s="37" customFormat="1" ht="16.8" thickTop="1" thickBot="1" x14ac:dyDescent="0.35">
      <c r="B36" s="136" t="e">
        <f>IF(VLOOKUP($E$1,ورقة2!$A$2:$Z$14748,24,0)="م",3,"")</f>
        <v>#N/A</v>
      </c>
      <c r="C36" s="139"/>
      <c r="D36" s="140"/>
      <c r="E36" s="140"/>
      <c r="F36" s="140"/>
      <c r="G36" s="140"/>
      <c r="H36" s="137"/>
      <c r="I36" s="137"/>
      <c r="J36" s="141"/>
      <c r="K36" s="137"/>
      <c r="L36" s="139"/>
      <c r="M36" s="140"/>
      <c r="N36" s="140"/>
      <c r="O36" s="140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L36" s="43" t="e">
        <f>IF(Z10&lt;&gt;"",Z10,"")</f>
        <v>#N/A</v>
      </c>
      <c r="AM36" s="33">
        <v>28</v>
      </c>
      <c r="AU36" s="81">
        <v>31</v>
      </c>
      <c r="AV36" s="81">
        <f>T15</f>
        <v>400</v>
      </c>
      <c r="AW36" s="81" t="str">
        <f>U15</f>
        <v xml:space="preserve">مادة اعلامية بلغة اجنبية </v>
      </c>
      <c r="AX36" s="80">
        <f t="shared" ref="AX36:AY40" si="13">X15</f>
        <v>0</v>
      </c>
      <c r="AY36" s="80" t="e">
        <f t="shared" si="13"/>
        <v>#N/A</v>
      </c>
      <c r="BB36" s="81"/>
      <c r="BC36" s="81"/>
    </row>
    <row r="37" spans="2:55" s="37" customFormat="1" ht="16.8" thickTop="1" thickBot="1" x14ac:dyDescent="0.35">
      <c r="B37" s="136" t="e">
        <f>IF(VLOOKUP($E$1,ورقة2!$A$2:$Z$14748,25,0)="م",4,"")</f>
        <v>#N/A</v>
      </c>
      <c r="C37" s="139"/>
      <c r="D37" s="140"/>
      <c r="E37" s="140"/>
      <c r="F37" s="140"/>
      <c r="G37" s="140"/>
      <c r="H37" s="137"/>
      <c r="I37" s="137"/>
      <c r="J37" s="141"/>
      <c r="K37" s="137"/>
      <c r="L37" s="139"/>
      <c r="M37" s="140"/>
      <c r="N37" s="140"/>
      <c r="O37" s="140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L37" s="43" t="e">
        <f>IF(Z11&lt;&gt;"",Z11,"")</f>
        <v>#N/A</v>
      </c>
      <c r="AM37" s="33">
        <v>29</v>
      </c>
      <c r="AU37" s="81">
        <v>32</v>
      </c>
      <c r="AV37" s="81">
        <f t="shared" ref="AV37:AV40" si="14">T16</f>
        <v>410</v>
      </c>
      <c r="AW37" s="81" t="str">
        <f>U16</f>
        <v xml:space="preserve">موضوع خاص في الصحافة </v>
      </c>
      <c r="AX37" s="80">
        <f t="shared" si="13"/>
        <v>0</v>
      </c>
      <c r="AY37" s="80" t="e">
        <f t="shared" si="13"/>
        <v>#N/A</v>
      </c>
      <c r="BB37" s="81"/>
      <c r="BC37" s="81"/>
    </row>
    <row r="38" spans="2:55" s="37" customFormat="1" ht="16.8" thickTop="1" thickBot="1" x14ac:dyDescent="0.35">
      <c r="B38" s="3" t="e">
        <f>IF(VLOOKUP($E$1,ورقة2!$A$2:$Z$14748,26,0)="م",5,"")</f>
        <v>#N/A</v>
      </c>
      <c r="C38" s="4"/>
      <c r="D38" s="26"/>
      <c r="E38" s="26"/>
      <c r="F38" s="26"/>
      <c r="G38" s="26"/>
      <c r="H38" s="3"/>
      <c r="I38" s="3"/>
      <c r="J38" s="25"/>
      <c r="K38" s="3"/>
      <c r="L38" s="365"/>
      <c r="M38" s="365"/>
      <c r="O38" s="154"/>
      <c r="P38" s="154"/>
      <c r="Q38" s="154"/>
      <c r="R38" s="154"/>
      <c r="S38" s="155"/>
      <c r="T38" s="156"/>
      <c r="U38" s="156"/>
      <c r="V38" s="156"/>
      <c r="X38" s="154"/>
      <c r="Y38" s="154"/>
      <c r="Z38" s="156"/>
      <c r="AA38" s="156"/>
      <c r="AB38" s="156"/>
      <c r="AC38" s="156"/>
      <c r="AE38" s="154"/>
      <c r="AF38" s="154"/>
      <c r="AG38" s="154"/>
      <c r="AL38" s="43" t="e">
        <f>IF(Z12&lt;&gt;"",Z12,"")</f>
        <v>#N/A</v>
      </c>
      <c r="AM38" s="33">
        <v>30</v>
      </c>
      <c r="AU38" s="81">
        <v>33</v>
      </c>
      <c r="AV38" s="81">
        <f t="shared" si="14"/>
        <v>420</v>
      </c>
      <c r="AW38" s="81" t="str">
        <f>U17</f>
        <v xml:space="preserve">الصحافة المتخصصة </v>
      </c>
      <c r="AX38" s="80">
        <f t="shared" si="13"/>
        <v>0</v>
      </c>
      <c r="AY38" s="80" t="e">
        <f t="shared" si="13"/>
        <v>#N/A</v>
      </c>
      <c r="BB38" s="81"/>
      <c r="BC38" s="81"/>
    </row>
    <row r="39" spans="2:55" s="37" customFormat="1" ht="22.2" thickTop="1" thickBot="1" x14ac:dyDescent="0.35">
      <c r="B39" s="3"/>
      <c r="C39" s="4"/>
      <c r="D39" s="26"/>
      <c r="E39" s="26"/>
      <c r="F39" s="26"/>
      <c r="G39" s="26"/>
      <c r="H39" s="3"/>
      <c r="I39" s="3"/>
      <c r="J39" s="25"/>
      <c r="K39" s="3"/>
      <c r="L39" s="368"/>
      <c r="M39" s="368"/>
      <c r="O39" s="154"/>
      <c r="P39" s="154"/>
      <c r="Q39" s="154"/>
      <c r="R39" s="154"/>
      <c r="S39" s="155"/>
      <c r="T39" s="156"/>
      <c r="U39" s="156"/>
      <c r="V39" s="156"/>
      <c r="X39" s="157"/>
      <c r="Y39" s="158"/>
      <c r="Z39" s="158"/>
      <c r="AA39" s="158"/>
      <c r="AB39" s="158"/>
      <c r="AC39" s="158"/>
      <c r="AD39" s="158"/>
      <c r="AE39" s="158"/>
      <c r="AF39" s="158"/>
      <c r="AG39" s="158"/>
      <c r="AL39" s="43" t="e">
        <f>IF(R15&lt;&gt;"",R15,"")</f>
        <v>#N/A</v>
      </c>
      <c r="AM39" s="33">
        <v>31</v>
      </c>
      <c r="AU39" s="81">
        <v>34</v>
      </c>
      <c r="AV39" s="81">
        <f t="shared" si="14"/>
        <v>430</v>
      </c>
      <c r="AW39" s="81" t="str">
        <f>U18</f>
        <v>الترجمة الاعلامية  (4)</v>
      </c>
      <c r="AX39" s="80">
        <f t="shared" si="13"/>
        <v>0</v>
      </c>
      <c r="AY39" s="80" t="e">
        <f t="shared" si="13"/>
        <v>#N/A</v>
      </c>
      <c r="BB39" s="81"/>
      <c r="BC39" s="81"/>
    </row>
    <row r="40" spans="2:55" s="37" customFormat="1" ht="16.8" thickTop="1" thickBot="1" x14ac:dyDescent="0.35">
      <c r="B40" s="3"/>
      <c r="C40" s="4"/>
      <c r="D40" s="26"/>
      <c r="E40" s="26"/>
      <c r="F40" s="26"/>
      <c r="G40" s="26"/>
      <c r="H40" s="3"/>
      <c r="I40" s="3"/>
      <c r="J40" s="25"/>
      <c r="K40" s="3"/>
      <c r="L40" s="365"/>
      <c r="M40" s="365"/>
      <c r="O40" s="191"/>
      <c r="P40" s="191"/>
      <c r="Q40" s="191"/>
      <c r="R40" s="191"/>
      <c r="S40" s="155"/>
      <c r="T40" s="156"/>
      <c r="U40" s="156"/>
      <c r="V40" s="156"/>
      <c r="X40" s="159"/>
      <c r="Y40" s="159"/>
      <c r="Z40" s="156"/>
      <c r="AA40" s="156"/>
      <c r="AB40" s="156"/>
      <c r="AC40" s="156"/>
      <c r="AE40" s="154"/>
      <c r="AF40" s="154"/>
      <c r="AG40" s="154"/>
      <c r="AL40" s="43" t="e">
        <f>IF(R16&lt;&gt;"",R16,"")</f>
        <v>#N/A</v>
      </c>
      <c r="AM40" s="33">
        <v>32</v>
      </c>
      <c r="AU40" s="81">
        <v>35</v>
      </c>
      <c r="AV40" s="81">
        <f t="shared" si="14"/>
        <v>440</v>
      </c>
      <c r="AW40" s="81" t="str">
        <f>U19</f>
        <v xml:space="preserve">الافلام الوثائقية والبرامج التسجيلية </v>
      </c>
      <c r="AX40" s="80">
        <f t="shared" si="13"/>
        <v>0</v>
      </c>
      <c r="AY40" s="80" t="e">
        <f t="shared" si="13"/>
        <v>#N/A</v>
      </c>
      <c r="BB40" s="81"/>
      <c r="BC40" s="81"/>
    </row>
    <row r="41" spans="2:55" s="37" customFormat="1" ht="16.8" thickTop="1" thickBot="1" x14ac:dyDescent="0.35">
      <c r="B41" s="5"/>
      <c r="C41" s="5"/>
      <c r="D41" s="5"/>
      <c r="E41" s="6"/>
      <c r="F41" s="7"/>
      <c r="G41" s="3"/>
      <c r="H41" s="27"/>
      <c r="I41" s="27"/>
      <c r="J41" s="27"/>
      <c r="K41" s="27"/>
      <c r="L41" s="374"/>
      <c r="M41" s="325"/>
      <c r="N41" s="325"/>
      <c r="O41" s="325"/>
      <c r="P41" s="325"/>
      <c r="Q41" s="325"/>
      <c r="U41" s="375"/>
      <c r="V41" s="375"/>
      <c r="W41" s="375"/>
      <c r="Z41" s="325"/>
      <c r="AA41" s="325"/>
      <c r="AB41" s="325"/>
      <c r="AC41" s="325"/>
      <c r="AD41" s="325"/>
      <c r="AE41" s="325"/>
      <c r="AL41" s="43" t="e">
        <f>IF(R17&lt;&gt;"",R17,"")</f>
        <v>#N/A</v>
      </c>
      <c r="AM41" s="33">
        <v>33</v>
      </c>
      <c r="AU41" s="81">
        <v>36</v>
      </c>
      <c r="AV41" s="81">
        <f>AB15</f>
        <v>450</v>
      </c>
      <c r="AW41" s="95" t="str">
        <f>AC15</f>
        <v xml:space="preserve">موضوع خاص في الاذاعة </v>
      </c>
      <c r="AX41" s="80">
        <f t="shared" ref="AX41:AY45" si="15">AF15</f>
        <v>0</v>
      </c>
      <c r="AY41" s="80" t="e">
        <f t="shared" si="15"/>
        <v>#N/A</v>
      </c>
      <c r="BB41" s="95"/>
      <c r="BC41" s="95"/>
    </row>
    <row r="42" spans="2:55" s="37" customFormat="1" ht="18.600000000000001" thickTop="1" thickBot="1" x14ac:dyDescent="0.35">
      <c r="B42" s="9"/>
      <c r="C42" s="9"/>
      <c r="D42" s="5"/>
      <c r="E42" s="5"/>
      <c r="F42" s="5"/>
      <c r="G42" s="7"/>
      <c r="H42" s="27"/>
      <c r="I42" s="27"/>
      <c r="J42" s="27"/>
      <c r="K42" s="27"/>
      <c r="L42" s="324"/>
      <c r="M42" s="324"/>
      <c r="N42" s="324"/>
      <c r="O42" s="324"/>
      <c r="P42" s="324"/>
      <c r="Q42" s="324"/>
      <c r="R42" s="325"/>
      <c r="S42" s="325"/>
      <c r="T42" s="325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160"/>
      <c r="AG42" s="160"/>
      <c r="AL42" s="43" t="e">
        <f>IF(R18&lt;&gt;"",R18,"")</f>
        <v>#N/A</v>
      </c>
      <c r="AM42" s="33">
        <v>34</v>
      </c>
      <c r="AU42" s="81">
        <v>37</v>
      </c>
      <c r="AV42" s="81">
        <f t="shared" ref="AV42:AV45" si="16">AB16</f>
        <v>460</v>
      </c>
      <c r="AW42" s="95" t="str">
        <f>AC16</f>
        <v xml:space="preserve">الاعلان الاذاعي والتلفزيوني </v>
      </c>
      <c r="AX42" s="80">
        <f t="shared" si="15"/>
        <v>0</v>
      </c>
      <c r="AY42" s="80" t="e">
        <f t="shared" si="15"/>
        <v>#N/A</v>
      </c>
      <c r="BB42" s="95"/>
      <c r="BC42" s="95"/>
    </row>
    <row r="43" spans="2:55" s="37" customFormat="1" ht="18.600000000000001" thickTop="1" thickBot="1" x14ac:dyDescent="0.35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43" t="e">
        <f>IF(R19&lt;&gt;"",R19,"")</f>
        <v>#N/A</v>
      </c>
      <c r="AM43" s="33">
        <v>35</v>
      </c>
      <c r="AU43" s="81">
        <v>38</v>
      </c>
      <c r="AV43" s="81">
        <f t="shared" si="16"/>
        <v>470</v>
      </c>
      <c r="AW43" s="95" t="str">
        <f>AC17</f>
        <v xml:space="preserve">مشروع اصدار جريدة او مجلة </v>
      </c>
      <c r="AX43" s="80">
        <f t="shared" si="15"/>
        <v>0</v>
      </c>
      <c r="AY43" s="80" t="e">
        <f t="shared" si="15"/>
        <v>#N/A</v>
      </c>
      <c r="BB43" s="95"/>
      <c r="BC43" s="95"/>
    </row>
    <row r="44" spans="2:55" s="37" customFormat="1" ht="16.8" thickTop="1" thickBot="1" x14ac:dyDescent="0.35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43" t="e">
        <f>IF(Z15&lt;&gt;"",Z15,"")</f>
        <v>#N/A</v>
      </c>
      <c r="AM44" s="33">
        <v>36</v>
      </c>
      <c r="AU44" s="81">
        <v>39</v>
      </c>
      <c r="AV44" s="81">
        <f t="shared" si="16"/>
        <v>480</v>
      </c>
      <c r="AW44" s="95" t="str">
        <f>AC18</f>
        <v xml:space="preserve">تخطيط الحملات الاعلامية </v>
      </c>
      <c r="AX44" s="80">
        <f t="shared" si="15"/>
        <v>0</v>
      </c>
      <c r="AY44" s="80" t="e">
        <f t="shared" si="15"/>
        <v>#N/A</v>
      </c>
      <c r="BB44" s="95"/>
      <c r="BC44" s="95"/>
    </row>
    <row r="45" spans="2:55" s="37" customFormat="1" ht="19.5" customHeight="1" thickTop="1" thickBot="1" x14ac:dyDescent="0.35">
      <c r="B45" s="9"/>
      <c r="C45" s="248">
        <v>1</v>
      </c>
      <c r="D45" s="248" t="s">
        <v>626</v>
      </c>
      <c r="E45" s="248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43" t="e">
        <f>IF(Z16&lt;&gt;"",Z16,"")</f>
        <v>#N/A</v>
      </c>
      <c r="AM45" s="33">
        <v>37</v>
      </c>
      <c r="AU45" s="81">
        <v>40</v>
      </c>
      <c r="AV45" s="81">
        <f t="shared" si="16"/>
        <v>490</v>
      </c>
      <c r="AW45" s="95" t="str">
        <f>AC19</f>
        <v xml:space="preserve">فن العلاقات العامة </v>
      </c>
      <c r="AX45" s="80">
        <f t="shared" si="15"/>
        <v>0</v>
      </c>
      <c r="AY45" s="80" t="e">
        <f t="shared" si="15"/>
        <v>#N/A</v>
      </c>
      <c r="BB45" s="95"/>
      <c r="BC45" s="95"/>
    </row>
    <row r="46" spans="2:55" s="37" customFormat="1" ht="16.8" thickTop="1" thickBot="1" x14ac:dyDescent="0.35">
      <c r="C46" s="248">
        <v>2</v>
      </c>
      <c r="D46" s="248" t="s">
        <v>571</v>
      </c>
      <c r="E46" s="248"/>
      <c r="AL46" s="43" t="e">
        <f>IF(Z17&lt;&gt;"",Z17,"")</f>
        <v>#N/A</v>
      </c>
      <c r="AM46" s="33">
        <v>38</v>
      </c>
      <c r="AU46" s="81"/>
      <c r="AX46" s="80"/>
      <c r="AY46" s="80"/>
      <c r="AZ46" s="82"/>
    </row>
    <row r="47" spans="2:55" s="37" customFormat="1" ht="16.8" thickTop="1" thickBot="1" x14ac:dyDescent="0.35">
      <c r="B47" s="29"/>
      <c r="C47" s="248">
        <v>3</v>
      </c>
      <c r="D47" s="248" t="s">
        <v>627</v>
      </c>
      <c r="E47" s="24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43" t="e">
        <f>IF(Z18&lt;&gt;"",Z18,"")</f>
        <v>#N/A</v>
      </c>
      <c r="AM47" s="33">
        <v>39</v>
      </c>
      <c r="AU47" s="81"/>
      <c r="AV47" s="81"/>
      <c r="AW47" s="83"/>
      <c r="AX47" s="80"/>
      <c r="AY47" s="80"/>
      <c r="AZ47" s="82"/>
    </row>
    <row r="48" spans="2:55" s="37" customFormat="1" ht="16.8" thickTop="1" thickBot="1" x14ac:dyDescent="0.35">
      <c r="B48" s="29"/>
      <c r="C48" s="248">
        <v>4</v>
      </c>
      <c r="D48" s="248" t="s">
        <v>635</v>
      </c>
      <c r="E48" s="24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43" t="e">
        <f>IF(Z19&lt;&gt;"",Z19,"")</f>
        <v>#N/A</v>
      </c>
      <c r="AM48" s="33">
        <v>40</v>
      </c>
      <c r="AU48" s="81"/>
      <c r="AV48" s="81"/>
      <c r="AW48" s="83"/>
      <c r="AX48" s="80"/>
      <c r="AY48" s="80"/>
      <c r="AZ48" s="82"/>
    </row>
    <row r="49" spans="2:54" s="37" customFormat="1" ht="18.600000000000001" thickTop="1" thickBot="1" x14ac:dyDescent="0.35">
      <c r="B49" s="14"/>
      <c r="C49" s="248">
        <v>5</v>
      </c>
      <c r="D49" s="248" t="s">
        <v>628</v>
      </c>
      <c r="E49" s="248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43"/>
      <c r="AM49" s="33"/>
      <c r="AU49" s="81"/>
      <c r="AV49" s="81"/>
      <c r="AW49" s="83"/>
      <c r="AX49" s="80"/>
      <c r="AY49" s="80"/>
      <c r="AZ49" s="82"/>
    </row>
    <row r="50" spans="2:54" s="37" customFormat="1" ht="16.8" thickTop="1" thickBot="1" x14ac:dyDescent="0.35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43"/>
      <c r="AM50" s="33"/>
      <c r="AU50" s="81"/>
      <c r="AV50" s="81"/>
      <c r="AW50" s="83"/>
      <c r="AX50" s="80"/>
      <c r="AY50" s="80"/>
      <c r="AZ50" s="82"/>
    </row>
    <row r="51" spans="2:54" s="37" customFormat="1" ht="21.75" customHeight="1" thickTop="1" x14ac:dyDescent="0.6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M51" s="33"/>
      <c r="AU51" s="81"/>
      <c r="AV51" s="81"/>
      <c r="AW51" s="83"/>
      <c r="AX51" s="80"/>
      <c r="AY51" s="80"/>
      <c r="AZ51" s="82"/>
    </row>
    <row r="52" spans="2:54" s="37" customFormat="1" ht="21.6" thickBot="1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43"/>
      <c r="AM52" s="33"/>
      <c r="AU52" s="81"/>
      <c r="AV52" s="81"/>
      <c r="AW52" s="83"/>
      <c r="AX52" s="80"/>
      <c r="AY52" s="80"/>
      <c r="AZ52" s="82"/>
    </row>
    <row r="53" spans="2:54" s="37" customFormat="1" ht="22.2" thickTop="1" thickBot="1" x14ac:dyDescent="0.35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43"/>
      <c r="AM53" s="33"/>
      <c r="AU53" s="81"/>
      <c r="AV53" s="81"/>
      <c r="AW53" s="83"/>
      <c r="AX53" s="80"/>
      <c r="AY53" s="80"/>
      <c r="AZ53" s="82"/>
    </row>
    <row r="54" spans="2:54" s="37" customFormat="1" ht="22.2" thickTop="1" thickBot="1" x14ac:dyDescent="0.45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43"/>
      <c r="AM54" s="33"/>
      <c r="AU54" s="81"/>
      <c r="AV54" s="80"/>
      <c r="AW54" s="84"/>
      <c r="AX54" s="80"/>
      <c r="AY54" s="80"/>
      <c r="AZ54" s="80"/>
      <c r="BA54" s="80"/>
      <c r="BB54" s="80"/>
    </row>
    <row r="55" spans="2:54" s="37" customFormat="1" ht="22.2" thickTop="1" thickBot="1" x14ac:dyDescent="0.45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43"/>
      <c r="AM55" s="33"/>
      <c r="AU55" s="80"/>
      <c r="AV55" s="80"/>
      <c r="AW55" s="84"/>
      <c r="AX55" s="80"/>
      <c r="AY55" s="80"/>
      <c r="AZ55" s="80"/>
      <c r="BA55" s="80"/>
      <c r="BB55" s="80"/>
    </row>
    <row r="56" spans="2:54" ht="22.2" thickTop="1" thickBot="1" x14ac:dyDescent="0.4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43"/>
    </row>
    <row r="57" spans="2:54" ht="14.25" customHeight="1" thickTop="1" x14ac:dyDescent="0.3"/>
  </sheetData>
  <sheetProtection algorithmName="SHA-512" hashValue="QiPkoPu70rgQmrUicMuZX9ZlGiAqNigbfa17gc3MOAgoXrSA2RM78DBRheKlq2YuWwW3LkYoqAmBTGwuF/M89g==" saltValue="EXv66grnbLe73QIbJg/G5Q==" spinCount="100000" sheet="1" selectLockedCells="1"/>
  <mergeCells count="149">
    <mergeCell ref="AH1:AI1"/>
    <mergeCell ref="X2:Z2"/>
    <mergeCell ref="AB2:AC2"/>
    <mergeCell ref="AH2:AI2"/>
    <mergeCell ref="X3:Z3"/>
    <mergeCell ref="AH3:AI3"/>
    <mergeCell ref="X4:Z4"/>
    <mergeCell ref="AE4:AI4"/>
    <mergeCell ref="H1:J1"/>
    <mergeCell ref="L1:N1"/>
    <mergeCell ref="U1:V1"/>
    <mergeCell ref="AE1:AG1"/>
    <mergeCell ref="AB1:AC1"/>
    <mergeCell ref="U2:V2"/>
    <mergeCell ref="Q1:T1"/>
    <mergeCell ref="O2:P2"/>
    <mergeCell ref="O1:P1"/>
    <mergeCell ref="Q2:T2"/>
    <mergeCell ref="AE2:AG2"/>
    <mergeCell ref="H2:J2"/>
    <mergeCell ref="C1:D1"/>
    <mergeCell ref="B3:D3"/>
    <mergeCell ref="E3:G3"/>
    <mergeCell ref="C2:D2"/>
    <mergeCell ref="E2:G2"/>
    <mergeCell ref="M8:O8"/>
    <mergeCell ref="M9:O9"/>
    <mergeCell ref="T6:AG6"/>
    <mergeCell ref="AC9:AE9"/>
    <mergeCell ref="X1:Z1"/>
    <mergeCell ref="F5:N5"/>
    <mergeCell ref="O5:P5"/>
    <mergeCell ref="Q5:T5"/>
    <mergeCell ref="U5:V5"/>
    <mergeCell ref="X5:Z5"/>
    <mergeCell ref="E1:G1"/>
    <mergeCell ref="AB7:AG7"/>
    <mergeCell ref="AB4:AC4"/>
    <mergeCell ref="AB5:AC5"/>
    <mergeCell ref="AE3:AG3"/>
    <mergeCell ref="U8:W8"/>
    <mergeCell ref="AC8:AE8"/>
    <mergeCell ref="AB3:AC3"/>
    <mergeCell ref="L2:N2"/>
    <mergeCell ref="D18:G18"/>
    <mergeCell ref="D15:G15"/>
    <mergeCell ref="O3:P3"/>
    <mergeCell ref="Q3:T3"/>
    <mergeCell ref="U3:V3"/>
    <mergeCell ref="M10:O10"/>
    <mergeCell ref="H3:J3"/>
    <mergeCell ref="L3:N3"/>
    <mergeCell ref="D8:G8"/>
    <mergeCell ref="D9:G9"/>
    <mergeCell ref="B6:Q6"/>
    <mergeCell ref="B7:I7"/>
    <mergeCell ref="L7:Q7"/>
    <mergeCell ref="T7:Y7"/>
    <mergeCell ref="C4:D4"/>
    <mergeCell ref="E4:G4"/>
    <mergeCell ref="H4:J4"/>
    <mergeCell ref="L4:N4"/>
    <mergeCell ref="O4:P4"/>
    <mergeCell ref="Q4:T4"/>
    <mergeCell ref="U4:V4"/>
    <mergeCell ref="C5:E5"/>
    <mergeCell ref="M15:O15"/>
    <mergeCell ref="M16:O16"/>
    <mergeCell ref="B14:Q14"/>
    <mergeCell ref="D11:G11"/>
    <mergeCell ref="D12:G12"/>
    <mergeCell ref="M11:O11"/>
    <mergeCell ref="D10:G10"/>
    <mergeCell ref="M12:O12"/>
    <mergeCell ref="D17:G17"/>
    <mergeCell ref="M17:O17"/>
    <mergeCell ref="D16:G16"/>
    <mergeCell ref="N25:R25"/>
    <mergeCell ref="N26:R26"/>
    <mergeCell ref="D19:G19"/>
    <mergeCell ref="C29:H29"/>
    <mergeCell ref="AH9:AJ9"/>
    <mergeCell ref="AH10:AJ11"/>
    <mergeCell ref="U11:W11"/>
    <mergeCell ref="U12:W12"/>
    <mergeCell ref="S14:AG14"/>
    <mergeCell ref="U9:W9"/>
    <mergeCell ref="AH12:AJ18"/>
    <mergeCell ref="AC11:AE11"/>
    <mergeCell ref="U16:W16"/>
    <mergeCell ref="AC18:AE18"/>
    <mergeCell ref="AC10:AE10"/>
    <mergeCell ref="AC12:AE12"/>
    <mergeCell ref="AC16:AE16"/>
    <mergeCell ref="AC17:AE17"/>
    <mergeCell ref="U10:W10"/>
    <mergeCell ref="U17:W17"/>
    <mergeCell ref="U18:W18"/>
    <mergeCell ref="U15:W15"/>
    <mergeCell ref="AC15:AE15"/>
    <mergeCell ref="M18:O18"/>
    <mergeCell ref="K25:M25"/>
    <mergeCell ref="K26:M26"/>
    <mergeCell ref="K27:M27"/>
    <mergeCell ref="K28:M28"/>
    <mergeCell ref="Z42:AE42"/>
    <mergeCell ref="L40:M40"/>
    <mergeCell ref="L38:M38"/>
    <mergeCell ref="M19:O19"/>
    <mergeCell ref="C25:H25"/>
    <mergeCell ref="C26:H26"/>
    <mergeCell ref="L39:M39"/>
    <mergeCell ref="Y25:AC25"/>
    <mergeCell ref="Y27:AC27"/>
    <mergeCell ref="AC19:AE19"/>
    <mergeCell ref="U19:W19"/>
    <mergeCell ref="C27:H27"/>
    <mergeCell ref="C28:H28"/>
    <mergeCell ref="L41:Q41"/>
    <mergeCell ref="AD25:AF25"/>
    <mergeCell ref="U41:W41"/>
    <mergeCell ref="Z41:AE41"/>
    <mergeCell ref="Y26:AC26"/>
    <mergeCell ref="C30:H30"/>
    <mergeCell ref="K29:M29"/>
    <mergeCell ref="L42:Q42"/>
    <mergeCell ref="R42:T42"/>
    <mergeCell ref="U42:W42"/>
    <mergeCell ref="X42:Y42"/>
    <mergeCell ref="N27:R27"/>
    <mergeCell ref="N28:R28"/>
    <mergeCell ref="N29:R29"/>
    <mergeCell ref="AD26:AF26"/>
    <mergeCell ref="K31:AG31"/>
    <mergeCell ref="K30:P30"/>
    <mergeCell ref="Q30:S30"/>
    <mergeCell ref="T30:V30"/>
    <mergeCell ref="W30:X30"/>
    <mergeCell ref="Y30:AD30"/>
    <mergeCell ref="AD27:AF27"/>
    <mergeCell ref="S28:U28"/>
    <mergeCell ref="V28:X28"/>
    <mergeCell ref="Y28:AF28"/>
    <mergeCell ref="S29:U29"/>
    <mergeCell ref="V29:X29"/>
    <mergeCell ref="Y29:AB29"/>
    <mergeCell ref="AC29:AF29"/>
    <mergeCell ref="V25:X27"/>
    <mergeCell ref="S25:U27"/>
  </mergeCells>
  <conditionalFormatting sqref="B6:Q6">
    <cfRule type="expression" dxfId="41" priority="6">
      <formula>$E$2="مستنفذ"</formula>
    </cfRule>
  </conditionalFormatting>
  <conditionalFormatting sqref="S6:AG7 B7:Q7 B13:Q14 B8:B12 H8:K12 P8:Q12 S13:AG14 S8:S12 X8:AA12 AF8:AG12 B15:B19 H15:K19 P15:Q19 S15:S19 X15:AA19 AF15:AG19">
    <cfRule type="expression" dxfId="40" priority="5">
      <formula>$E$2="مستنفذ"</formula>
    </cfRule>
  </conditionalFormatting>
  <conditionalFormatting sqref="G20:I20">
    <cfRule type="expression" dxfId="39" priority="4">
      <formula>$E$2="مستنفذ"</formula>
    </cfRule>
  </conditionalFormatting>
  <conditionalFormatting sqref="O20:Q20">
    <cfRule type="expression" dxfId="38" priority="3">
      <formula>$E$2="مستنفذ"</formula>
    </cfRule>
  </conditionalFormatting>
  <conditionalFormatting sqref="W20:Y20">
    <cfRule type="expression" dxfId="37" priority="2">
      <formula>$E$2="مستنفذ"</formula>
    </cfRule>
  </conditionalFormatting>
  <conditionalFormatting sqref="AE20:AG20">
    <cfRule type="expression" dxfId="36" priority="1">
      <formula>$E$2="مستنفذ"</formula>
    </cfRule>
  </conditionalFormatting>
  <dataValidations count="3">
    <dataValidation type="list" allowBlank="1" showInputMessage="1" showErrorMessage="1" sqref="V28" xr:uid="{00000000-0002-0000-0200-000000000000}">
      <formula1>$BC$4:$BC$5</formula1>
    </dataValidation>
    <dataValidation type="list" allowBlank="1" showInputMessage="1" showErrorMessage="1" sqref="F5:N5" xr:uid="{9E97E455-535C-4A7B-8F12-5E874674A7EE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2 P8:P12 X8:X12 AF8:AF12 AF15:AF19 X15:X19 P15:P19 H15:H19" xr:uid="{FF13E2D1-C2F1-4BFF-9C7C-AEA6857AACC3}">
      <formula1>AND($AK$2=0,H8=1)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8"/>
  <dimension ref="B1:AP44"/>
  <sheetViews>
    <sheetView showGridLines="0" showRowColHeaders="0" rightToLeft="1" zoomScale="90" zoomScaleNormal="90" workbookViewId="0">
      <selection activeCell="AF46" sqref="AF46"/>
    </sheetView>
  </sheetViews>
  <sheetFormatPr defaultColWidth="9" defaultRowHeight="15.6" x14ac:dyDescent="0.3"/>
  <cols>
    <col min="1" max="1" width="2.5546875" style="1" customWidth="1"/>
    <col min="2" max="2" width="5.109375" style="1" customWidth="1"/>
    <col min="3" max="3" width="5.77734375" style="1" bestFit="1" customWidth="1"/>
    <col min="4" max="4" width="4.109375" style="1" customWidth="1"/>
    <col min="5" max="5" width="8" style="78" customWidth="1"/>
    <col min="6" max="6" width="7.109375" style="78" customWidth="1"/>
    <col min="7" max="7" width="4.6640625" style="78" customWidth="1"/>
    <col min="8" max="8" width="5.44140625" style="78" customWidth="1"/>
    <col min="9" max="9" width="5.21875" style="1" customWidth="1"/>
    <col min="10" max="10" width="9.88671875" style="1" bestFit="1" customWidth="1"/>
    <col min="11" max="11" width="5.88671875" style="1" customWidth="1"/>
    <col min="12" max="12" width="3.44140625" style="1" customWidth="1"/>
    <col min="13" max="13" width="7.109375" style="78" customWidth="1"/>
    <col min="14" max="14" width="8.44140625" style="78" customWidth="1"/>
    <col min="15" max="15" width="7.109375" style="78" customWidth="1"/>
    <col min="16" max="16" width="5.21875" style="1" customWidth="1"/>
    <col min="17" max="18" width="4.6640625" style="1" customWidth="1"/>
    <col min="19" max="19" width="9" style="1" customWidth="1"/>
    <col min="20" max="20" width="9" style="1" hidden="1" customWidth="1"/>
    <col min="21" max="21" width="8.21875" style="1" hidden="1" customWidth="1"/>
    <col min="22" max="22" width="6.6640625" style="1" hidden="1" customWidth="1"/>
    <col min="23" max="24" width="8.88671875" style="1" hidden="1" customWidth="1"/>
    <col min="25" max="25" width="5.77734375" style="1" hidden="1" customWidth="1"/>
    <col min="26" max="28" width="8.88671875" style="1" hidden="1" customWidth="1"/>
    <col min="29" max="35" width="12.21875" style="1" customWidth="1"/>
    <col min="36" max="41" width="8.88671875" style="1" customWidth="1"/>
    <col min="42" max="42" width="57.109375" style="1" bestFit="1" customWidth="1"/>
    <col min="43" max="16383" width="9" style="1" customWidth="1"/>
    <col min="16384" max="16384" width="9" style="1"/>
  </cols>
  <sheetData>
    <row r="1" spans="2:42" ht="19.2" thickTop="1" thickBot="1" x14ac:dyDescent="0.35">
      <c r="B1" s="471">
        <f ca="1">NOW()</f>
        <v>44598.403749074074</v>
      </c>
      <c r="C1" s="471"/>
      <c r="D1" s="471"/>
      <c r="E1" s="471"/>
      <c r="F1" s="456" t="s">
        <v>771</v>
      </c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T1" s="146" t="b">
        <f>IF(OR(I12="ج",I12="ر1",I12="ر2"),IF(H12=1,IF(OR($E$22=$AP$8,$E$22=$AP$9),0,IF($E$22=$AP$2,IF(I12="ج",4000,IF(I12="ر1",5200,IF(I12="ر2",6000,""))),IF(OR($E$22=$AP$3,$E$22=$AP$7),IF(I12="ج",2500,IF(I12="ر1",3250,IF(I12="ر2",3750,""))),IF($E$22=$AP$4,500,IF(OR($E$22=$AP$1,$E$22=$AP$5,$E$22=$AP$6),IF(I12="ج",4000,IF(I12="ر1",5500,IF(I12="ر2",6500,""))),IF(I12="ج",5000,IF(I12="ر1",6500,IF(I12="ر2",7500,""))))))))))</f>
        <v>0</v>
      </c>
      <c r="AC1" s="162"/>
      <c r="AD1" s="464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65"/>
      <c r="AF1" s="465"/>
      <c r="AG1" s="465"/>
      <c r="AH1" s="466"/>
      <c r="AI1" s="162"/>
      <c r="AJ1" s="163">
        <f>COUNT(AA3:AA21)</f>
        <v>17</v>
      </c>
      <c r="AP1" s="97" t="s">
        <v>231</v>
      </c>
    </row>
    <row r="2" spans="2:42" ht="17.25" customHeight="1" thickTop="1" thickBot="1" x14ac:dyDescent="0.35">
      <c r="B2" s="472" t="s">
        <v>668</v>
      </c>
      <c r="C2" s="473"/>
      <c r="D2" s="474">
        <f>'اختيار المقررات'!E1</f>
        <v>0</v>
      </c>
      <c r="E2" s="474"/>
      <c r="F2" s="448" t="s">
        <v>3</v>
      </c>
      <c r="G2" s="448"/>
      <c r="H2" s="475" t="str">
        <f>'اختيار المقررات'!L1</f>
        <v/>
      </c>
      <c r="I2" s="475"/>
      <c r="J2" s="475"/>
      <c r="K2" s="448" t="s">
        <v>4</v>
      </c>
      <c r="L2" s="448"/>
      <c r="M2" s="458" t="str">
        <f>'اختيار المقررات'!Q1</f>
        <v/>
      </c>
      <c r="N2" s="458"/>
      <c r="O2" s="202" t="s">
        <v>5</v>
      </c>
      <c r="P2" s="458" t="str">
        <f>'اختيار المقررات'!W1</f>
        <v/>
      </c>
      <c r="Q2" s="458"/>
      <c r="R2" s="459"/>
      <c r="T2" s="146" t="b">
        <f>IF(OR(I13="ج",I13="ر1",I13="ر2"),IF(H13=1,IF(OR($E$22=$AP$8,$E$22=$AP$9),0,IF($E$22=$AP$2,IF(I13="ج",4000,IF(I13="ر1",5200,IF(I13="ر2",6000,""))),IF(OR($E$22=$AP$3,$E$22=$AP$7),IF(I13="ج",2500,IF(I13="ر1",3250,IF(I13="ر2",3750,""))),IF($E$22=$AP$4,500,IF(OR($E$22=$AP$1,$E$22=$AP$5,$E$22=$AP$6),IF(I13="ج",4000,IF(I13="ر1",5500,IF(I13="ر2",6500,""))),IF(I13="ج",5000,IF(I13="ر1",6500,IF(I13="ر2",7500,""))))))))))</f>
        <v>0</v>
      </c>
      <c r="AC2" s="162"/>
      <c r="AD2" s="467"/>
      <c r="AE2" s="468"/>
      <c r="AF2" s="468"/>
      <c r="AG2" s="468"/>
      <c r="AH2" s="469"/>
      <c r="AI2" s="164" t="s">
        <v>683</v>
      </c>
      <c r="AP2" s="142" t="s">
        <v>232</v>
      </c>
    </row>
    <row r="3" spans="2:42" ht="18.75" customHeight="1" thickTop="1" thickBot="1" x14ac:dyDescent="0.35">
      <c r="B3" s="452" t="s">
        <v>669</v>
      </c>
      <c r="C3" s="437"/>
      <c r="D3" s="453" t="e">
        <f>'اختيار المقررات'!E2</f>
        <v>#N/A</v>
      </c>
      <c r="E3" s="453"/>
      <c r="F3" s="434">
        <f>'اختيار المقررات'!Q2</f>
        <v>0</v>
      </c>
      <c r="G3" s="434"/>
      <c r="H3" s="454" t="s">
        <v>367</v>
      </c>
      <c r="I3" s="454"/>
      <c r="J3" s="451">
        <f>'اختيار المقررات'!W2</f>
        <v>0</v>
      </c>
      <c r="K3" s="451"/>
      <c r="L3" s="451"/>
      <c r="M3" s="203" t="s">
        <v>368</v>
      </c>
      <c r="N3" s="453" t="str">
        <f>'اختيار المقررات'!AB2</f>
        <v xml:space="preserve"> </v>
      </c>
      <c r="O3" s="453"/>
      <c r="P3" s="453"/>
      <c r="Q3" s="449" t="s">
        <v>369</v>
      </c>
      <c r="R3" s="450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63"/>
      <c r="AD3" s="163"/>
      <c r="AE3" s="470" t="str">
        <f>IFERROR(VLOOKUP(AA3,$X$3:$Z$22,3,0),"")</f>
        <v>اسم الاب:</v>
      </c>
      <c r="AF3" s="470"/>
      <c r="AG3" s="470"/>
      <c r="AH3" s="163"/>
      <c r="AI3" s="163"/>
      <c r="AP3" s="142" t="s">
        <v>45</v>
      </c>
    </row>
    <row r="4" spans="2:42" ht="16.8" thickTop="1" thickBot="1" x14ac:dyDescent="0.35">
      <c r="B4" s="452" t="s">
        <v>670</v>
      </c>
      <c r="C4" s="437"/>
      <c r="D4" s="434" t="str">
        <f>'اختيار المقررات'!E3</f>
        <v/>
      </c>
      <c r="E4" s="434"/>
      <c r="F4" s="457" t="s">
        <v>671</v>
      </c>
      <c r="G4" s="457"/>
      <c r="H4" s="428" t="str">
        <f>'اختيار المقررات'!AB1</f>
        <v/>
      </c>
      <c r="I4" s="428"/>
      <c r="J4" s="200" t="s">
        <v>672</v>
      </c>
      <c r="K4" s="434" t="str">
        <f>'اختيار المقررات'!AE1</f>
        <v/>
      </c>
      <c r="L4" s="434"/>
      <c r="M4" s="434"/>
      <c r="N4" s="453">
        <f>'اختيار المقررات'!L2</f>
        <v>0</v>
      </c>
      <c r="O4" s="453"/>
      <c r="P4" s="453"/>
      <c r="Q4" s="454" t="s">
        <v>366</v>
      </c>
      <c r="R4" s="455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63"/>
      <c r="AD4" s="163"/>
      <c r="AE4" s="470" t="str">
        <f t="shared" ref="AE4:AE22" si="2">IFERROR(VLOOKUP(AA4,$X$3:$Z$22,3,0),"")</f>
        <v>اسم الام:</v>
      </c>
      <c r="AF4" s="470"/>
      <c r="AG4" s="470"/>
      <c r="AH4" s="163"/>
      <c r="AI4" s="163"/>
      <c r="AP4" s="143" t="s">
        <v>59</v>
      </c>
    </row>
    <row r="5" spans="2:42" ht="15.75" customHeight="1" thickTop="1" thickBot="1" x14ac:dyDescent="0.35">
      <c r="B5" s="452" t="s">
        <v>673</v>
      </c>
      <c r="C5" s="437"/>
      <c r="D5" s="434" t="str">
        <f>'اختيار المقررات'!L3</f>
        <v/>
      </c>
      <c r="E5" s="434"/>
      <c r="F5" s="437" t="s">
        <v>674</v>
      </c>
      <c r="G5" s="437"/>
      <c r="H5" s="429">
        <f>'اختيار المقررات'!Q3</f>
        <v>0</v>
      </c>
      <c r="I5" s="429"/>
      <c r="J5" s="200" t="s">
        <v>675</v>
      </c>
      <c r="K5" s="429" t="str">
        <f>'اختيار المقررات'!AB3</f>
        <v>غير سوري</v>
      </c>
      <c r="L5" s="429"/>
      <c r="M5" s="429"/>
      <c r="N5" s="437" t="s">
        <v>676</v>
      </c>
      <c r="O5" s="437"/>
      <c r="P5" s="434" t="str">
        <f>'اختيار المقررات'!W3</f>
        <v>غير سوري</v>
      </c>
      <c r="Q5" s="434"/>
      <c r="R5" s="441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63"/>
      <c r="AD5" s="163"/>
      <c r="AE5" s="470" t="str">
        <f t="shared" si="2"/>
        <v>Full Name</v>
      </c>
      <c r="AF5" s="470"/>
      <c r="AG5" s="470"/>
      <c r="AH5" s="163"/>
      <c r="AI5" s="163"/>
      <c r="AP5" s="142" t="s">
        <v>566</v>
      </c>
    </row>
    <row r="6" spans="2:42" ht="15.75" customHeight="1" thickTop="1" thickBot="1" x14ac:dyDescent="0.35">
      <c r="B6" s="463" t="s">
        <v>677</v>
      </c>
      <c r="C6" s="457"/>
      <c r="D6" s="434" t="str">
        <f>'اختيار المقررات'!AE3</f>
        <v>لايوجد</v>
      </c>
      <c r="E6" s="434"/>
      <c r="F6" s="457" t="s">
        <v>678</v>
      </c>
      <c r="G6" s="457"/>
      <c r="H6" s="434">
        <f>'اختيار المقررات'!E4</f>
        <v>0</v>
      </c>
      <c r="I6" s="434"/>
      <c r="J6" s="199" t="s">
        <v>679</v>
      </c>
      <c r="K6" s="429">
        <f>'اختيار المقررات'!Q4</f>
        <v>0</v>
      </c>
      <c r="L6" s="429"/>
      <c r="M6" s="429"/>
      <c r="N6" s="457" t="s">
        <v>680</v>
      </c>
      <c r="O6" s="457"/>
      <c r="P6" s="434">
        <f>'اختيار المقررات'!L4</f>
        <v>0</v>
      </c>
      <c r="Q6" s="434"/>
      <c r="R6" s="441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63"/>
      <c r="AD6" s="163"/>
      <c r="AE6" s="470" t="str">
        <f t="shared" si="2"/>
        <v>Father Name</v>
      </c>
      <c r="AF6" s="470"/>
      <c r="AG6" s="470"/>
      <c r="AH6" s="163"/>
      <c r="AI6" s="163"/>
      <c r="AP6" s="142" t="s">
        <v>567</v>
      </c>
    </row>
    <row r="7" spans="2:42" ht="15" customHeight="1" thickTop="1" thickBot="1" x14ac:dyDescent="0.35">
      <c r="B7" s="462" t="s">
        <v>681</v>
      </c>
      <c r="C7" s="444"/>
      <c r="D7" s="442">
        <f>'اختيار المقررات'!W4</f>
        <v>0</v>
      </c>
      <c r="E7" s="443"/>
      <c r="F7" s="444" t="s">
        <v>682</v>
      </c>
      <c r="G7" s="444"/>
      <c r="H7" s="445">
        <f>'اختيار المقررات'!AB4</f>
        <v>0</v>
      </c>
      <c r="I7" s="446"/>
      <c r="J7" s="201" t="s">
        <v>226</v>
      </c>
      <c r="K7" s="443">
        <f>'اختيار المقررات'!AE4</f>
        <v>0</v>
      </c>
      <c r="L7" s="443"/>
      <c r="M7" s="443"/>
      <c r="N7" s="443"/>
      <c r="O7" s="443"/>
      <c r="P7" s="443"/>
      <c r="Q7" s="443"/>
      <c r="R7" s="447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63"/>
      <c r="AD7" s="163"/>
      <c r="AE7" s="470" t="str">
        <f t="shared" si="2"/>
        <v>Mother Name</v>
      </c>
      <c r="AF7" s="470"/>
      <c r="AG7" s="470"/>
      <c r="AH7" s="163"/>
      <c r="AI7" s="163"/>
      <c r="AP7" s="142" t="s">
        <v>233</v>
      </c>
    </row>
    <row r="8" spans="2:42" ht="19.8" customHeight="1" thickTop="1" thickBot="1" x14ac:dyDescent="0.35">
      <c r="B8" s="460" t="e">
        <f>IF('اختيار المقررات'!E2="مستنفذ",'اختيار المقررات'!B6,IF(AD1&lt;&gt;"",AD1,AI2))</f>
        <v>#N/A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63"/>
      <c r="AD8" s="163"/>
      <c r="AE8" s="470" t="str">
        <f t="shared" si="2"/>
        <v>الجنس:</v>
      </c>
      <c r="AF8" s="470"/>
      <c r="AG8" s="470"/>
      <c r="AH8" s="163"/>
      <c r="AI8" s="163"/>
      <c r="AP8" s="142" t="s">
        <v>8</v>
      </c>
    </row>
    <row r="9" spans="2:42" ht="19.8" customHeight="1" thickTop="1" thickBot="1" x14ac:dyDescent="0.35"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57"/>
      <c r="T9" s="57"/>
      <c r="U9" s="57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63"/>
      <c r="AD9" s="163"/>
      <c r="AE9" s="470" t="str">
        <f t="shared" si="2"/>
        <v>تاريخ الميلاد:</v>
      </c>
      <c r="AF9" s="470"/>
      <c r="AG9" s="470"/>
      <c r="AH9" s="163"/>
      <c r="AI9" s="163"/>
      <c r="AP9" s="1" t="s">
        <v>15</v>
      </c>
    </row>
    <row r="10" spans="2:42" ht="19.8" customHeight="1" thickTop="1" thickBot="1" x14ac:dyDescent="0.35"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57"/>
      <c r="T10" s="57"/>
      <c r="U10" s="57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63"/>
      <c r="AD10" s="163"/>
      <c r="AE10" s="470" t="str">
        <f t="shared" si="2"/>
        <v>مكان الميلاد:</v>
      </c>
      <c r="AF10" s="470"/>
      <c r="AG10" s="470"/>
      <c r="AH10" s="163"/>
      <c r="AI10" s="163"/>
    </row>
    <row r="11" spans="2:42" ht="19.8" customHeight="1" thickTop="1" thickBot="1" x14ac:dyDescent="0.35">
      <c r="B11" s="58"/>
      <c r="C11" s="59" t="s">
        <v>28</v>
      </c>
      <c r="D11" s="438" t="s">
        <v>29</v>
      </c>
      <c r="E11" s="439"/>
      <c r="F11" s="439"/>
      <c r="G11" s="440"/>
      <c r="H11" s="60"/>
      <c r="I11" s="61"/>
      <c r="J11" s="58"/>
      <c r="K11" s="59" t="s">
        <v>28</v>
      </c>
      <c r="L11" s="438" t="s">
        <v>29</v>
      </c>
      <c r="M11" s="439"/>
      <c r="N11" s="439"/>
      <c r="O11" s="440"/>
      <c r="P11" s="60"/>
      <c r="Q11" s="62"/>
      <c r="R11" s="63"/>
      <c r="S11" s="64"/>
      <c r="T11" s="64"/>
      <c r="U11" s="65"/>
      <c r="V11" s="1" t="str">
        <f>IFERROR(SMALL('اختيار المقررات'!$AL$8:$AL$56,'اختيار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63"/>
      <c r="AD11" s="163"/>
      <c r="AE11" s="470" t="str">
        <f t="shared" si="2"/>
        <v>place of birth</v>
      </c>
      <c r="AF11" s="470"/>
      <c r="AG11" s="470"/>
      <c r="AH11" s="163"/>
      <c r="AI11" s="163"/>
    </row>
    <row r="12" spans="2:42" ht="19.8" customHeight="1" thickTop="1" thickBot="1" x14ac:dyDescent="0.35">
      <c r="B12" s="66" t="str">
        <f>IF($AJ$1&gt;0,"",V11)</f>
        <v/>
      </c>
      <c r="C12" s="67" t="str">
        <f>IFERROR(VLOOKUP(B12,'اختيار المقررات'!AU5:BP53,2,0),"")</f>
        <v/>
      </c>
      <c r="D12" s="425" t="str">
        <f>IFERROR(VLOOKUP(B12,'اختيار المقررات'!AU5:BP53,3,0),"")</f>
        <v/>
      </c>
      <c r="E12" s="425"/>
      <c r="F12" s="425"/>
      <c r="G12" s="425"/>
      <c r="H12" s="68" t="str">
        <f>IFERROR(VLOOKUP(B12,'اختيار المقررات'!AU5:BP53,4,0),"")</f>
        <v/>
      </c>
      <c r="I12" s="69" t="str">
        <f>IFERROR(VLOOKUP(B12,'اختيار المقررات'!AU5:BP53,5,0),"")</f>
        <v/>
      </c>
      <c r="J12" s="70" t="str">
        <f>IF($AJ$1&gt;0,"",V18)</f>
        <v/>
      </c>
      <c r="K12" s="67" t="str">
        <f>IFERROR(VLOOKUP(J12,'اختيار المقررات'!AU5:BP53,2,0),"")</f>
        <v/>
      </c>
      <c r="L12" s="425" t="str">
        <f>IFERROR(VLOOKUP(J12,'اختيار المقررات'!AU5:BP53,3,0),"")</f>
        <v/>
      </c>
      <c r="M12" s="425"/>
      <c r="N12" s="425"/>
      <c r="O12" s="425"/>
      <c r="P12" s="68" t="str">
        <f>IFERROR(VLOOKUP(J12,'اختيار المقررات'!AU5:BP53,4,0),"")</f>
        <v/>
      </c>
      <c r="Q12" s="69" t="str">
        <f>IFERROR(VLOOKUP(J12,'اختيار المقررات'!AU5:BP53,5,0),"")</f>
        <v/>
      </c>
      <c r="R12" s="71"/>
      <c r="S12" s="72"/>
      <c r="T12" s="73"/>
      <c r="U12" s="72"/>
      <c r="V12" s="1" t="str">
        <f>IFERROR(SMALL('اختيار المقررات'!$AL$8:$AL$56,'اختيار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63"/>
      <c r="AD12" s="163"/>
      <c r="AE12" s="470" t="str">
        <f t="shared" si="2"/>
        <v>الجنسية:</v>
      </c>
      <c r="AF12" s="470"/>
      <c r="AG12" s="470"/>
      <c r="AH12" s="163"/>
      <c r="AI12" s="163"/>
    </row>
    <row r="13" spans="2:42" ht="19.8" customHeight="1" thickTop="1" thickBot="1" x14ac:dyDescent="0.35">
      <c r="B13" s="66" t="str">
        <f t="shared" ref="B13:B17" si="3">IF($AJ$1&gt;0,"",V12)</f>
        <v/>
      </c>
      <c r="C13" s="67" t="str">
        <f>IFERROR(VLOOKUP(B13,'اختيار المقررات'!AU6:BP54,2,0),"")</f>
        <v/>
      </c>
      <c r="D13" s="425" t="str">
        <f>IFERROR(VLOOKUP(B13,'اختيار المقررات'!AU6:BP54,3,0),"")</f>
        <v/>
      </c>
      <c r="E13" s="425"/>
      <c r="F13" s="425"/>
      <c r="G13" s="425"/>
      <c r="H13" s="68" t="str">
        <f>IFERROR(VLOOKUP(B13,'اختيار المقررات'!AU6:BP54,4,0),"")</f>
        <v/>
      </c>
      <c r="I13" s="69" t="str">
        <f>IFERROR(VLOOKUP(B13,'اختيار المقررات'!AU6:BP54,5,0),"")</f>
        <v/>
      </c>
      <c r="J13" s="70" t="str">
        <f t="shared" ref="J13:J18" si="4">IF($AJ$1&gt;0,"",V19)</f>
        <v/>
      </c>
      <c r="K13" s="67" t="str">
        <f>IFERROR(VLOOKUP(J13,'اختيار المقررات'!AU6:BP54,2,0),"")</f>
        <v/>
      </c>
      <c r="L13" s="425" t="str">
        <f>IFERROR(VLOOKUP(J13,'اختيار المقررات'!AU6:BP54,3,0),"")</f>
        <v/>
      </c>
      <c r="M13" s="425"/>
      <c r="N13" s="425"/>
      <c r="O13" s="425"/>
      <c r="P13" s="68" t="str">
        <f>IFERROR(VLOOKUP(J13,'اختيار المقررات'!AU6:BP54,4,0),"")</f>
        <v/>
      </c>
      <c r="Q13" s="69" t="str">
        <f>IFERROR(VLOOKUP(J13,'اختيار المقررات'!AU6:BP54,5,0),"")</f>
        <v/>
      </c>
      <c r="R13" s="71"/>
      <c r="S13" s="73"/>
      <c r="T13" s="73"/>
      <c r="U13" s="74"/>
      <c r="V13" s="1" t="str">
        <f>IFERROR(SMALL('اختيار المقررات'!$AL$8:$AL$56,'اختيار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63"/>
      <c r="AD13" s="163"/>
      <c r="AE13" s="470" t="str">
        <f t="shared" si="2"/>
        <v>الرقم الوطني:</v>
      </c>
      <c r="AF13" s="470"/>
      <c r="AG13" s="470"/>
      <c r="AH13" s="163"/>
      <c r="AI13" s="163"/>
    </row>
    <row r="14" spans="2:42" ht="19.8" customHeight="1" thickTop="1" thickBot="1" x14ac:dyDescent="0.35">
      <c r="B14" s="66" t="str">
        <f t="shared" si="3"/>
        <v/>
      </c>
      <c r="C14" s="67" t="str">
        <f>IFERROR(VLOOKUP(B14,'اختيار المقررات'!AU7:BP55,2,0),"")</f>
        <v/>
      </c>
      <c r="D14" s="425" t="str">
        <f>IFERROR(VLOOKUP(B14,'اختيار المقررات'!AU7:BP55,3,0),"")</f>
        <v/>
      </c>
      <c r="E14" s="425"/>
      <c r="F14" s="425"/>
      <c r="G14" s="425"/>
      <c r="H14" s="68" t="str">
        <f>IFERROR(VLOOKUP(B14,'اختيار المقررات'!AU7:BP55,4,0),"")</f>
        <v/>
      </c>
      <c r="I14" s="69" t="str">
        <f>IFERROR(VLOOKUP(B14,'اختيار المقررات'!AU7:BP55,5,0),"")</f>
        <v/>
      </c>
      <c r="J14" s="70" t="str">
        <f t="shared" si="4"/>
        <v/>
      </c>
      <c r="K14" s="67" t="str">
        <f>IFERROR(VLOOKUP(J14,'اختيار المقررات'!AU7:BP55,2,0),"")</f>
        <v/>
      </c>
      <c r="L14" s="425" t="str">
        <f>IFERROR(VLOOKUP(J14,'اختيار المقررات'!AU7:BP55,3,0),"")</f>
        <v/>
      </c>
      <c r="M14" s="425"/>
      <c r="N14" s="425"/>
      <c r="O14" s="425"/>
      <c r="P14" s="68" t="str">
        <f>IFERROR(VLOOKUP(J14,'اختيار المقررات'!AU7:BP55,4,0),"")</f>
        <v/>
      </c>
      <c r="Q14" s="69" t="str">
        <f>IFERROR(VLOOKUP(J14,'اختيار المقررات'!AU7:BP55,5,0),"")</f>
        <v/>
      </c>
      <c r="R14" s="71"/>
      <c r="S14" s="73"/>
      <c r="T14" s="73"/>
      <c r="U14" s="74"/>
      <c r="V14" s="1" t="str">
        <f>IFERROR(SMALL('اختيار المقررات'!$AL$8:$AL$56,'اختيار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63"/>
      <c r="AD14" s="163"/>
      <c r="AE14" s="470" t="str">
        <f t="shared" si="2"/>
        <v>نوع الثانوية:</v>
      </c>
      <c r="AF14" s="470"/>
      <c r="AG14" s="470"/>
      <c r="AH14" s="163"/>
      <c r="AI14" s="163"/>
    </row>
    <row r="15" spans="2:42" ht="19.8" customHeight="1" thickTop="1" thickBot="1" x14ac:dyDescent="0.35">
      <c r="B15" s="66" t="str">
        <f t="shared" si="3"/>
        <v/>
      </c>
      <c r="C15" s="67" t="str">
        <f>IFERROR(VLOOKUP(B15,'اختيار المقررات'!AU8:BP56,2,0),"")</f>
        <v/>
      </c>
      <c r="D15" s="425" t="str">
        <f>IFERROR(VLOOKUP(B15,'اختيار المقررات'!AU8:BP56,3,0),"")</f>
        <v/>
      </c>
      <c r="E15" s="425"/>
      <c r="F15" s="425"/>
      <c r="G15" s="425"/>
      <c r="H15" s="68" t="str">
        <f>IFERROR(VLOOKUP(B15,'اختيار المقررات'!AU8:BP56,4,0),"")</f>
        <v/>
      </c>
      <c r="I15" s="69" t="str">
        <f>IFERROR(VLOOKUP(B15,'اختيار المقررات'!AU8:BP56,5,0),"")</f>
        <v/>
      </c>
      <c r="J15" s="70" t="str">
        <f t="shared" si="4"/>
        <v/>
      </c>
      <c r="K15" s="67" t="str">
        <f>IFERROR(VLOOKUP(J15,'اختيار المقررات'!AU8:BP56,2,0),"")</f>
        <v/>
      </c>
      <c r="L15" s="425" t="str">
        <f>IFERROR(VLOOKUP(J15,'اختيار المقررات'!AU8:BP56,3,0),"")</f>
        <v/>
      </c>
      <c r="M15" s="425"/>
      <c r="N15" s="425"/>
      <c r="O15" s="425"/>
      <c r="P15" s="68" t="str">
        <f>IFERROR(VLOOKUP(J15,'اختيار المقررات'!AU8:BP56,4,0),"")</f>
        <v/>
      </c>
      <c r="Q15" s="69" t="str">
        <f>IFERROR(VLOOKUP(J15,'اختيار المقررات'!AU8:BP56,5,0),"")</f>
        <v/>
      </c>
      <c r="R15" s="71"/>
      <c r="S15" s="73"/>
      <c r="T15" s="73"/>
      <c r="U15" s="74"/>
      <c r="V15" s="1" t="str">
        <f>IFERROR(SMALL('اختيار المقررات'!$AL$8:$AL$56,'اختيار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63"/>
      <c r="AD15" s="163"/>
      <c r="AE15" s="470" t="str">
        <f t="shared" si="2"/>
        <v>محافظتها:</v>
      </c>
      <c r="AF15" s="470"/>
      <c r="AG15" s="470"/>
      <c r="AH15" s="163"/>
      <c r="AI15" s="163"/>
    </row>
    <row r="16" spans="2:42" ht="19.8" customHeight="1" thickTop="1" thickBot="1" x14ac:dyDescent="0.35">
      <c r="B16" s="66" t="str">
        <f t="shared" si="3"/>
        <v/>
      </c>
      <c r="C16" s="67" t="str">
        <f>IFERROR(VLOOKUP(B16,'اختيار المقررات'!AU9:BP57,2,0),"")</f>
        <v/>
      </c>
      <c r="D16" s="425" t="str">
        <f>IFERROR(VLOOKUP(B16,'اختيار المقررات'!AU9:BP57,3,0),"")</f>
        <v/>
      </c>
      <c r="E16" s="425"/>
      <c r="F16" s="425"/>
      <c r="G16" s="425"/>
      <c r="H16" s="68" t="str">
        <f>IFERROR(VLOOKUP(B16,'اختيار المقررات'!AU9:BP57,4,0),"")</f>
        <v/>
      </c>
      <c r="I16" s="69" t="str">
        <f>IFERROR(VLOOKUP(B16,'اختيار المقررات'!AU9:BP57,5,0),"")</f>
        <v/>
      </c>
      <c r="J16" s="70" t="str">
        <f t="shared" si="4"/>
        <v/>
      </c>
      <c r="K16" s="67" t="str">
        <f>IFERROR(VLOOKUP(J16,'اختيار المقررات'!AU9:BP57,2,0),"")</f>
        <v/>
      </c>
      <c r="L16" s="425" t="str">
        <f>IFERROR(VLOOKUP(J16,'اختيار المقررات'!AU9:BP57,3,0),"")</f>
        <v/>
      </c>
      <c r="M16" s="425"/>
      <c r="N16" s="425"/>
      <c r="O16" s="425"/>
      <c r="P16" s="68" t="str">
        <f>IFERROR(VLOOKUP(J16,'اختيار المقررات'!AU9:BP57,4,0),"")</f>
        <v/>
      </c>
      <c r="Q16" s="69" t="str">
        <f>IFERROR(VLOOKUP(J16,'اختيار المقررات'!AU9:BP57,5,0),"")</f>
        <v/>
      </c>
      <c r="R16" s="71"/>
      <c r="S16" s="73"/>
      <c r="T16" s="73"/>
      <c r="U16" s="74"/>
      <c r="V16" s="1" t="str">
        <f>IFERROR(SMALL('اختيار المقررات'!$AL$8:$AL$56,'اختيار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63"/>
      <c r="AD16" s="163"/>
      <c r="AE16" s="470" t="str">
        <f t="shared" si="2"/>
        <v>عامها:</v>
      </c>
      <c r="AF16" s="470"/>
      <c r="AG16" s="470"/>
      <c r="AH16" s="163"/>
      <c r="AI16" s="163"/>
    </row>
    <row r="17" spans="2:36" ht="19.8" customHeight="1" thickTop="1" thickBot="1" x14ac:dyDescent="0.35">
      <c r="B17" s="66" t="str">
        <f t="shared" si="3"/>
        <v/>
      </c>
      <c r="C17" s="67" t="str">
        <f>IFERROR(VLOOKUP(B17,'اختيار المقررات'!AU10:BP58,2,0),"")</f>
        <v/>
      </c>
      <c r="D17" s="425" t="str">
        <f>IFERROR(VLOOKUP(B17,'اختيار المقررات'!AU10:BP58,3,0),"")</f>
        <v/>
      </c>
      <c r="E17" s="425"/>
      <c r="F17" s="425"/>
      <c r="G17" s="425"/>
      <c r="H17" s="68" t="str">
        <f>IFERROR(VLOOKUP(B17,'اختيار المقررات'!AU10:BP58,4,0),"")</f>
        <v/>
      </c>
      <c r="I17" s="69" t="str">
        <f>IFERROR(VLOOKUP(B17,'اختيار المقررات'!AU10:BP58,5,0),"")</f>
        <v/>
      </c>
      <c r="J17" s="70" t="str">
        <f t="shared" si="4"/>
        <v/>
      </c>
      <c r="K17" s="67" t="str">
        <f>IFERROR(VLOOKUP(J17,'اختيار المقررات'!AU10:BP58,2,0),"")</f>
        <v/>
      </c>
      <c r="L17" s="425" t="str">
        <f>IFERROR(VLOOKUP(J17,'اختيار المقررات'!AU10:BP58,3,0),"")</f>
        <v/>
      </c>
      <c r="M17" s="425"/>
      <c r="N17" s="425"/>
      <c r="O17" s="425"/>
      <c r="P17" s="68" t="str">
        <f>IFERROR(VLOOKUP(J17,'اختيار المقررات'!AU10:BP58,4,0),"")</f>
        <v/>
      </c>
      <c r="Q17" s="69" t="str">
        <f>IFERROR(VLOOKUP(J17,'اختيار المقررات'!AU10:BP58,5,0),"")</f>
        <v/>
      </c>
      <c r="R17" s="71"/>
      <c r="S17" s="73"/>
      <c r="T17" s="73"/>
      <c r="U17" s="74"/>
      <c r="V17" s="1" t="str">
        <f>IFERROR(SMALL('اختيار المقررات'!$AL$8:$AL$56,'اختيار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63"/>
      <c r="AD17" s="163"/>
      <c r="AE17" s="470" t="str">
        <f t="shared" si="2"/>
        <v>الموبايل:</v>
      </c>
      <c r="AF17" s="470"/>
      <c r="AG17" s="470"/>
      <c r="AH17" s="163"/>
      <c r="AI17" s="163"/>
    </row>
    <row r="18" spans="2:36" s="75" customFormat="1" ht="19.8" customHeight="1" thickTop="1" thickBot="1" x14ac:dyDescent="0.35">
      <c r="B18" s="66" t="str">
        <f>IF($AJ$1&gt;0,"",V17)</f>
        <v/>
      </c>
      <c r="C18" s="67" t="str">
        <f>IFERROR(VLOOKUP(B18,'اختيار المقررات'!AU11:BP59,2,0),"")</f>
        <v/>
      </c>
      <c r="D18" s="425" t="str">
        <f>IFERROR(VLOOKUP(B18,'اختيار المقررات'!AU11:BP59,3,0),"")</f>
        <v/>
      </c>
      <c r="E18" s="425"/>
      <c r="F18" s="425"/>
      <c r="G18" s="425"/>
      <c r="H18" s="68" t="str">
        <f>IFERROR(VLOOKUP(B18,'اختيار المقررات'!AU11:BP59,4,0),"")</f>
        <v/>
      </c>
      <c r="I18" s="69" t="str">
        <f>IFERROR(VLOOKUP(B18,'اختيار المقررات'!AU11:BP59,5,0),"")</f>
        <v/>
      </c>
      <c r="J18" s="70" t="str">
        <f t="shared" si="4"/>
        <v/>
      </c>
      <c r="K18" s="67" t="str">
        <f>IFERROR(VLOOKUP(J18,'اختيار المقررات'!AU11:BP59,2,0),"")</f>
        <v/>
      </c>
      <c r="L18" s="425" t="str">
        <f>IFERROR(VLOOKUP(J18,'اختيار المقررات'!AU11:BP59,3,0),"")</f>
        <v/>
      </c>
      <c r="M18" s="425"/>
      <c r="N18" s="425"/>
      <c r="O18" s="425"/>
      <c r="P18" s="68" t="str">
        <f>IFERROR(VLOOKUP(J18,'اختيار المقررات'!AU11:BP59,4,0),"")</f>
        <v/>
      </c>
      <c r="Q18" s="69" t="str">
        <f>IFERROR(VLOOKUP(J18,'اختيار المقررات'!AU11:BP59,5,0),"")</f>
        <v/>
      </c>
      <c r="R18" s="71"/>
      <c r="S18" s="73"/>
      <c r="T18" s="73"/>
      <c r="U18" s="74"/>
      <c r="V18" s="1" t="str">
        <f>IFERROR(SMALL('اختيار المقررات'!$AL$8:$AL$56,'اختيار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63"/>
      <c r="AD18" s="163"/>
      <c r="AE18" s="470" t="str">
        <f t="shared" si="2"/>
        <v>الهاتف:</v>
      </c>
      <c r="AF18" s="470"/>
      <c r="AG18" s="470"/>
      <c r="AH18" s="163"/>
      <c r="AI18" s="163"/>
      <c r="AJ18" s="1"/>
    </row>
    <row r="19" spans="2:36" s="75" customFormat="1" ht="19.8" customHeight="1" thickTop="1" thickBot="1" x14ac:dyDescent="0.35">
      <c r="B19" s="66"/>
      <c r="C19" s="67"/>
      <c r="D19" s="425"/>
      <c r="E19" s="425"/>
      <c r="F19" s="425"/>
      <c r="G19" s="425"/>
      <c r="H19" s="68"/>
      <c r="I19" s="69"/>
      <c r="J19" s="70"/>
      <c r="K19" s="67"/>
      <c r="L19" s="425"/>
      <c r="M19" s="425"/>
      <c r="N19" s="425"/>
      <c r="O19" s="425"/>
      <c r="P19" s="68"/>
      <c r="Q19" s="69"/>
      <c r="R19" s="71"/>
      <c r="S19" s="76"/>
      <c r="T19" s="76"/>
      <c r="U19" s="48"/>
      <c r="V19" s="1" t="str">
        <f>IFERROR(SMALL('اختيار المقررات'!$AL$8:$AL$56,'اختيار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63"/>
      <c r="AD19" s="163"/>
      <c r="AE19" s="470" t="str">
        <f t="shared" si="2"/>
        <v>العنوان :</v>
      </c>
      <c r="AF19" s="470"/>
      <c r="AG19" s="470"/>
      <c r="AH19" s="163"/>
      <c r="AI19" s="163"/>
      <c r="AJ19" s="1"/>
    </row>
    <row r="20" spans="2:36" s="75" customFormat="1" ht="16.5" customHeight="1" thickTop="1" thickBot="1" x14ac:dyDescent="0.35">
      <c r="B20" s="66"/>
      <c r="C20" s="71"/>
      <c r="D20" s="71"/>
      <c r="E20" s="71"/>
      <c r="F20" s="71"/>
      <c r="G20" s="71"/>
      <c r="H20" s="48"/>
      <c r="I20" s="48"/>
      <c r="J20" s="70"/>
      <c r="K20" s="71"/>
      <c r="L20" s="71"/>
      <c r="M20" s="71"/>
      <c r="N20" s="71"/>
      <c r="O20" s="71"/>
      <c r="P20" s="48"/>
      <c r="Q20" s="48"/>
      <c r="R20" s="71"/>
      <c r="S20" s="76"/>
      <c r="T20" s="76"/>
      <c r="U20" s="48"/>
      <c r="V20" s="1" t="str">
        <f>IFERROR(SMALL('اختيار المقررات'!$AL$8:$AL$56,'اختيار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63"/>
      <c r="AD20" s="163"/>
      <c r="AE20" s="470" t="str">
        <f t="shared" si="2"/>
        <v/>
      </c>
      <c r="AF20" s="470"/>
      <c r="AG20" s="470"/>
      <c r="AH20" s="163"/>
      <c r="AI20" s="163"/>
      <c r="AJ20" s="1"/>
    </row>
    <row r="21" spans="2:36" ht="16.5" customHeight="1" thickTop="1" thickBot="1" x14ac:dyDescent="0.35">
      <c r="B21" s="426" t="s">
        <v>235</v>
      </c>
      <c r="C21" s="427"/>
      <c r="D21" s="427"/>
      <c r="E21" s="427"/>
      <c r="F21" s="198">
        <f>'اختيار المقررات'!AD25</f>
        <v>0</v>
      </c>
      <c r="G21" s="427" t="s">
        <v>236</v>
      </c>
      <c r="H21" s="427"/>
      <c r="I21" s="427"/>
      <c r="J21" s="427"/>
      <c r="K21" s="429">
        <f>'اختيار المقررات'!AD26</f>
        <v>0</v>
      </c>
      <c r="L21" s="429"/>
      <c r="M21" s="427" t="s">
        <v>237</v>
      </c>
      <c r="N21" s="427"/>
      <c r="O21" s="427"/>
      <c r="P21" s="427"/>
      <c r="Q21" s="429">
        <f>'اختيار المقررات'!AD27</f>
        <v>0</v>
      </c>
      <c r="R21" s="496"/>
      <c r="S21" s="77"/>
      <c r="V21" s="1" t="str">
        <f>IFERROR(SMALL('اختيار المقررات'!$AL$8:$AL$56,'اختيار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63"/>
      <c r="AD21" s="163"/>
      <c r="AE21" s="470" t="str">
        <f t="shared" si="2"/>
        <v/>
      </c>
      <c r="AF21" s="470"/>
      <c r="AG21" s="470"/>
      <c r="AH21" s="163"/>
      <c r="AI21" s="163"/>
    </row>
    <row r="22" spans="2:36" ht="15" thickTop="1" x14ac:dyDescent="0.3">
      <c r="B22" s="430" t="s">
        <v>230</v>
      </c>
      <c r="C22" s="431"/>
      <c r="D22" s="431"/>
      <c r="E22" s="432">
        <f>'اختيار المقررات'!F5</f>
        <v>0</v>
      </c>
      <c r="F22" s="432"/>
      <c r="G22" s="432"/>
      <c r="H22" s="432"/>
      <c r="I22" s="433"/>
      <c r="J22" s="165" t="s">
        <v>62</v>
      </c>
      <c r="K22" s="434" t="e">
        <f>'اختيار المقررات'!Q5</f>
        <v>#N/A</v>
      </c>
      <c r="L22" s="434"/>
      <c r="M22" s="204" t="s">
        <v>0</v>
      </c>
      <c r="N22" s="428" t="e">
        <f>'اختيار المقررات'!W5</f>
        <v>#N/A</v>
      </c>
      <c r="O22" s="428"/>
      <c r="P22" s="435" t="e">
        <f>'اختيار المقررات'!Y28</f>
        <v>#N/A</v>
      </c>
      <c r="Q22" s="435"/>
      <c r="R22" s="436"/>
      <c r="V22" s="1" t="str">
        <f>IFERROR(SMALL('اختيار المقررات'!$AL$8:$AL$56,'اختيار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63"/>
      <c r="AD22" s="163"/>
      <c r="AE22" s="470" t="str">
        <f t="shared" si="2"/>
        <v/>
      </c>
      <c r="AF22" s="470"/>
      <c r="AG22" s="470"/>
      <c r="AH22" s="163"/>
      <c r="AI22" s="163"/>
    </row>
    <row r="23" spans="2:36" ht="15.75" customHeight="1" x14ac:dyDescent="0.3">
      <c r="B23" s="497" t="s">
        <v>234</v>
      </c>
      <c r="C23" s="498"/>
      <c r="D23" s="498"/>
      <c r="E23" s="499" t="e">
        <f>'اختيار المقررات'!N25</f>
        <v>#N/A</v>
      </c>
      <c r="F23" s="499"/>
      <c r="G23" s="500"/>
      <c r="H23" s="478" t="s">
        <v>684</v>
      </c>
      <c r="I23" s="479"/>
      <c r="J23" s="480" t="e">
        <f>'اختيار المقررات'!V25</f>
        <v>#N/A</v>
      </c>
      <c r="K23" s="480"/>
      <c r="L23" s="481"/>
      <c r="M23" s="476" t="s">
        <v>568</v>
      </c>
      <c r="N23" s="476"/>
      <c r="O23" s="476" t="s">
        <v>569</v>
      </c>
      <c r="P23" s="476"/>
      <c r="Q23" s="476" t="s">
        <v>630</v>
      </c>
      <c r="R23" s="476"/>
      <c r="V23" s="1" t="str">
        <f>IFERROR(SMALL('اختيار المقررات'!$AL$8:$AL$56,'اختيار المقررات'!AM20),"")</f>
        <v/>
      </c>
    </row>
    <row r="24" spans="2:36" ht="14.4" x14ac:dyDescent="0.3">
      <c r="B24" s="497" t="s">
        <v>570</v>
      </c>
      <c r="C24" s="498"/>
      <c r="D24" s="498"/>
      <c r="E24" s="484" t="e">
        <f>'اختيار المقررات'!N27</f>
        <v>#N/A</v>
      </c>
      <c r="F24" s="484"/>
      <c r="G24" s="485"/>
      <c r="H24" s="482" t="s">
        <v>25</v>
      </c>
      <c r="I24" s="483"/>
      <c r="J24" s="484" t="e">
        <f>'اختيار المقررات'!N26</f>
        <v>#N/A</v>
      </c>
      <c r="K24" s="484"/>
      <c r="L24" s="485"/>
      <c r="M24" s="476"/>
      <c r="N24" s="476"/>
      <c r="O24" s="476"/>
      <c r="P24" s="476"/>
      <c r="Q24" s="476"/>
      <c r="R24" s="476"/>
      <c r="V24" s="1" t="str">
        <f>IFERROR(SMALL('اختيار المقررات'!$AL$8:$AL$56,'اختيار المقررات'!AM21),"")</f>
        <v/>
      </c>
    </row>
    <row r="25" spans="2:36" ht="14.4" x14ac:dyDescent="0.3">
      <c r="B25" s="497" t="s">
        <v>564</v>
      </c>
      <c r="C25" s="498"/>
      <c r="D25" s="498"/>
      <c r="E25" s="484" t="e">
        <f>'اختيار المقررات'!N28</f>
        <v>#N/A</v>
      </c>
      <c r="F25" s="484"/>
      <c r="G25" s="485"/>
      <c r="H25" s="486" t="s">
        <v>20</v>
      </c>
      <c r="I25" s="487"/>
      <c r="J25" s="434" t="str">
        <f>'اختيار المقررات'!V28</f>
        <v>لا</v>
      </c>
      <c r="K25" s="434"/>
      <c r="L25" s="509"/>
      <c r="M25" s="476"/>
      <c r="N25" s="476"/>
      <c r="O25" s="476"/>
      <c r="P25" s="476"/>
      <c r="Q25" s="476"/>
      <c r="R25" s="476"/>
    </row>
    <row r="26" spans="2:36" ht="14.4" x14ac:dyDescent="0.3">
      <c r="B26" s="520" t="s">
        <v>23</v>
      </c>
      <c r="C26" s="521"/>
      <c r="D26" s="521"/>
      <c r="E26" s="510" t="e">
        <f>'اختيار المقررات'!N29</f>
        <v>#N/A</v>
      </c>
      <c r="F26" s="510"/>
      <c r="G26" s="510"/>
      <c r="H26" s="510"/>
      <c r="I26" s="510"/>
      <c r="J26" s="510"/>
      <c r="K26" s="510"/>
      <c r="L26" s="511"/>
      <c r="M26" s="476"/>
      <c r="N26" s="476"/>
      <c r="O26" s="476"/>
      <c r="P26" s="476"/>
      <c r="Q26" s="476"/>
      <c r="R26" s="476"/>
    </row>
    <row r="27" spans="2:36" ht="14.4" x14ac:dyDescent="0.3">
      <c r="B27" s="488" t="str">
        <f>'اختيار المقررات'!C25</f>
        <v>منقطع عن التسجيل في</v>
      </c>
      <c r="C27" s="489"/>
      <c r="D27" s="489"/>
      <c r="E27" s="489"/>
      <c r="F27" s="489"/>
      <c r="G27" s="489"/>
      <c r="H27" s="489"/>
      <c r="I27" s="489"/>
      <c r="J27" s="489"/>
      <c r="K27" s="489"/>
      <c r="L27" s="490"/>
      <c r="M27" s="476"/>
      <c r="N27" s="476"/>
      <c r="O27" s="476"/>
      <c r="P27" s="476"/>
      <c r="Q27" s="476"/>
      <c r="R27" s="476"/>
    </row>
    <row r="28" spans="2:36" ht="14.4" x14ac:dyDescent="0.3">
      <c r="B28" s="491" t="str">
        <f>'اختيار المقررات'!C26</f>
        <v/>
      </c>
      <c r="C28" s="492"/>
      <c r="D28" s="492"/>
      <c r="E28" s="492"/>
      <c r="F28" s="492"/>
      <c r="G28" s="492" t="str">
        <f>'اختيار المقررات'!C27</f>
        <v/>
      </c>
      <c r="H28" s="492"/>
      <c r="I28" s="492"/>
      <c r="J28" s="492"/>
      <c r="K28" s="492"/>
      <c r="L28" s="493"/>
      <c r="M28" s="476"/>
      <c r="N28" s="476"/>
      <c r="O28" s="476"/>
      <c r="P28" s="476"/>
      <c r="Q28" s="476"/>
      <c r="R28" s="476"/>
      <c r="V28" s="1" t="str">
        <f>IFERROR(SMALL('اختيار المقررات'!$U$10:$U$30,'اختيار المقررات'!V39),"")</f>
        <v/>
      </c>
    </row>
    <row r="29" spans="2:36" ht="15" customHeight="1" x14ac:dyDescent="0.3">
      <c r="B29" s="491" t="str">
        <f>'اختيار المقررات'!C28</f>
        <v/>
      </c>
      <c r="C29" s="492"/>
      <c r="D29" s="492"/>
      <c r="E29" s="492"/>
      <c r="F29" s="492"/>
      <c r="G29" s="492" t="str">
        <f>'اختيار المقررات'!C29</f>
        <v/>
      </c>
      <c r="H29" s="492"/>
      <c r="I29" s="492"/>
      <c r="J29" s="492"/>
      <c r="K29" s="492"/>
      <c r="L29" s="493"/>
      <c r="M29" s="476"/>
      <c r="N29" s="476"/>
      <c r="O29" s="476"/>
      <c r="P29" s="476"/>
      <c r="Q29" s="476"/>
      <c r="R29" s="476"/>
      <c r="V29" s="1" t="str">
        <f>IFERROR(SMALL('اختيار المقررات'!$U$10:$U$30,'اختيار المقررات'!V41),"")</f>
        <v/>
      </c>
    </row>
    <row r="30" spans="2:36" ht="16.5" customHeight="1" x14ac:dyDescent="0.3">
      <c r="B30" s="501" t="str">
        <f>'اختيار المقررات'!C30</f>
        <v/>
      </c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76"/>
      <c r="N30" s="476"/>
      <c r="O30" s="476"/>
      <c r="P30" s="476"/>
      <c r="Q30" s="476"/>
      <c r="R30" s="476"/>
      <c r="V30" s="1" t="str">
        <f>IFERROR(SMALL('اختيار المقررات'!$U$10:$U$30,'اختيار المقررات'!V42),"")</f>
        <v/>
      </c>
    </row>
    <row r="31" spans="2:36" ht="15" customHeight="1" x14ac:dyDescent="0.3">
      <c r="B31" s="517" t="s">
        <v>631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9"/>
      <c r="V31" s="1" t="str">
        <f>IFERROR(SMALL('اختيار المقررات'!$U$10:$U$30,'اختيار المقررات'!V30),"")</f>
        <v/>
      </c>
    </row>
    <row r="32" spans="2:36" ht="24" customHeight="1" x14ac:dyDescent="0.3">
      <c r="B32" s="477" t="s">
        <v>30</v>
      </c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</row>
    <row r="33" spans="2:18" ht="24" customHeight="1" x14ac:dyDescent="0.3">
      <c r="B33" s="502" t="s">
        <v>31</v>
      </c>
      <c r="C33" s="502"/>
      <c r="D33" s="502"/>
      <c r="E33" s="502"/>
      <c r="F33" s="512" t="e">
        <f>'اختيار المقررات'!V29</f>
        <v>#N/A</v>
      </c>
      <c r="G33" s="512"/>
      <c r="H33" s="513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513"/>
      <c r="J33" s="513"/>
      <c r="K33" s="513"/>
      <c r="L33" s="513"/>
      <c r="M33" s="513"/>
      <c r="N33" s="513"/>
      <c r="O33" s="513"/>
      <c r="P33" s="513"/>
      <c r="Q33" s="513"/>
      <c r="R33" s="513"/>
    </row>
    <row r="34" spans="2:18" ht="24" customHeight="1" x14ac:dyDescent="0.3">
      <c r="B34" s="502" t="str">
        <f>IF(D4="أنثى","رقمها الامتحاني","رقمه الامتحاني")</f>
        <v>رقمه الامتحاني</v>
      </c>
      <c r="C34" s="502"/>
      <c r="D34" s="502"/>
      <c r="E34" s="504">
        <f>D2</f>
        <v>0</v>
      </c>
      <c r="F34" s="504"/>
      <c r="G34" s="514" t="s">
        <v>32</v>
      </c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</row>
    <row r="35" spans="2:18" ht="11.4" customHeight="1" x14ac:dyDescent="0.3">
      <c r="B35" s="144"/>
      <c r="C35" s="205"/>
      <c r="D35" s="515"/>
      <c r="E35" s="515"/>
      <c r="F35" s="515"/>
      <c r="G35" s="515"/>
      <c r="H35" s="515"/>
      <c r="I35" s="145"/>
      <c r="J35" s="145"/>
      <c r="K35" s="144"/>
      <c r="L35" s="205"/>
      <c r="M35" s="515"/>
      <c r="N35" s="515"/>
      <c r="O35" s="515"/>
      <c r="P35" s="515"/>
      <c r="Q35" s="145"/>
      <c r="R35" s="145"/>
    </row>
    <row r="36" spans="2:18" ht="24" customHeight="1" x14ac:dyDescent="0.4">
      <c r="B36" s="516" t="s">
        <v>26</v>
      </c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</row>
    <row r="37" spans="2:18" ht="24" customHeight="1" x14ac:dyDescent="0.3">
      <c r="B37" s="477" t="s">
        <v>30</v>
      </c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</row>
    <row r="38" spans="2:18" ht="24" customHeight="1" x14ac:dyDescent="0.3">
      <c r="B38" s="503" t="s">
        <v>31</v>
      </c>
      <c r="C38" s="503"/>
      <c r="D38" s="503"/>
      <c r="E38" s="503"/>
      <c r="F38" s="504" t="e">
        <f>'اختيار المقررات'!AC29</f>
        <v>#N/A</v>
      </c>
      <c r="G38" s="504"/>
      <c r="H38" s="505" t="str">
        <f>H33</f>
        <v xml:space="preserve">ليرة سورية فقط لا غير من الطالب </v>
      </c>
      <c r="I38" s="505"/>
      <c r="J38" s="505"/>
      <c r="K38" s="505"/>
      <c r="L38" s="505"/>
      <c r="M38" s="505"/>
      <c r="N38" s="505"/>
      <c r="O38" s="505"/>
      <c r="P38" s="505"/>
      <c r="Q38" s="505"/>
      <c r="R38" s="505"/>
    </row>
    <row r="39" spans="2:18" ht="24" customHeight="1" x14ac:dyDescent="0.3">
      <c r="B39" s="506" t="str">
        <f>B34</f>
        <v>رقمه الامتحاني</v>
      </c>
      <c r="C39" s="506"/>
      <c r="D39" s="506"/>
      <c r="E39" s="507">
        <f>E34</f>
        <v>0</v>
      </c>
      <c r="F39" s="507"/>
      <c r="G39" s="508" t="str">
        <f>G34</f>
        <v xml:space="preserve">وتحويله إلى حساب التعليم المفتوح رقم ck1-10173186 وتسليم إشعار القبض إلى صاحب العلاقة  </v>
      </c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</row>
    <row r="40" spans="2:18" ht="15.75" customHeight="1" x14ac:dyDescent="0.3"/>
    <row r="41" spans="2:18" ht="22.5" customHeight="1" x14ac:dyDescent="0.3">
      <c r="E41" s="1"/>
      <c r="I41" s="78"/>
      <c r="M41" s="1"/>
      <c r="P41" s="78"/>
    </row>
    <row r="42" spans="2:18" ht="22.5" customHeight="1" x14ac:dyDescent="0.3">
      <c r="C42" s="166"/>
      <c r="D42" s="166"/>
      <c r="E42" s="166"/>
      <c r="F42" s="166"/>
      <c r="G42" s="166"/>
      <c r="I42" s="78"/>
      <c r="J42" s="78"/>
      <c r="K42" s="78"/>
      <c r="L42" s="78"/>
      <c r="P42" s="78"/>
      <c r="Q42" s="78"/>
      <c r="R42" s="78"/>
    </row>
    <row r="43" spans="2:18" ht="26.25" customHeight="1" x14ac:dyDescent="0.3">
      <c r="C43" s="166"/>
      <c r="D43" s="166"/>
      <c r="E43" s="166"/>
      <c r="F43" s="166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</row>
    <row r="44" spans="2:18" ht="14.4" x14ac:dyDescent="0.3">
      <c r="C44" s="166"/>
      <c r="D44" s="166"/>
      <c r="E44" s="166"/>
      <c r="F44" s="166"/>
      <c r="G44" s="166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</row>
  </sheetData>
  <sheetProtection algorithmName="SHA-512" hashValue="ETVaiODF+cs8Ux4NOrB+Llws+2+rIqL2JrmePVDXw+q66Ce5kZ6UVpUWfG45ZRf/nx2bEGWa1/F6twmF4KYPqA==" saltValue="9zR+7zKu7m+uv4loG3vT4w==" spinCount="100000" sheet="1" selectLockedCells="1" selectUnlockedCells="1"/>
  <mergeCells count="134">
    <mergeCell ref="B33:E33"/>
    <mergeCell ref="B24:D24"/>
    <mergeCell ref="E24:G24"/>
    <mergeCell ref="B25:D25"/>
    <mergeCell ref="B38:E38"/>
    <mergeCell ref="F38:G38"/>
    <mergeCell ref="H38:R38"/>
    <mergeCell ref="B39:D39"/>
    <mergeCell ref="E39:F39"/>
    <mergeCell ref="G39:R39"/>
    <mergeCell ref="J25:L25"/>
    <mergeCell ref="E26:L26"/>
    <mergeCell ref="F33:G33"/>
    <mergeCell ref="H33:R33"/>
    <mergeCell ref="B34:D34"/>
    <mergeCell ref="E34:F34"/>
    <mergeCell ref="G34:R34"/>
    <mergeCell ref="D35:H35"/>
    <mergeCell ref="M35:P35"/>
    <mergeCell ref="B36:R36"/>
    <mergeCell ref="B37:R37"/>
    <mergeCell ref="B31:R31"/>
    <mergeCell ref="E25:G25"/>
    <mergeCell ref="B26:D26"/>
    <mergeCell ref="B32:R32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H24:I24"/>
    <mergeCell ref="J24:L24"/>
    <mergeCell ref="H25:I25"/>
    <mergeCell ref="B27:L27"/>
    <mergeCell ref="B28:F28"/>
    <mergeCell ref="G28:L28"/>
    <mergeCell ref="G29:L29"/>
    <mergeCell ref="G30:L30"/>
    <mergeCell ref="Q21:R21"/>
    <mergeCell ref="B23:D23"/>
    <mergeCell ref="E23:G23"/>
    <mergeCell ref="B29:F29"/>
    <mergeCell ref="B30:F30"/>
    <mergeCell ref="O23:P30"/>
    <mergeCell ref="Q23:R30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D1:AH2"/>
    <mergeCell ref="AE3:AG3"/>
    <mergeCell ref="AE4:AG4"/>
    <mergeCell ref="AE5:AG5"/>
    <mergeCell ref="AE6:AG6"/>
    <mergeCell ref="AE7:AG7"/>
    <mergeCell ref="D6:E6"/>
    <mergeCell ref="F6:G6"/>
    <mergeCell ref="H6:I6"/>
    <mergeCell ref="K6:M6"/>
    <mergeCell ref="D4:E4"/>
    <mergeCell ref="F4:G4"/>
    <mergeCell ref="H4:I4"/>
    <mergeCell ref="K4:M4"/>
    <mergeCell ref="D5:E5"/>
    <mergeCell ref="B1:E1"/>
    <mergeCell ref="B2:C2"/>
    <mergeCell ref="D2:E2"/>
    <mergeCell ref="F2:G2"/>
    <mergeCell ref="H2:J2"/>
    <mergeCell ref="M2:N2"/>
    <mergeCell ref="B3:C3"/>
    <mergeCell ref="D3:E3"/>
    <mergeCell ref="N3:P3"/>
    <mergeCell ref="F1:R1"/>
    <mergeCell ref="D14:G14"/>
    <mergeCell ref="L14:O14"/>
    <mergeCell ref="N5:O5"/>
    <mergeCell ref="N6:O6"/>
    <mergeCell ref="P2:R2"/>
    <mergeCell ref="F3:G3"/>
    <mergeCell ref="H3:I3"/>
    <mergeCell ref="B8:R10"/>
    <mergeCell ref="B5:C5"/>
    <mergeCell ref="P6:R6"/>
    <mergeCell ref="B7:C7"/>
    <mergeCell ref="B6:C6"/>
    <mergeCell ref="P5:R5"/>
    <mergeCell ref="D7:E7"/>
    <mergeCell ref="F7:G7"/>
    <mergeCell ref="H7:I7"/>
    <mergeCell ref="K7:R7"/>
    <mergeCell ref="K2:L2"/>
    <mergeCell ref="Q3:R3"/>
    <mergeCell ref="J3:L3"/>
    <mergeCell ref="B4:C4"/>
    <mergeCell ref="N4:P4"/>
    <mergeCell ref="Q4:R4"/>
    <mergeCell ref="D17:G17"/>
    <mergeCell ref="L17:O17"/>
    <mergeCell ref="D12:G12"/>
    <mergeCell ref="L12:O12"/>
    <mergeCell ref="F5:G5"/>
    <mergeCell ref="H5:I5"/>
    <mergeCell ref="K5:M5"/>
    <mergeCell ref="D13:G13"/>
    <mergeCell ref="L13:O13"/>
    <mergeCell ref="D11:G11"/>
    <mergeCell ref="L11:O11"/>
    <mergeCell ref="D15:G15"/>
    <mergeCell ref="L15:O15"/>
    <mergeCell ref="D16:G16"/>
    <mergeCell ref="L16:O16"/>
    <mergeCell ref="D18:G18"/>
    <mergeCell ref="L18:O18"/>
    <mergeCell ref="D19:G19"/>
    <mergeCell ref="L19:O19"/>
    <mergeCell ref="B21:E21"/>
    <mergeCell ref="N22:O22"/>
    <mergeCell ref="G21:J21"/>
    <mergeCell ref="K21:L21"/>
    <mergeCell ref="M21:P21"/>
    <mergeCell ref="B22:D22"/>
    <mergeCell ref="E22:I22"/>
    <mergeCell ref="K22:L22"/>
    <mergeCell ref="P22:R22"/>
  </mergeCells>
  <conditionalFormatting sqref="C11:Q19">
    <cfRule type="expression" dxfId="35" priority="30">
      <formula>$C$12=""</formula>
    </cfRule>
  </conditionalFormatting>
  <conditionalFormatting sqref="C13:I19">
    <cfRule type="expression" dxfId="34" priority="29">
      <formula>$C$13=""</formula>
    </cfRule>
  </conditionalFormatting>
  <conditionalFormatting sqref="C14:I19">
    <cfRule type="expression" dxfId="33" priority="28">
      <formula>$C$14=""</formula>
    </cfRule>
  </conditionalFormatting>
  <conditionalFormatting sqref="C15:I19">
    <cfRule type="expression" dxfId="32" priority="27">
      <formula>$C$15=""</formula>
    </cfRule>
  </conditionalFormatting>
  <conditionalFormatting sqref="C16:I19">
    <cfRule type="expression" dxfId="31" priority="26">
      <formula>$C$16=""</formula>
    </cfRule>
  </conditionalFormatting>
  <conditionalFormatting sqref="C17:I19">
    <cfRule type="expression" dxfId="30" priority="25">
      <formula>$C$17=""</formula>
    </cfRule>
  </conditionalFormatting>
  <conditionalFormatting sqref="C18:I19">
    <cfRule type="expression" dxfId="29" priority="24">
      <formula>$C$18=""</formula>
    </cfRule>
  </conditionalFormatting>
  <conditionalFormatting sqref="C19:I19">
    <cfRule type="expression" dxfId="28" priority="23">
      <formula>$C$19=""</formula>
    </cfRule>
  </conditionalFormatting>
  <conditionalFormatting sqref="K11:Q19">
    <cfRule type="expression" dxfId="27" priority="22">
      <formula>$K$12=""</formula>
    </cfRule>
  </conditionalFormatting>
  <conditionalFormatting sqref="K13:Q19">
    <cfRule type="expression" dxfId="26" priority="21">
      <formula>$K$13=""</formula>
    </cfRule>
  </conditionalFormatting>
  <conditionalFormatting sqref="K14:Q19">
    <cfRule type="expression" dxfId="25" priority="20">
      <formula>$K$14=""</formula>
    </cfRule>
  </conditionalFormatting>
  <conditionalFormatting sqref="K15:Q19">
    <cfRule type="expression" dxfId="24" priority="19">
      <formula>$K$15=""</formula>
    </cfRule>
  </conditionalFormatting>
  <conditionalFormatting sqref="K16:Q19">
    <cfRule type="expression" dxfId="23" priority="18">
      <formula>$K$16=""</formula>
    </cfRule>
  </conditionalFormatting>
  <conditionalFormatting sqref="K17:Q19">
    <cfRule type="expression" dxfId="22" priority="17">
      <formula>$K$17=""</formula>
    </cfRule>
  </conditionalFormatting>
  <conditionalFormatting sqref="K18:Q19">
    <cfRule type="expression" dxfId="21" priority="16">
      <formula>$K$18=""</formula>
    </cfRule>
  </conditionalFormatting>
  <conditionalFormatting sqref="K19:Q19">
    <cfRule type="expression" dxfId="20" priority="15">
      <formula>$K$19=""</formula>
    </cfRule>
  </conditionalFormatting>
  <conditionalFormatting sqref="AE3:AE22">
    <cfRule type="expression" dxfId="19" priority="8">
      <formula>AE3&lt;&gt;""</formula>
    </cfRule>
  </conditionalFormatting>
  <conditionalFormatting sqref="AC1">
    <cfRule type="expression" dxfId="18" priority="7">
      <formula>AC1&lt;&gt;""</formula>
    </cfRule>
  </conditionalFormatting>
  <conditionalFormatting sqref="AD1:AH2">
    <cfRule type="expression" dxfId="17" priority="6">
      <formula>$AD$1&lt;&gt;""</formula>
    </cfRule>
  </conditionalFormatting>
  <conditionalFormatting sqref="B35:R35">
    <cfRule type="expression" dxfId="16" priority="3">
      <formula>#REF!="لا"</formula>
    </cfRule>
  </conditionalFormatting>
  <conditionalFormatting sqref="B39:R39 B38:H38 B36:R37">
    <cfRule type="expression" dxfId="15" priority="4">
      <formula>$K$25="لا"</formula>
    </cfRule>
  </conditionalFormatting>
  <conditionalFormatting sqref="C43:R44">
    <cfRule type="expression" dxfId="14" priority="5">
      <formula>$K$26="لا"</formula>
    </cfRule>
  </conditionalFormatting>
  <conditionalFormatting sqref="B32:R32">
    <cfRule type="expression" dxfId="13" priority="2">
      <formula>$K$25="لا"</formula>
    </cfRule>
  </conditionalFormatting>
  <conditionalFormatting sqref="B36:R39">
    <cfRule type="expression" dxfId="12" priority="1">
      <formula>$J$25="لا"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X5"/>
  <sheetViews>
    <sheetView showGridLines="0" rightToLeft="1" topLeftCell="DD1" zoomScale="98" zoomScaleNormal="98" workbookViewId="0">
      <pane ySplit="4" topLeftCell="A5" activePane="bottomLeft" state="frozen"/>
      <selection pane="bottomLeft" activeCell="DU5" sqref="DU5"/>
    </sheetView>
  </sheetViews>
  <sheetFormatPr defaultColWidth="9" defaultRowHeight="14.4" x14ac:dyDescent="0.3"/>
  <cols>
    <col min="1" max="1" width="13.88671875" style="33" customWidth="1"/>
    <col min="2" max="2" width="10.88671875" style="33" bestFit="1" customWidth="1"/>
    <col min="3" max="4" width="9" style="33"/>
    <col min="5" max="5" width="10.109375" style="33" bestFit="1" customWidth="1"/>
    <col min="6" max="6" width="11.44140625" style="242" bestFit="1" customWidth="1"/>
    <col min="7" max="7" width="11.44140625" style="242" customWidth="1"/>
    <col min="8" max="8" width="13.44140625" style="33" customWidth="1"/>
    <col min="9" max="9" width="10.44140625" style="33" bestFit="1" customWidth="1"/>
    <col min="10" max="10" width="11.6640625" style="33" bestFit="1" customWidth="1"/>
    <col min="11" max="11" width="21.88671875" style="33" customWidth="1"/>
    <col min="12" max="12" width="24.44140625" style="33" customWidth="1"/>
    <col min="13" max="13" width="17.6640625" style="33" customWidth="1"/>
    <col min="14" max="14" width="20.109375" style="33" customWidth="1"/>
    <col min="15" max="15" width="31.6640625" style="33" customWidth="1"/>
    <col min="16" max="17" width="14.6640625" style="33" customWidth="1"/>
    <col min="18" max="18" width="19.109375" style="33" customWidth="1"/>
    <col min="19" max="19" width="14.109375" style="33" customWidth="1"/>
    <col min="20" max="20" width="6.88671875" style="33" bestFit="1" customWidth="1"/>
    <col min="21" max="48" width="4.44140625" style="33" customWidth="1"/>
    <col min="49" max="49" width="4" style="33" customWidth="1"/>
    <col min="50" max="58" width="4.44140625" style="33" customWidth="1"/>
    <col min="59" max="59" width="4.21875" style="33" customWidth="1"/>
    <col min="60" max="99" width="4.44140625" style="33" customWidth="1"/>
    <col min="100" max="100" width="9.109375" style="33" bestFit="1" customWidth="1"/>
    <col min="101" max="101" width="11.44140625" style="33" bestFit="1" customWidth="1"/>
    <col min="102" max="102" width="9.109375" style="33" bestFit="1" customWidth="1"/>
    <col min="103" max="103" width="9.109375" style="33" customWidth="1"/>
    <col min="104" max="105" width="9" style="33"/>
    <col min="106" max="106" width="10.109375" style="33" bestFit="1" customWidth="1"/>
    <col min="107" max="107" width="10.109375" style="33" customWidth="1"/>
    <col min="108" max="108" width="11.44140625" style="33" bestFit="1" customWidth="1"/>
    <col min="109" max="109" width="10.6640625" style="33" bestFit="1" customWidth="1"/>
    <col min="110" max="110" width="13.44140625" style="33" bestFit="1" customWidth="1"/>
    <col min="111" max="111" width="9.21875" style="33" bestFit="1" customWidth="1"/>
    <col min="112" max="112" width="9.21875" style="33" customWidth="1"/>
    <col min="113" max="113" width="6.5546875" style="33" bestFit="1" customWidth="1"/>
    <col min="114" max="117" width="9" style="33"/>
    <col min="118" max="118" width="12.44140625" style="33" bestFit="1" customWidth="1"/>
    <col min="119" max="119" width="13.5546875" style="33" bestFit="1" customWidth="1"/>
    <col min="120" max="16384" width="9" style="33"/>
  </cols>
  <sheetData>
    <row r="1" spans="1:128" s="209" customFormat="1" ht="18.600000000000001" thickBot="1" x14ac:dyDescent="0.35">
      <c r="A1" s="583"/>
      <c r="B1" s="584">
        <v>9999</v>
      </c>
      <c r="C1" s="585" t="s">
        <v>33</v>
      </c>
      <c r="D1" s="585"/>
      <c r="E1" s="585"/>
      <c r="F1" s="585"/>
      <c r="G1" s="585"/>
      <c r="H1" s="585"/>
      <c r="I1" s="585"/>
      <c r="J1" s="585"/>
      <c r="K1" s="586" t="s">
        <v>16</v>
      </c>
      <c r="L1" s="588" t="s">
        <v>225</v>
      </c>
      <c r="M1" s="581" t="s">
        <v>223</v>
      </c>
      <c r="N1" s="581" t="s">
        <v>224</v>
      </c>
      <c r="O1" s="591" t="s">
        <v>56</v>
      </c>
      <c r="P1" s="585" t="s">
        <v>34</v>
      </c>
      <c r="Q1" s="585"/>
      <c r="R1" s="585"/>
      <c r="S1" s="593" t="s">
        <v>9</v>
      </c>
      <c r="T1" s="573" t="s">
        <v>35</v>
      </c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5"/>
      <c r="AN1" s="573" t="s">
        <v>21</v>
      </c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  <c r="BA1" s="574"/>
      <c r="BB1" s="574"/>
      <c r="BC1" s="574"/>
      <c r="BD1" s="574"/>
      <c r="BE1" s="574"/>
      <c r="BF1" s="574"/>
      <c r="BG1" s="575"/>
      <c r="BH1" s="573" t="s">
        <v>36</v>
      </c>
      <c r="BI1" s="574"/>
      <c r="BJ1" s="574"/>
      <c r="BK1" s="574"/>
      <c r="BL1" s="574"/>
      <c r="BM1" s="574"/>
      <c r="BN1" s="574"/>
      <c r="BO1" s="574"/>
      <c r="BP1" s="574"/>
      <c r="BQ1" s="574"/>
      <c r="BR1" s="574"/>
      <c r="BS1" s="574"/>
      <c r="BT1" s="574"/>
      <c r="BU1" s="574"/>
      <c r="BV1" s="574"/>
      <c r="BW1" s="574"/>
      <c r="BX1" s="574"/>
      <c r="BY1" s="574"/>
      <c r="BZ1" s="574"/>
      <c r="CA1" s="575"/>
      <c r="CB1" s="573" t="s">
        <v>37</v>
      </c>
      <c r="CC1" s="574"/>
      <c r="CD1" s="574"/>
      <c r="CE1" s="574"/>
      <c r="CF1" s="574"/>
      <c r="CG1" s="574"/>
      <c r="CH1" s="574"/>
      <c r="CI1" s="574"/>
      <c r="CJ1" s="574"/>
      <c r="CK1" s="574"/>
      <c r="CL1" s="574"/>
      <c r="CM1" s="574"/>
      <c r="CN1" s="574"/>
      <c r="CO1" s="574"/>
      <c r="CP1" s="574"/>
      <c r="CQ1" s="574"/>
      <c r="CR1" s="574"/>
      <c r="CS1" s="574"/>
      <c r="CT1" s="574"/>
      <c r="CU1" s="575"/>
      <c r="CV1" s="530" t="s">
        <v>1</v>
      </c>
      <c r="CW1" s="531"/>
      <c r="CX1" s="532"/>
      <c r="CY1" s="536"/>
      <c r="CZ1" s="538" t="s">
        <v>686</v>
      </c>
      <c r="DA1" s="539"/>
      <c r="DB1" s="539"/>
      <c r="DC1" s="539"/>
      <c r="DD1" s="539"/>
      <c r="DE1" s="539"/>
      <c r="DF1" s="539"/>
      <c r="DG1" s="539"/>
      <c r="DH1" s="542" t="s">
        <v>38</v>
      </c>
      <c r="DI1" s="543"/>
      <c r="DJ1" s="543"/>
      <c r="DK1" s="544"/>
      <c r="DL1" s="542" t="s">
        <v>687</v>
      </c>
      <c r="DM1" s="543"/>
      <c r="DN1" s="543"/>
      <c r="DO1" s="544"/>
      <c r="DP1" s="153"/>
      <c r="DQ1" s="153"/>
      <c r="DR1" s="153"/>
      <c r="DS1" s="153"/>
    </row>
    <row r="2" spans="1:128" s="209" customFormat="1" ht="18.600000000000001" thickBot="1" x14ac:dyDescent="0.35">
      <c r="A2" s="583"/>
      <c r="B2" s="584"/>
      <c r="C2" s="585"/>
      <c r="D2" s="585"/>
      <c r="E2" s="585"/>
      <c r="F2" s="585"/>
      <c r="G2" s="585"/>
      <c r="H2" s="585"/>
      <c r="I2" s="585"/>
      <c r="J2" s="585"/>
      <c r="K2" s="587"/>
      <c r="L2" s="589"/>
      <c r="M2" s="582"/>
      <c r="N2" s="582"/>
      <c r="O2" s="592"/>
      <c r="P2" s="585"/>
      <c r="Q2" s="585"/>
      <c r="R2" s="585"/>
      <c r="S2" s="593"/>
      <c r="T2" s="576" t="s">
        <v>17</v>
      </c>
      <c r="U2" s="577"/>
      <c r="V2" s="577"/>
      <c r="W2" s="577"/>
      <c r="X2" s="577"/>
      <c r="Y2" s="577"/>
      <c r="Z2" s="577"/>
      <c r="AA2" s="577"/>
      <c r="AB2" s="577"/>
      <c r="AC2" s="578"/>
      <c r="AD2" s="577" t="s">
        <v>18</v>
      </c>
      <c r="AE2" s="577"/>
      <c r="AF2" s="577"/>
      <c r="AG2" s="577"/>
      <c r="AH2" s="577"/>
      <c r="AI2" s="577"/>
      <c r="AJ2" s="577"/>
      <c r="AK2" s="577"/>
      <c r="AL2" s="577"/>
      <c r="AM2" s="579"/>
      <c r="AN2" s="576" t="s">
        <v>17</v>
      </c>
      <c r="AO2" s="577"/>
      <c r="AP2" s="577"/>
      <c r="AQ2" s="577"/>
      <c r="AR2" s="577"/>
      <c r="AS2" s="577"/>
      <c r="AT2" s="577"/>
      <c r="AU2" s="577"/>
      <c r="AV2" s="577"/>
      <c r="AW2" s="578"/>
      <c r="AX2" s="577" t="s">
        <v>18</v>
      </c>
      <c r="AY2" s="577"/>
      <c r="AZ2" s="577"/>
      <c r="BA2" s="577"/>
      <c r="BB2" s="577"/>
      <c r="BC2" s="577"/>
      <c r="BD2" s="577"/>
      <c r="BE2" s="577"/>
      <c r="BF2" s="577"/>
      <c r="BG2" s="579"/>
      <c r="BH2" s="576" t="s">
        <v>17</v>
      </c>
      <c r="BI2" s="577"/>
      <c r="BJ2" s="577"/>
      <c r="BK2" s="577"/>
      <c r="BL2" s="577"/>
      <c r="BM2" s="577"/>
      <c r="BN2" s="577"/>
      <c r="BO2" s="577"/>
      <c r="BP2" s="577"/>
      <c r="BQ2" s="578"/>
      <c r="BR2" s="577" t="s">
        <v>18</v>
      </c>
      <c r="BS2" s="577"/>
      <c r="BT2" s="577"/>
      <c r="BU2" s="577"/>
      <c r="BV2" s="577"/>
      <c r="BW2" s="577"/>
      <c r="BX2" s="577"/>
      <c r="BY2" s="577"/>
      <c r="BZ2" s="577"/>
      <c r="CA2" s="579"/>
      <c r="CB2" s="576" t="s">
        <v>17</v>
      </c>
      <c r="CC2" s="577"/>
      <c r="CD2" s="577"/>
      <c r="CE2" s="577"/>
      <c r="CF2" s="577"/>
      <c r="CG2" s="577"/>
      <c r="CH2" s="577"/>
      <c r="CI2" s="577"/>
      <c r="CJ2" s="577"/>
      <c r="CK2" s="578"/>
      <c r="CL2" s="577" t="s">
        <v>18</v>
      </c>
      <c r="CM2" s="577"/>
      <c r="CN2" s="577"/>
      <c r="CO2" s="577"/>
      <c r="CP2" s="577"/>
      <c r="CQ2" s="577"/>
      <c r="CR2" s="577"/>
      <c r="CS2" s="577"/>
      <c r="CT2" s="577"/>
      <c r="CU2" s="579"/>
      <c r="CV2" s="533"/>
      <c r="CW2" s="534"/>
      <c r="CX2" s="535"/>
      <c r="CY2" s="537"/>
      <c r="CZ2" s="540"/>
      <c r="DA2" s="541"/>
      <c r="DB2" s="541"/>
      <c r="DC2" s="541"/>
      <c r="DD2" s="541"/>
      <c r="DE2" s="541"/>
      <c r="DF2" s="541"/>
      <c r="DG2" s="541"/>
      <c r="DH2" s="533"/>
      <c r="DI2" s="534"/>
      <c r="DJ2" s="534"/>
      <c r="DK2" s="535"/>
      <c r="DL2" s="533"/>
      <c r="DM2" s="534"/>
      <c r="DN2" s="534"/>
      <c r="DO2" s="535"/>
      <c r="DP2" s="168"/>
      <c r="DQ2" s="168"/>
      <c r="DR2" s="168"/>
      <c r="DS2" s="168"/>
    </row>
    <row r="3" spans="1:128" ht="80.25" customHeight="1" thickBot="1" x14ac:dyDescent="0.35">
      <c r="A3" s="210" t="s">
        <v>2</v>
      </c>
      <c r="B3" s="211" t="s">
        <v>39</v>
      </c>
      <c r="C3" s="211" t="s">
        <v>40</v>
      </c>
      <c r="D3" s="211" t="s">
        <v>41</v>
      </c>
      <c r="E3" s="211" t="s">
        <v>6</v>
      </c>
      <c r="F3" s="212" t="s">
        <v>7</v>
      </c>
      <c r="G3" s="212" t="s">
        <v>370</v>
      </c>
      <c r="H3" s="211" t="s">
        <v>53</v>
      </c>
      <c r="I3" s="211" t="s">
        <v>11</v>
      </c>
      <c r="J3" s="211" t="s">
        <v>10</v>
      </c>
      <c r="K3" s="587"/>
      <c r="L3" s="589"/>
      <c r="M3" s="582"/>
      <c r="N3" s="582"/>
      <c r="O3" s="592"/>
      <c r="P3" s="595" t="s">
        <v>27</v>
      </c>
      <c r="Q3" s="595" t="s">
        <v>42</v>
      </c>
      <c r="R3" s="597" t="s">
        <v>14</v>
      </c>
      <c r="S3" s="593"/>
      <c r="T3" s="560" t="s">
        <v>766</v>
      </c>
      <c r="U3" s="546"/>
      <c r="V3" s="547" t="s">
        <v>727</v>
      </c>
      <c r="W3" s="546"/>
      <c r="X3" s="547" t="s">
        <v>728</v>
      </c>
      <c r="Y3" s="546"/>
      <c r="Z3" s="547" t="s">
        <v>729</v>
      </c>
      <c r="AA3" s="546"/>
      <c r="AB3" s="547" t="s">
        <v>767</v>
      </c>
      <c r="AC3" s="580"/>
      <c r="AD3" s="545" t="s">
        <v>731</v>
      </c>
      <c r="AE3" s="546"/>
      <c r="AF3" s="547" t="s">
        <v>732</v>
      </c>
      <c r="AG3" s="546"/>
      <c r="AH3" s="547" t="s">
        <v>733</v>
      </c>
      <c r="AI3" s="546"/>
      <c r="AJ3" s="547" t="s">
        <v>734</v>
      </c>
      <c r="AK3" s="546"/>
      <c r="AL3" s="547" t="s">
        <v>735</v>
      </c>
      <c r="AM3" s="548"/>
      <c r="AN3" s="560" t="s">
        <v>746</v>
      </c>
      <c r="AO3" s="546"/>
      <c r="AP3" s="547" t="s">
        <v>747</v>
      </c>
      <c r="AQ3" s="546"/>
      <c r="AR3" s="547" t="s">
        <v>748</v>
      </c>
      <c r="AS3" s="546"/>
      <c r="AT3" s="547" t="s">
        <v>749</v>
      </c>
      <c r="AU3" s="546"/>
      <c r="AV3" s="547" t="s">
        <v>750</v>
      </c>
      <c r="AW3" s="580"/>
      <c r="AX3" s="545" t="s">
        <v>751</v>
      </c>
      <c r="AY3" s="546"/>
      <c r="AZ3" s="547" t="s">
        <v>768</v>
      </c>
      <c r="BA3" s="546"/>
      <c r="BB3" s="547" t="s">
        <v>753</v>
      </c>
      <c r="BC3" s="546"/>
      <c r="BD3" s="547" t="s">
        <v>754</v>
      </c>
      <c r="BE3" s="546"/>
      <c r="BF3" s="547" t="s">
        <v>755</v>
      </c>
      <c r="BG3" s="548"/>
      <c r="BH3" s="560" t="s">
        <v>736</v>
      </c>
      <c r="BI3" s="546"/>
      <c r="BJ3" s="547" t="s">
        <v>737</v>
      </c>
      <c r="BK3" s="546"/>
      <c r="BL3" s="547" t="s">
        <v>738</v>
      </c>
      <c r="BM3" s="546"/>
      <c r="BN3" s="547" t="s">
        <v>739</v>
      </c>
      <c r="BO3" s="546"/>
      <c r="BP3" s="547" t="s">
        <v>740</v>
      </c>
      <c r="BQ3" s="580"/>
      <c r="BR3" s="545" t="s">
        <v>741</v>
      </c>
      <c r="BS3" s="546"/>
      <c r="BT3" s="547" t="s">
        <v>742</v>
      </c>
      <c r="BU3" s="546"/>
      <c r="BV3" s="547" t="s">
        <v>743</v>
      </c>
      <c r="BW3" s="546"/>
      <c r="BX3" s="547" t="s">
        <v>744</v>
      </c>
      <c r="BY3" s="546"/>
      <c r="BZ3" s="547" t="s">
        <v>745</v>
      </c>
      <c r="CA3" s="548"/>
      <c r="CB3" s="560" t="s">
        <v>756</v>
      </c>
      <c r="CC3" s="546"/>
      <c r="CD3" s="547" t="s">
        <v>757</v>
      </c>
      <c r="CE3" s="546"/>
      <c r="CF3" s="547" t="s">
        <v>758</v>
      </c>
      <c r="CG3" s="546"/>
      <c r="CH3" s="547" t="s">
        <v>759</v>
      </c>
      <c r="CI3" s="546"/>
      <c r="CJ3" s="547" t="s">
        <v>769</v>
      </c>
      <c r="CK3" s="580"/>
      <c r="CL3" s="545" t="s">
        <v>761</v>
      </c>
      <c r="CM3" s="546"/>
      <c r="CN3" s="547" t="s">
        <v>762</v>
      </c>
      <c r="CO3" s="546"/>
      <c r="CP3" s="547" t="s">
        <v>770</v>
      </c>
      <c r="CQ3" s="546"/>
      <c r="CR3" s="547" t="s">
        <v>764</v>
      </c>
      <c r="CS3" s="546"/>
      <c r="CT3" s="547" t="s">
        <v>765</v>
      </c>
      <c r="CU3" s="548"/>
      <c r="CV3" s="561" t="s">
        <v>43</v>
      </c>
      <c r="CW3" s="568" t="s">
        <v>0</v>
      </c>
      <c r="CX3" s="570" t="s">
        <v>44</v>
      </c>
      <c r="CY3" s="563" t="s">
        <v>230</v>
      </c>
      <c r="CZ3" s="565" t="s">
        <v>688</v>
      </c>
      <c r="DA3" s="566" t="s">
        <v>689</v>
      </c>
      <c r="DB3" s="567" t="s">
        <v>25</v>
      </c>
      <c r="DC3" s="567" t="s">
        <v>564</v>
      </c>
      <c r="DD3" s="567" t="s">
        <v>23</v>
      </c>
      <c r="DE3" s="567" t="s">
        <v>46</v>
      </c>
      <c r="DF3" s="559" t="s">
        <v>24</v>
      </c>
      <c r="DG3" s="559" t="s">
        <v>26</v>
      </c>
      <c r="DH3" s="525" t="s">
        <v>47</v>
      </c>
      <c r="DI3" s="551" t="s">
        <v>238</v>
      </c>
      <c r="DJ3" s="551" t="s">
        <v>239</v>
      </c>
      <c r="DK3" s="553" t="s">
        <v>48</v>
      </c>
      <c r="DL3" s="555" t="s">
        <v>369</v>
      </c>
      <c r="DM3" s="557" t="s">
        <v>368</v>
      </c>
      <c r="DN3" s="557" t="s">
        <v>367</v>
      </c>
      <c r="DO3" s="549" t="s">
        <v>366</v>
      </c>
      <c r="DP3" s="529" t="s">
        <v>572</v>
      </c>
      <c r="DQ3" s="529"/>
      <c r="DR3" s="529"/>
      <c r="DS3" s="529"/>
      <c r="DT3" s="529"/>
      <c r="DU3" s="213"/>
      <c r="DV3" s="213"/>
      <c r="DW3" s="213"/>
      <c r="DX3" s="43"/>
    </row>
    <row r="4" spans="1:128" s="217" customFormat="1" ht="24.9" customHeight="1" thickBot="1" x14ac:dyDescent="0.35">
      <c r="A4" s="214" t="s">
        <v>2</v>
      </c>
      <c r="B4" s="215" t="s">
        <v>39</v>
      </c>
      <c r="C4" s="215" t="s">
        <v>40</v>
      </c>
      <c r="D4" s="215" t="s">
        <v>41</v>
      </c>
      <c r="E4" s="215" t="s">
        <v>6</v>
      </c>
      <c r="F4" s="216" t="s">
        <v>7</v>
      </c>
      <c r="G4" s="216"/>
      <c r="H4" s="215"/>
      <c r="I4" s="215" t="s">
        <v>11</v>
      </c>
      <c r="J4" s="215" t="s">
        <v>10</v>
      </c>
      <c r="K4" s="587"/>
      <c r="L4" s="590"/>
      <c r="M4" s="582"/>
      <c r="N4" s="582"/>
      <c r="O4" s="592"/>
      <c r="P4" s="596"/>
      <c r="Q4" s="596"/>
      <c r="R4" s="598"/>
      <c r="S4" s="594"/>
      <c r="T4" s="572">
        <v>100</v>
      </c>
      <c r="U4" s="524"/>
      <c r="V4" s="522">
        <v>110</v>
      </c>
      <c r="W4" s="524"/>
      <c r="X4" s="522">
        <v>120</v>
      </c>
      <c r="Y4" s="524"/>
      <c r="Z4" s="522">
        <v>130</v>
      </c>
      <c r="AA4" s="524"/>
      <c r="AB4" s="522">
        <v>140</v>
      </c>
      <c r="AC4" s="527"/>
      <c r="AD4" s="528">
        <v>150</v>
      </c>
      <c r="AE4" s="524"/>
      <c r="AF4" s="522">
        <v>160</v>
      </c>
      <c r="AG4" s="524"/>
      <c r="AH4" s="522">
        <v>170</v>
      </c>
      <c r="AI4" s="524"/>
      <c r="AJ4" s="522">
        <v>180</v>
      </c>
      <c r="AK4" s="524"/>
      <c r="AL4" s="522">
        <v>190</v>
      </c>
      <c r="AM4" s="523"/>
      <c r="AN4" s="572">
        <v>200</v>
      </c>
      <c r="AO4" s="524"/>
      <c r="AP4" s="522">
        <v>210</v>
      </c>
      <c r="AQ4" s="524"/>
      <c r="AR4" s="522">
        <v>220</v>
      </c>
      <c r="AS4" s="524"/>
      <c r="AT4" s="522">
        <v>230</v>
      </c>
      <c r="AU4" s="524"/>
      <c r="AV4" s="522">
        <v>240</v>
      </c>
      <c r="AW4" s="527"/>
      <c r="AX4" s="528">
        <v>250</v>
      </c>
      <c r="AY4" s="524"/>
      <c r="AZ4" s="522">
        <v>260</v>
      </c>
      <c r="BA4" s="524"/>
      <c r="BB4" s="522">
        <v>270</v>
      </c>
      <c r="BC4" s="524"/>
      <c r="BD4" s="522">
        <v>280</v>
      </c>
      <c r="BE4" s="524"/>
      <c r="BF4" s="522">
        <v>290</v>
      </c>
      <c r="BG4" s="523"/>
      <c r="BH4" s="572">
        <v>300</v>
      </c>
      <c r="BI4" s="524"/>
      <c r="BJ4" s="522">
        <v>310</v>
      </c>
      <c r="BK4" s="524"/>
      <c r="BL4" s="522">
        <v>320</v>
      </c>
      <c r="BM4" s="524"/>
      <c r="BN4" s="522">
        <v>330</v>
      </c>
      <c r="BO4" s="524"/>
      <c r="BP4" s="522">
        <v>340</v>
      </c>
      <c r="BQ4" s="527"/>
      <c r="BR4" s="528">
        <v>350</v>
      </c>
      <c r="BS4" s="524"/>
      <c r="BT4" s="522">
        <v>360</v>
      </c>
      <c r="BU4" s="524"/>
      <c r="BV4" s="522">
        <v>370</v>
      </c>
      <c r="BW4" s="524"/>
      <c r="BX4" s="522">
        <v>380</v>
      </c>
      <c r="BY4" s="524"/>
      <c r="BZ4" s="522">
        <v>390</v>
      </c>
      <c r="CA4" s="523"/>
      <c r="CB4" s="572">
        <v>400</v>
      </c>
      <c r="CC4" s="524"/>
      <c r="CD4" s="522">
        <v>410</v>
      </c>
      <c r="CE4" s="524"/>
      <c r="CF4" s="522">
        <v>420</v>
      </c>
      <c r="CG4" s="524"/>
      <c r="CH4" s="522">
        <v>430</v>
      </c>
      <c r="CI4" s="524"/>
      <c r="CJ4" s="522">
        <v>440</v>
      </c>
      <c r="CK4" s="527"/>
      <c r="CL4" s="528">
        <v>450</v>
      </c>
      <c r="CM4" s="524"/>
      <c r="CN4" s="522">
        <v>460</v>
      </c>
      <c r="CO4" s="524"/>
      <c r="CP4" s="522">
        <v>470</v>
      </c>
      <c r="CQ4" s="524"/>
      <c r="CR4" s="522">
        <v>480</v>
      </c>
      <c r="CS4" s="524"/>
      <c r="CT4" s="522">
        <v>490</v>
      </c>
      <c r="CU4" s="523"/>
      <c r="CV4" s="562"/>
      <c r="CW4" s="569"/>
      <c r="CX4" s="571"/>
      <c r="CY4" s="564"/>
      <c r="CZ4" s="565"/>
      <c r="DA4" s="566"/>
      <c r="DB4" s="567"/>
      <c r="DC4" s="567"/>
      <c r="DD4" s="567"/>
      <c r="DE4" s="567"/>
      <c r="DF4" s="559"/>
      <c r="DG4" s="559"/>
      <c r="DH4" s="526"/>
      <c r="DI4" s="552"/>
      <c r="DJ4" s="552"/>
      <c r="DK4" s="554"/>
      <c r="DL4" s="556"/>
      <c r="DM4" s="558"/>
      <c r="DN4" s="558"/>
      <c r="DO4" s="550"/>
      <c r="DP4" s="529"/>
      <c r="DQ4" s="529"/>
      <c r="DR4" s="529"/>
      <c r="DS4" s="529"/>
      <c r="DT4" s="529"/>
    </row>
    <row r="5" spans="1:128" s="241" customFormat="1" ht="24.9" customHeight="1" x14ac:dyDescent="0.65">
      <c r="A5" s="218">
        <f>'اختيار المقررات'!E1</f>
        <v>0</v>
      </c>
      <c r="B5" s="218" t="str">
        <f>'اختيار المقررات'!L1</f>
        <v/>
      </c>
      <c r="C5" s="218" t="str">
        <f>'اختيار المقررات'!Q1</f>
        <v/>
      </c>
      <c r="D5" s="218" t="str">
        <f>'اختيار المقررات'!W1</f>
        <v/>
      </c>
      <c r="E5" s="218" t="str">
        <f>'اختيار المقررات'!AE1</f>
        <v/>
      </c>
      <c r="F5" s="219" t="str">
        <f>'اختيار المقررات'!AB1</f>
        <v/>
      </c>
      <c r="G5" s="218" t="str">
        <f>'اختيار المقررات'!AB3</f>
        <v>غير سوري</v>
      </c>
      <c r="H5" s="220">
        <f>'اختيار المقررات'!Q3</f>
        <v>0</v>
      </c>
      <c r="I5" s="218" t="str">
        <f>'اختيار المقررات'!E3</f>
        <v/>
      </c>
      <c r="J5" s="221" t="str">
        <f>'اختيار المقررات'!L3</f>
        <v/>
      </c>
      <c r="K5" s="222" t="str">
        <f>'اختيار المقررات'!W3</f>
        <v>غير سوري</v>
      </c>
      <c r="L5" s="222" t="str">
        <f>'اختيار المقررات'!AE3</f>
        <v>لايوجد</v>
      </c>
      <c r="M5" s="222">
        <f>'اختيار المقررات'!W4</f>
        <v>0</v>
      </c>
      <c r="N5" s="222">
        <f>'اختيار المقررات'!AB4</f>
        <v>0</v>
      </c>
      <c r="O5" s="221">
        <f>'اختيار المقررات'!AE4</f>
        <v>0</v>
      </c>
      <c r="P5" s="223">
        <f>'اختيار المقررات'!E4</f>
        <v>0</v>
      </c>
      <c r="Q5" s="218">
        <f>'اختيار المقررات'!L4</f>
        <v>0</v>
      </c>
      <c r="R5" s="221">
        <f>'اختيار المقررات'!Q4</f>
        <v>0</v>
      </c>
      <c r="S5" s="224" t="e">
        <f>'اختيار المقررات'!E2</f>
        <v>#N/A</v>
      </c>
      <c r="T5" s="225" t="str">
        <f>IFERROR(IF(OR(T4=الإستمارة!$C$12,T4=الإستمارة!$C$13,T4=الإستمارة!$C$14,T4=الإستمارة!$C$15,T4=الإستمارة!$C$16,T4=الإستمارة!$C$17,T4=الإستمارة!$C$18),VLOOKUP(T4,الإستمارة!$C$12:$H$19,6,0),VLOOKUP(T4,الإستمارة!$K$12:$P$19,6,0)),"")</f>
        <v/>
      </c>
      <c r="U5" s="226" t="e">
        <f>'اختيار المقررات'!I8</f>
        <v>#N/A</v>
      </c>
      <c r="V5" s="225" t="str">
        <f>IFERROR(IF(OR(V4=الإستمارة!$C$12,V4=الإستمارة!$C$13,V4=الإستمارة!$C$14,V4=الإستمارة!$C$15,V4=الإستمارة!$C$16,V4=الإستمارة!$C$17,V4=الإستمارة!$C$18),VLOOKUP(V4,الإستمارة!$C$12:$H$19,6,0),VLOOKUP(V4,الإستمارة!$K$12:$P$19,6,0)),"")</f>
        <v/>
      </c>
      <c r="W5" s="226" t="e">
        <f>'اختيار المقررات'!I9</f>
        <v>#N/A</v>
      </c>
      <c r="X5" s="225" t="str">
        <f>IFERROR(IF(OR(X4=الإستمارة!$C$12,X4=الإستمارة!$C$13,X4=الإستمارة!$C$14,X4=الإستمارة!$C$15,X4=الإستمارة!$C$16,X4=الإستمارة!$C$17,X4=الإستمارة!$C$18),VLOOKUP(X4,الإستمارة!$C$12:$H$19,6,0),VLOOKUP(X4,الإستمارة!$K$12:$P$19,6,0)),"")</f>
        <v/>
      </c>
      <c r="Y5" s="226" t="e">
        <f>'اختيار المقررات'!I10</f>
        <v>#N/A</v>
      </c>
      <c r="Z5" s="225" t="str">
        <f>IFERROR(IF(OR(Z4=الإستمارة!$C$12,Z4=الإستمارة!$C$13,Z4=الإستمارة!$C$14,Z4=الإستمارة!$C$15,Z4=الإستمارة!$C$16,Z4=الإستمارة!$C$17,Z4=الإستمارة!$C$18),VLOOKUP(Z4,الإستمارة!$C$12:$H$19,6,0),VLOOKUP(Z4,الإستمارة!$K$12:$P$19,6,0)),"")</f>
        <v/>
      </c>
      <c r="AA5" s="226" t="e">
        <f>'اختيار المقررات'!I11</f>
        <v>#N/A</v>
      </c>
      <c r="AB5" s="225" t="str">
        <f>IFERROR(IF(OR(AB4=الإستمارة!$C$12,AB4=الإستمارة!$C$13,AB4=الإستمارة!$C$14,AB4=الإستمارة!$C$15,AB4=الإستمارة!$C$16,AB4=الإستمارة!$C$17,AB4=الإستمارة!$C$18),VLOOKUP(AB4,الإستمارة!$C$12:$H$19,6,0),VLOOKUP(AB4,الإستمارة!$K$12:$P$19,6,0)),"")</f>
        <v/>
      </c>
      <c r="AC5" s="226" t="e">
        <f>'اختيار المقررات'!I12</f>
        <v>#N/A</v>
      </c>
      <c r="AD5" s="227" t="str">
        <f>IFERROR(IF(OR(AD4=الإستمارة!$C$12,AD4=الإستمارة!$C$13,AD4=الإستمارة!$C$14,AD4=الإستمارة!$C$15,AD4=الإستمارة!$C$16,AD4=الإستمارة!$C$17,AD4=الإستمارة!$C$18),VLOOKUP(AD4,الإستمارة!$C$12:$H$19,6,0),VLOOKUP(AD4,الإستمارة!$K$12:$P$19,6,0)),"")</f>
        <v/>
      </c>
      <c r="AE5" s="228" t="e">
        <f>'اختيار المقررات'!Q8</f>
        <v>#N/A</v>
      </c>
      <c r="AF5" s="229" t="str">
        <f>IFERROR(IF(OR(AF4=الإستمارة!$C$12,AF4=الإستمارة!$C$13,AF4=الإستمارة!$C$14,AF4=الإستمارة!$C$15,AF4=الإستمارة!$C$16,AF4=الإستمارة!$C$17,AF4=الإستمارة!$C$18),VLOOKUP(AF4,الإستمارة!$C$12:$H$19,6,0),VLOOKUP(AF4,الإستمارة!$K$12:$P$19,6,0)),"")</f>
        <v/>
      </c>
      <c r="AG5" s="226" t="e">
        <f>'اختيار المقررات'!Q9</f>
        <v>#N/A</v>
      </c>
      <c r="AH5" s="227" t="str">
        <f>IFERROR(IF(OR(AH4=الإستمارة!$C$12,AH4=الإستمارة!$C$13,AH4=الإستمارة!$C$14,AH4=الإستمارة!$C$15,AH4=الإستمارة!$C$16,AH4=الإستمارة!$C$17,AH4=الإستمارة!$C$18),VLOOKUP(AH4,الإستمارة!$C$12:$H$19,6,0),VLOOKUP(AH4,الإستمارة!$K$12:$P$19,6,0)),"")</f>
        <v/>
      </c>
      <c r="AI5" s="226" t="e">
        <f>'اختيار المقررات'!Q10</f>
        <v>#N/A</v>
      </c>
      <c r="AJ5" s="227" t="str">
        <f>IFERROR(IF(OR(AJ4=الإستمارة!$C$12,AJ4=الإستمارة!$C$13,AJ4=الإستمارة!$C$14,AJ4=الإستمارة!$C$15,AJ4=الإستمارة!$C$16,AJ4=الإستمارة!$C$17,AJ4=الإستمارة!$C$18),VLOOKUP(AJ4,الإستمارة!$C$12:$H$19,6,0),VLOOKUP(AJ4,الإستمارة!$K$12:$P$19,6,0)),"")</f>
        <v/>
      </c>
      <c r="AK5" s="226" t="e">
        <f>'اختيار المقررات'!Q11</f>
        <v>#N/A</v>
      </c>
      <c r="AL5" s="227" t="str">
        <f>IFERROR(IF(OR(AL4=الإستمارة!$C$12,AL4=الإستمارة!$C$13,AL4=الإستمارة!$C$14,AL4=الإستمارة!$C$15,AL4=الإستمارة!$C$16,AL4=الإستمارة!$C$17,AL4=الإستمارة!$C$18),VLOOKUP(AL4,الإستمارة!$C$12:$H$19,6,0),VLOOKUP(AL4,الإستمارة!$K$12:$P$19,6,0)),"")</f>
        <v/>
      </c>
      <c r="AM5" s="226" t="e">
        <f>'اختيار المقررات'!Q12</f>
        <v>#N/A</v>
      </c>
      <c r="AN5" s="227" t="str">
        <f>IFERROR(IF(OR(AN4=الإستمارة!$C$12,AN4=الإستمارة!$C$13,AN4=الإستمارة!$C$14,AN4=الإستمارة!$C$15,AN4=الإستمارة!$C$16,AN4=الإستمارة!$C$17,AN4=الإستمارة!$C$18),VLOOKUP(AN4,الإستمارة!$C$12:$H$19,6,0),VLOOKUP(AN4,الإستمارة!$K$12:$P$19,6,0)),"")</f>
        <v/>
      </c>
      <c r="AO5" s="226" t="e">
        <f>'اختيار المقررات'!I15</f>
        <v>#N/A</v>
      </c>
      <c r="AP5" s="227" t="str">
        <f>IFERROR(IF(OR(AP4=الإستمارة!$C$12,AP4=الإستمارة!$C$13,AP4=الإستمارة!$C$14,AP4=الإستمارة!$C$15,AP4=الإستمارة!$C$16,AP4=الإستمارة!$C$17,AP4=الإستمارة!$C$18),VLOOKUP(AP4,الإستمارة!$C$12:$H$19,6,0),VLOOKUP(AP4,الإستمارة!$K$12:$P$19,6,0)),"")</f>
        <v/>
      </c>
      <c r="AQ5" s="230" t="e">
        <f>'اختيار المقررات'!I16</f>
        <v>#N/A</v>
      </c>
      <c r="AR5" s="225" t="str">
        <f>IFERROR(IF(OR(AR4=الإستمارة!$C$12,AR4=الإستمارة!$C$13,AR4=الإستمارة!$C$14,AR4=الإستمارة!$C$15,AR4=الإستمارة!$C$16,AR4=الإستمارة!$C$17,AR4=الإستمارة!$C$18),VLOOKUP(AR4,الإستمارة!$C$12:$H$19,6,0),VLOOKUP(AR4,الإستمارة!$K$12:$P$19,6,0)),"")</f>
        <v/>
      </c>
      <c r="AS5" s="226" t="e">
        <f>'اختيار المقررات'!I17</f>
        <v>#N/A</v>
      </c>
      <c r="AT5" s="227" t="str">
        <f>IFERROR(IF(OR(AT4=الإستمارة!$C$12,AT4=الإستمارة!$C$13,AT4=الإستمارة!$C$14,AT4=الإستمارة!$C$15,AT4=الإستمارة!$C$16,AT4=الإستمارة!$C$17,AT4=الإستمارة!$C$18),VLOOKUP(AT4,الإستمارة!$C$12:$H$19,6,0),VLOOKUP(AT4,الإستمارة!$K$12:$P$19,6,0)),"")</f>
        <v/>
      </c>
      <c r="AU5" s="226" t="e">
        <f>'اختيار المقررات'!I18</f>
        <v>#N/A</v>
      </c>
      <c r="AV5" s="227" t="str">
        <f>IFERROR(IF(OR(AV4=الإستمارة!$C$12,AV4=الإستمارة!$C$13,AV4=الإستمارة!$C$14,AV4=الإستمارة!$C$15,AV4=الإستمارة!$C$16,AV4=الإستمارة!$C$17,AV4=الإستمارة!$C$18),VLOOKUP(AV4,الإستمارة!$C$12:$H$19,6,0),VLOOKUP(AV4,الإستمارة!$K$12:$P$19,6,0)),"")</f>
        <v/>
      </c>
      <c r="AW5" s="226" t="e">
        <f>'اختيار المقررات'!I19</f>
        <v>#N/A</v>
      </c>
      <c r="AX5" s="227" t="str">
        <f>IFERROR(IF(OR(AX4=الإستمارة!$C$12,AX4=الإستمارة!$C$13,AX4=الإستمارة!$C$14,AX4=الإستمارة!$C$15,AX4=الإستمارة!$C$16,AX4=الإستمارة!$C$17,AX4=الإستمارة!$C$18),VLOOKUP(AX4,الإستمارة!$C$12:$H$19,6,0),VLOOKUP(AX4,الإستمارة!$K$12:$P$19,6,0)),"")</f>
        <v/>
      </c>
      <c r="AY5" s="226" t="e">
        <f>'اختيار المقررات'!Q15</f>
        <v>#N/A</v>
      </c>
      <c r="AZ5" s="227" t="str">
        <f>IFERROR(IF(OR(AZ4=الإستمارة!$C$12,AZ4=الإستمارة!$C$13,AZ4=الإستمارة!$C$14,AZ4=الإستمارة!$C$15,AZ4=الإستمارة!$C$16,AZ4=الإستمارة!$C$17,AZ4=الإستمارة!$C$18),VLOOKUP(AZ4,الإستمارة!$C$12:$H$19,6,0),VLOOKUP(AZ4,الإستمارة!$K$12:$P$19,6,0)),"")</f>
        <v/>
      </c>
      <c r="BA5" s="226" t="e">
        <f>'اختيار المقررات'!Q16</f>
        <v>#N/A</v>
      </c>
      <c r="BB5" s="227" t="str">
        <f>IFERROR(IF(OR(BB4=الإستمارة!$C$12,BB4=الإستمارة!$C$13,BB4=الإستمارة!$C$14,BB4=الإستمارة!$C$15,BB4=الإستمارة!$C$16,BB4=الإستمارة!$C$17,BB4=الإستمارة!$C$18),VLOOKUP(BB4,الإستمارة!$C$12:$H$19,6,0),VLOOKUP(BB4,الإستمارة!$K$12:$P$19,6,0)),"")</f>
        <v/>
      </c>
      <c r="BC5" s="228" t="e">
        <f>'اختيار المقررات'!Q17</f>
        <v>#N/A</v>
      </c>
      <c r="BD5" s="229" t="str">
        <f>IFERROR(IF(OR(BD4=الإستمارة!$C$12,BD4=الإستمارة!$C$13,BD4=الإستمارة!$C$14,BD4=الإستمارة!$C$15,BD4=الإستمارة!$C$16,BD4=الإستمارة!$C$17,BD4=الإستمارة!$C$18),VLOOKUP(BD4,الإستمارة!$C$12:$H$19,6,0),VLOOKUP(BD4,الإستمارة!$K$12:$P$19,6,0)),"")</f>
        <v/>
      </c>
      <c r="BE5" s="226" t="e">
        <f>'اختيار المقررات'!Q18</f>
        <v>#N/A</v>
      </c>
      <c r="BF5" s="227" t="str">
        <f>IFERROR(IF(OR(BF4=الإستمارة!$C$12,BF4=الإستمارة!$C$13,BF4=الإستمارة!$C$14,BF4=الإستمارة!$C$15,BF4=الإستمارة!$C$16,BF4=الإستمارة!$C$17,BF4=الإستمارة!$C$18),VLOOKUP(BF4,الإستمارة!$C$12:$H$19,6,0),VLOOKUP(BF4,الإستمارة!$K$12:$P$19,6,0)),"")</f>
        <v/>
      </c>
      <c r="BG5" s="226" t="e">
        <f>'اختيار المقررات'!Q19</f>
        <v>#N/A</v>
      </c>
      <c r="BH5" s="227" t="str">
        <f>IFERROR(IF(OR(BH4=الإستمارة!$C$12,BH4=الإستمارة!$C$13,BH4=الإستمارة!$C$14,BH4=الإستمارة!$C$15,BH4=الإستمارة!$C$16,BH4=الإستمارة!$C$17,BH4=الإستمارة!$C$18),VLOOKUP(BH4,الإستمارة!$C$12:$H$19,6,0),VLOOKUP(BH4,الإستمارة!$K$12:$P$19,6,0)),"")</f>
        <v/>
      </c>
      <c r="BI5" s="226" t="e">
        <f>'اختيار المقررات'!Y8</f>
        <v>#N/A</v>
      </c>
      <c r="BJ5" s="227" t="str">
        <f>IFERROR(IF(OR(BJ4=الإستمارة!$C$12,BJ4=الإستمارة!$C$13,BJ4=الإستمارة!$C$14,BJ4=الإستمارة!$C$15,BJ4=الإستمارة!$C$16,BJ4=الإستمارة!$C$17,BJ4=الإستمارة!$C$18),VLOOKUP(BJ4,الإستمارة!$C$12:$H$19,6,0),VLOOKUP(BJ4,الإستمارة!$K$12:$P$19,6,0)),"")</f>
        <v/>
      </c>
      <c r="BK5" s="226" t="e">
        <f>'اختيار المقررات'!Y9</f>
        <v>#N/A</v>
      </c>
      <c r="BL5" s="227" t="str">
        <f>IFERROR(IF(OR(BL4=الإستمارة!$C$12,BL4=الإستمارة!$C$13,BL4=الإستمارة!$C$14,BL4=الإستمارة!$C$15,BL4=الإستمارة!$C$16,BL4=الإستمارة!$C$17,BL4=الإستمارة!$C$18),VLOOKUP(BL4,الإستمارة!$C$12:$H$19,6,0),VLOOKUP(BL4,الإستمارة!$K$12:$P$19,6,0)),"")</f>
        <v/>
      </c>
      <c r="BM5" s="226" t="e">
        <f>'اختيار المقررات'!Y10</f>
        <v>#N/A</v>
      </c>
      <c r="BN5" s="227" t="str">
        <f>IFERROR(IF(OR(BN4=الإستمارة!$C$12,BN4=الإستمارة!$C$13,BN4=الإستمارة!$C$14,BN4=الإستمارة!$C$15,BN4=الإستمارة!$C$16,BN4=الإستمارة!$C$17,BN4=الإستمارة!$C$18),VLOOKUP(BN4,الإستمارة!$C$12:$H$19,6,0),VLOOKUP(BN4,الإستمارة!$K$12:$P$19,6,0)),"")</f>
        <v/>
      </c>
      <c r="BO5" s="230" t="e">
        <f>'اختيار المقررات'!Y11</f>
        <v>#N/A</v>
      </c>
      <c r="BP5" s="225" t="str">
        <f>IFERROR(IF(OR(BP4=الإستمارة!$C$12,BP4=الإستمارة!$C$13,BP4=الإستمارة!$C$14,BP4=الإستمارة!$C$15,BP4=الإستمارة!$C$16,BP4=الإستمارة!$C$17,BP4=الإستمارة!$C$18),VLOOKUP(BP4,الإستمارة!$C$12:$H$19,6,0),VLOOKUP(BP4,الإستمارة!$K$12:$P$19,6,0)),"")</f>
        <v/>
      </c>
      <c r="BQ5" s="226" t="e">
        <f>'اختيار المقررات'!Y12</f>
        <v>#N/A</v>
      </c>
      <c r="BR5" s="227" t="str">
        <f>IFERROR(IF(OR(BR4=الإستمارة!$C$12,BR4=الإستمارة!$C$13,BR4=الإستمارة!$C$14,BR4=الإستمارة!$C$15,BR4=الإستمارة!$C$16,BR4=الإستمارة!$C$17,BR4=الإستمارة!$C$18),VLOOKUP(BR4,الإستمارة!$C$12:$H$19,6,0),VLOOKUP(BR4,الإستمارة!$K$12:$P$19,6,0)),"")</f>
        <v/>
      </c>
      <c r="BS5" s="226" t="e">
        <f>'اختيار المقررات'!AG8</f>
        <v>#N/A</v>
      </c>
      <c r="BT5" s="227" t="str">
        <f>IFERROR(IF(OR(BT4=الإستمارة!$C$12,BT4=الإستمارة!$C$13,BT4=الإستمارة!$C$14,BT4=الإستمارة!$C$15,BT4=الإستمارة!$C$16,BT4=الإستمارة!$C$17,BT4=الإستمارة!$C$18),VLOOKUP(BT4,الإستمارة!$C$12:$H$19,6,0),VLOOKUP(BT4,الإستمارة!$K$12:$P$19,6,0)),"")</f>
        <v/>
      </c>
      <c r="BU5" s="226" t="e">
        <f>'اختيار المقررات'!AG9</f>
        <v>#N/A</v>
      </c>
      <c r="BV5" s="227" t="str">
        <f>IFERROR(IF(OR(BV4=الإستمارة!$C$12,BV4=الإستمارة!$C$13,BV4=الإستمارة!$C$14,BV4=الإستمارة!$C$15,BV4=الإستمارة!$C$16,BV4=الإستمارة!$C$17,BV4=الإستمارة!$C$18),VLOOKUP(BV4,الإستمارة!$C$12:$H$19,6,0),VLOOKUP(BV4,الإستمارة!$K$12:$P$19,6,0)),"")</f>
        <v/>
      </c>
      <c r="BW5" s="226" t="e">
        <f>'اختيار المقررات'!AG10</f>
        <v>#N/A</v>
      </c>
      <c r="BX5" s="227" t="str">
        <f>IFERROR(IF(OR(BX4=الإستمارة!$C$12,BX4=الإستمارة!$C$13,BX4=الإستمارة!$C$14,BX4=الإستمارة!$C$15,BX4=الإستمارة!$C$16,BX4=الإستمارة!$C$17,BX4=الإستمارة!$C$18),VLOOKUP(BX4,الإستمارة!$C$12:$H$19,6,0),VLOOKUP(BX4,الإستمارة!$K$12:$P$19,6,0)),"")</f>
        <v/>
      </c>
      <c r="BY5" s="226" t="e">
        <f>'اختيار المقررات'!AG11</f>
        <v>#N/A</v>
      </c>
      <c r="BZ5" s="227" t="str">
        <f>IFERROR(IF(OR(BZ4=الإستمارة!$C$12,BZ4=الإستمارة!$C$13,BZ4=الإستمارة!$C$14,BZ4=الإستمارة!$C$15,BZ4=الإستمارة!$C$16,BZ4=الإستمارة!$C$17,BZ4=الإستمارة!$C$18),VLOOKUP(BZ4,الإستمارة!$C$12:$H$19,6,0),VLOOKUP(BZ4,الإستمارة!$K$12:$P$19,6,0)),"")</f>
        <v/>
      </c>
      <c r="CA5" s="228" t="e">
        <f>'اختيار المقررات'!AG12</f>
        <v>#N/A</v>
      </c>
      <c r="CB5" s="229" t="str">
        <f>IFERROR(IF(OR(CB4=الإستمارة!$C$12,CB4=الإستمارة!$C$13,CB4=الإستمارة!$C$14,CB4=الإستمارة!$C$15,CB4=الإستمارة!$C$16,CB4=الإستمارة!$C$17,CB4=الإستمارة!$C$18),VLOOKUP(CB4,الإستمارة!$C$12:$H$19,6,0),VLOOKUP(CB4,الإستمارة!$K$12:$P$19,6,0)),"")</f>
        <v/>
      </c>
      <c r="CC5" s="226" t="e">
        <f>'اختيار المقررات'!Y15</f>
        <v>#N/A</v>
      </c>
      <c r="CD5" s="227" t="str">
        <f>IFERROR(IF(OR(CD4=الإستمارة!$C$12,CD4=الإستمارة!$C$13,CD4=الإستمارة!$C$14,CD4=الإستمارة!$C$15,CD4=الإستمارة!$C$16,CD4=الإستمارة!$C$17,CD4=الإستمارة!$C$18),VLOOKUP(CD4,الإستمارة!$C$12:$H$19,6,0),VLOOKUP(CD4,الإستمارة!$K$12:$P$19,6,0)),"")</f>
        <v/>
      </c>
      <c r="CE5" s="226" t="e">
        <f>'اختيار المقررات'!Y16</f>
        <v>#N/A</v>
      </c>
      <c r="CF5" s="227" t="str">
        <f>IFERROR(IF(OR(CF4=الإستمارة!$C$12,CF4=الإستمارة!$C$13,CF4=الإستمارة!$C$14,CF4=الإستمارة!$C$15,CF4=الإستمارة!$C$16,CF4=الإستمارة!$C$17,CF4=الإستمارة!$C$18),VLOOKUP(CF4,الإستمارة!$C$12:$H$19,6,0),VLOOKUP(CF4,الإستمارة!$K$12:$P$19,6,0)),"")</f>
        <v/>
      </c>
      <c r="CG5" s="226" t="e">
        <f>'اختيار المقررات'!Y17</f>
        <v>#N/A</v>
      </c>
      <c r="CH5" s="227" t="str">
        <f>IFERROR(IF(OR(CH4=الإستمارة!$C$12,CH4=الإستمارة!$C$13,CH4=الإستمارة!$C$14,CH4=الإستمارة!$C$15,CH4=الإستمارة!$C$16,CH4=الإستمارة!$C$17,CH4=الإستمارة!$C$18),VLOOKUP(CH4,الإستمارة!$C$12:$H$19,6,0),VLOOKUP(CH4,الإستمارة!$K$12:$P$19,6,0)),"")</f>
        <v/>
      </c>
      <c r="CI5" s="226" t="e">
        <f>'اختيار المقررات'!Y18</f>
        <v>#N/A</v>
      </c>
      <c r="CJ5" s="227" t="str">
        <f>IFERROR(IF(OR(CJ4=الإستمارة!$C$12,CJ4=الإستمارة!$C$13,CJ4=الإستمارة!$C$14,CJ4=الإستمارة!$C$15,CJ4=الإستمارة!$C$16,CJ4=الإستمارة!$C$17,CJ4=الإستمارة!$C$18),VLOOKUP(CJ4,الإستمارة!$C$12:$H$19,6,0),VLOOKUP(CJ4,الإستمارة!$K$12:$P$19,6,0)),"")</f>
        <v/>
      </c>
      <c r="CK5" s="226" t="e">
        <f>'اختيار المقررات'!Y19</f>
        <v>#N/A</v>
      </c>
      <c r="CL5" s="227" t="str">
        <f>IFERROR(IF(OR(CL4=الإستمارة!$C$12,CL4=الإستمارة!$C$13,CL4=الإستمارة!$C$14,CL4=الإستمارة!$C$15,CL4=الإستمارة!$C$16,CL4=الإستمارة!$C$17,CL4=الإستمارة!$C$18),VLOOKUP(CL4,الإستمارة!$C$12:$H$19,6,0),VLOOKUP(CL4,الإستمارة!$K$12:$P$19,6,0)),"")</f>
        <v/>
      </c>
      <c r="CM5" s="230" t="e">
        <f>'اختيار المقررات'!AG15</f>
        <v>#N/A</v>
      </c>
      <c r="CN5" s="225" t="str">
        <f>IFERROR(IF(OR(CN4=الإستمارة!$C$12,CN4=الإستمارة!$C$13,CN4=الإستمارة!$C$14,CN4=الإستمارة!$C$15,CN4=الإستمارة!$C$16,CN4=الإستمارة!$C$17,CN4=الإستمارة!$C$18),VLOOKUP(CN4,الإستمارة!$C$12:$H$19,6,0),VLOOKUP(CN4,الإستمارة!$K$12:$P$19,6,0)),"")</f>
        <v/>
      </c>
      <c r="CO5" s="226" t="e">
        <f>'اختيار المقررات'!AG16</f>
        <v>#N/A</v>
      </c>
      <c r="CP5" s="227" t="str">
        <f>IFERROR(IF(OR(CP4=الإستمارة!$C$12,CP4=الإستمارة!$C$13,CP4=الإستمارة!$C$14,CP4=الإستمارة!$C$15,CP4=الإستمارة!$C$16,CP4=الإستمارة!$C$17,CP4=الإستمارة!$C$18),VLOOKUP(CP4,الإستمارة!$C$12:$H$19,6,0),VLOOKUP(CP4,الإستمارة!$K$12:$P$19,6,0)),"")</f>
        <v/>
      </c>
      <c r="CQ5" s="226" t="e">
        <f>'اختيار المقررات'!AG17</f>
        <v>#N/A</v>
      </c>
      <c r="CR5" s="227" t="str">
        <f>IFERROR(IF(OR(CR4=الإستمارة!$C$12,CR4=الإستمارة!$C$13,CR4=الإستمارة!$C$14,CR4=الإستمارة!$C$15,CR4=الإستمارة!$C$16,CR4=الإستمارة!$C$17,CR4=الإستمارة!$C$18),VLOOKUP(CR4,الإستمارة!$C$12:$H$19,6,0),VLOOKUP(CR4,الإستمارة!$K$12:$P$19,6,0)),"")</f>
        <v/>
      </c>
      <c r="CS5" s="226" t="e">
        <f>'اختيار المقررات'!AG18</f>
        <v>#N/A</v>
      </c>
      <c r="CT5" s="227" t="str">
        <f>IFERROR(IF(OR(CT4=الإستمارة!$C$12,CT4=الإستمارة!$C$13,CT4=الإستمارة!$C$14,CT4=الإستمارة!$C$15,CT4=الإستمارة!$C$16,CT4=الإستمارة!$C$17,CT4=الإستمارة!$C$18),VLOOKUP(CT4,الإستمارة!$C$12:$H$19,6,0),VLOOKUP(CT4,الإستمارة!$K$12:$P$19,6,0)),"")</f>
        <v/>
      </c>
      <c r="CU5" s="226" t="e">
        <f>'اختيار المقررات'!AG19</f>
        <v>#N/A</v>
      </c>
      <c r="CV5" s="231" t="e">
        <f>'اختيار المقررات'!Q5</f>
        <v>#N/A</v>
      </c>
      <c r="CW5" s="232" t="e">
        <f>'اختيار المقررات'!W5</f>
        <v>#N/A</v>
      </c>
      <c r="CX5" s="233" t="e">
        <f>'اختيار المقررات'!AB5</f>
        <v>#N/A</v>
      </c>
      <c r="CY5" s="234">
        <f>'اختيار المقررات'!F5</f>
        <v>0</v>
      </c>
      <c r="CZ5" s="235" t="e">
        <f>'اختيار المقررات'!N27</f>
        <v>#N/A</v>
      </c>
      <c r="DA5" s="236" t="e">
        <f>'اختيار المقررات'!N25</f>
        <v>#N/A</v>
      </c>
      <c r="DB5" s="236" t="e">
        <f>'اختيار المقررات'!N26</f>
        <v>#N/A</v>
      </c>
      <c r="DC5" s="236" t="e">
        <f>'اختيار المقررات'!N28</f>
        <v>#N/A</v>
      </c>
      <c r="DD5" s="237" t="e">
        <f>'اختيار المقررات'!N29</f>
        <v>#N/A</v>
      </c>
      <c r="DE5" s="236" t="str">
        <f>'اختيار المقررات'!V28</f>
        <v>لا</v>
      </c>
      <c r="DF5" s="236" t="e">
        <f>'اختيار المقررات'!V29</f>
        <v>#N/A</v>
      </c>
      <c r="DG5" s="236" t="e">
        <f>'اختيار المقررات'!AC29</f>
        <v>#N/A</v>
      </c>
      <c r="DH5" s="231">
        <f>'اختيار المقررات'!AD25</f>
        <v>0</v>
      </c>
      <c r="DI5" s="238">
        <f>'اختيار المقررات'!AD26</f>
        <v>0</v>
      </c>
      <c r="DJ5" s="236">
        <f>'اختيار المقررات'!AD27</f>
        <v>0</v>
      </c>
      <c r="DK5" s="239">
        <f>SUM(DH5:DJ5)</f>
        <v>0</v>
      </c>
      <c r="DL5" s="231" t="str">
        <f>'اختيار المقررات'!AB2</f>
        <v xml:space="preserve"> </v>
      </c>
      <c r="DM5" s="232">
        <f>'اختيار المقررات'!W2</f>
        <v>0</v>
      </c>
      <c r="DN5" s="232">
        <f>'اختيار المقررات'!Q2</f>
        <v>0</v>
      </c>
      <c r="DO5" s="239">
        <f>'اختيار المقررات'!L2</f>
        <v>0</v>
      </c>
      <c r="DP5" s="240" t="str">
        <f>'اختيار المقررات'!C26</f>
        <v/>
      </c>
      <c r="DQ5" s="240" t="str">
        <f>'اختيار المقررات'!C27</f>
        <v/>
      </c>
      <c r="DR5" s="240" t="str">
        <f>'اختيار المقررات'!C28</f>
        <v/>
      </c>
      <c r="DS5" s="240" t="str">
        <f>'اختيار المقررات'!C29</f>
        <v/>
      </c>
      <c r="DT5" s="240" t="str">
        <f>'اختيار المقررات'!C30</f>
        <v/>
      </c>
      <c r="DU5" s="241" t="e">
        <f>'اختيار المقررات'!Y28</f>
        <v>#N/A</v>
      </c>
    </row>
  </sheetData>
  <sheetProtection algorithmName="SHA-512" hashValue="o/C4cJ+xh323PhYrXbvmXi72itjZpRq+9l5GeZnllYdqM8wKafjSSXLJvOJTC8SsXG1XNRKCJk3IYEqhzKRDQw==" saltValue="HXLr9aqg+PNxAYiSBICiCA==" spinCount="100000" sheet="1" objects="1" scenarios="1"/>
  <mergeCells count="131">
    <mergeCell ref="AP4:AQ4"/>
    <mergeCell ref="X3:Y3"/>
    <mergeCell ref="Z3:AA3"/>
    <mergeCell ref="AB3:AC3"/>
    <mergeCell ref="AD3:AE3"/>
    <mergeCell ref="AF3:AG3"/>
    <mergeCell ref="AR3:AS3"/>
    <mergeCell ref="AT3:AU3"/>
    <mergeCell ref="AV3:AW3"/>
    <mergeCell ref="AV4:AW4"/>
    <mergeCell ref="AR4:AS4"/>
    <mergeCell ref="AT4:AU4"/>
    <mergeCell ref="S1:S4"/>
    <mergeCell ref="T1:AM1"/>
    <mergeCell ref="T2:AC2"/>
    <mergeCell ref="AD2:AM2"/>
    <mergeCell ref="X4:Y4"/>
    <mergeCell ref="BH2:BQ2"/>
    <mergeCell ref="P3:P4"/>
    <mergeCell ref="Z4:AA4"/>
    <mergeCell ref="AB4:AC4"/>
    <mergeCell ref="AD4:AE4"/>
    <mergeCell ref="Q3:Q4"/>
    <mergeCell ref="R3:R4"/>
    <mergeCell ref="T4:U4"/>
    <mergeCell ref="V4:W4"/>
    <mergeCell ref="T3:U3"/>
    <mergeCell ref="V3:W3"/>
    <mergeCell ref="BF4:BG4"/>
    <mergeCell ref="BH4:BI4"/>
    <mergeCell ref="BJ4:BK4"/>
    <mergeCell ref="AF4:AG4"/>
    <mergeCell ref="AH4:AI4"/>
    <mergeCell ref="AJ4:AK4"/>
    <mergeCell ref="AL4:AM4"/>
    <mergeCell ref="AN4:AO4"/>
    <mergeCell ref="M1:M4"/>
    <mergeCell ref="A1:A2"/>
    <mergeCell ref="B1:B2"/>
    <mergeCell ref="C1:J2"/>
    <mergeCell ref="K1:K4"/>
    <mergeCell ref="L1:L4"/>
    <mergeCell ref="N1:N4"/>
    <mergeCell ref="O1:O4"/>
    <mergeCell ref="P1:R2"/>
    <mergeCell ref="CN4:CO4"/>
    <mergeCell ref="CP4:CQ4"/>
    <mergeCell ref="BV3:BW3"/>
    <mergeCell ref="BX3:BY3"/>
    <mergeCell ref="BZ3:CA3"/>
    <mergeCell ref="BB3:BC3"/>
    <mergeCell ref="BD3:BE3"/>
    <mergeCell ref="BF3:BG3"/>
    <mergeCell ref="BT4:BU4"/>
    <mergeCell ref="CF4:CG4"/>
    <mergeCell ref="AX4:AY4"/>
    <mergeCell ref="AZ4:BA4"/>
    <mergeCell ref="BB4:BC4"/>
    <mergeCell ref="BD4:BE4"/>
    <mergeCell ref="BL4:BM4"/>
    <mergeCell ref="BX4:BY4"/>
    <mergeCell ref="BZ4:CA4"/>
    <mergeCell ref="BN4:BO4"/>
    <mergeCell ref="AX3:AY3"/>
    <mergeCell ref="BH3:BI3"/>
    <mergeCell ref="BJ3:BK3"/>
    <mergeCell ref="CB1:CU1"/>
    <mergeCell ref="AN1:BG1"/>
    <mergeCell ref="AN2:AW2"/>
    <mergeCell ref="AX2:BG2"/>
    <mergeCell ref="BR2:CA2"/>
    <mergeCell ref="CB2:CK2"/>
    <mergeCell ref="CL2:CU2"/>
    <mergeCell ref="BH1:CA1"/>
    <mergeCell ref="AP3:AQ3"/>
    <mergeCell ref="CF3:CG3"/>
    <mergeCell ref="CH3:CI3"/>
    <mergeCell ref="CJ3:CK3"/>
    <mergeCell ref="BL3:BM3"/>
    <mergeCell ref="BN3:BO3"/>
    <mergeCell ref="BP3:BQ3"/>
    <mergeCell ref="BR3:BS3"/>
    <mergeCell ref="BT3:BU3"/>
    <mergeCell ref="DG3:DG4"/>
    <mergeCell ref="AZ3:BA3"/>
    <mergeCell ref="AH3:AI3"/>
    <mergeCell ref="AJ3:AK3"/>
    <mergeCell ref="AL3:AM3"/>
    <mergeCell ref="AN3:AO3"/>
    <mergeCell ref="CV3:CV4"/>
    <mergeCell ref="DF3:DF4"/>
    <mergeCell ref="CR4:CS4"/>
    <mergeCell ref="CB3:CC3"/>
    <mergeCell ref="CD3:CE3"/>
    <mergeCell ref="CJ4:CK4"/>
    <mergeCell ref="CL4:CM4"/>
    <mergeCell ref="CY3:CY4"/>
    <mergeCell ref="CZ3:CZ4"/>
    <mergeCell ref="DA3:DA4"/>
    <mergeCell ref="DB3:DB4"/>
    <mergeCell ref="DD3:DD4"/>
    <mergeCell ref="DE3:DE4"/>
    <mergeCell ref="DC3:DC4"/>
    <mergeCell ref="CW3:CW4"/>
    <mergeCell ref="CX3:CX4"/>
    <mergeCell ref="CB4:CC4"/>
    <mergeCell ref="CD4:CE4"/>
    <mergeCell ref="CT4:CU4"/>
    <mergeCell ref="CH4:CI4"/>
    <mergeCell ref="DH3:DH4"/>
    <mergeCell ref="BP4:BQ4"/>
    <mergeCell ref="BR4:BS4"/>
    <mergeCell ref="BV4:BW4"/>
    <mergeCell ref="DP3:DT4"/>
    <mergeCell ref="CV1:CX2"/>
    <mergeCell ref="CY1:CY2"/>
    <mergeCell ref="CZ1:DG2"/>
    <mergeCell ref="DH1:DK2"/>
    <mergeCell ref="DL1:DO2"/>
    <mergeCell ref="CL3:CM3"/>
    <mergeCell ref="CN3:CO3"/>
    <mergeCell ref="CP3:CQ3"/>
    <mergeCell ref="CR3:CS3"/>
    <mergeCell ref="CT3:CU3"/>
    <mergeCell ref="DO3:DO4"/>
    <mergeCell ref="DI3:DI4"/>
    <mergeCell ref="DJ3:DJ4"/>
    <mergeCell ref="DK3:DK4"/>
    <mergeCell ref="DL3:DL4"/>
    <mergeCell ref="DM3:DM4"/>
    <mergeCell ref="DN3:DN4"/>
  </mergeCells>
  <conditionalFormatting sqref="A5">
    <cfRule type="duplicateValues" dxfId="11" priority="1"/>
  </conditionalFormatting>
  <conditionalFormatting sqref="A5">
    <cfRule type="duplicateValues" dxfId="1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5"/>
  <dimension ref="A1:AD5253"/>
  <sheetViews>
    <sheetView rightToLeft="1" workbookViewId="0">
      <pane xSplit="1" ySplit="2" topLeftCell="B1001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21875" style="189" bestFit="1" customWidth="1"/>
    <col min="2" max="2" width="21.44140625" style="189" bestFit="1" customWidth="1"/>
    <col min="3" max="3" width="11.88671875" style="189" bestFit="1" customWidth="1"/>
    <col min="4" max="4" width="12.5546875" style="189" bestFit="1" customWidth="1"/>
    <col min="5" max="5" width="6.5546875" style="189" bestFit="1" customWidth="1"/>
    <col min="6" max="6" width="10.44140625" style="189" bestFit="1" customWidth="1"/>
    <col min="7" max="7" width="18.5546875" style="189" bestFit="1" customWidth="1"/>
    <col min="8" max="8" width="12" style="189" bestFit="1" customWidth="1"/>
    <col min="9" max="9" width="8.88671875" style="189" bestFit="1" customWidth="1"/>
    <col min="10" max="11" width="9.5546875" style="189" bestFit="1" customWidth="1"/>
    <col min="12" max="12" width="11.109375" style="189" bestFit="1" customWidth="1"/>
    <col min="13" max="13" width="8.109375" style="189" bestFit="1" customWidth="1"/>
    <col min="14" max="14" width="29.88671875" style="189" bestFit="1" customWidth="1"/>
    <col min="15" max="15" width="25.44140625" style="189" bestFit="1" customWidth="1"/>
    <col min="16" max="16" width="11.6640625" style="189" bestFit="1" customWidth="1"/>
    <col min="17" max="17" width="12.44140625" style="189" bestFit="1" customWidth="1"/>
    <col min="18" max="18" width="13.6640625" style="189" bestFit="1" customWidth="1"/>
    <col min="19" max="19" width="12.44140625" style="189" bestFit="1" customWidth="1"/>
    <col min="20" max="20" width="13.5546875" style="189" bestFit="1" customWidth="1"/>
    <col min="21" max="21" width="10.44140625" style="189" bestFit="1" customWidth="1"/>
    <col min="22" max="25" width="10.88671875" style="189" customWidth="1"/>
    <col min="26" max="26" width="20.21875" style="189" customWidth="1"/>
    <col min="27" max="16384" width="9" style="189"/>
  </cols>
  <sheetData>
    <row r="1" spans="1:30" x14ac:dyDescent="0.3">
      <c r="A1" s="189">
        <v>1</v>
      </c>
      <c r="B1" s="189">
        <v>2</v>
      </c>
      <c r="C1" s="189">
        <v>3</v>
      </c>
      <c r="D1" s="189">
        <v>4</v>
      </c>
      <c r="E1" s="189">
        <v>5</v>
      </c>
      <c r="F1" s="189">
        <v>6</v>
      </c>
      <c r="G1" s="189">
        <v>7</v>
      </c>
      <c r="H1" s="189">
        <v>8</v>
      </c>
      <c r="I1" s="189">
        <v>9</v>
      </c>
      <c r="J1" s="189">
        <v>10</v>
      </c>
      <c r="K1" s="189">
        <v>11</v>
      </c>
      <c r="L1" s="189">
        <v>12</v>
      </c>
      <c r="M1" s="189">
        <v>13</v>
      </c>
      <c r="N1" s="189">
        <v>14</v>
      </c>
      <c r="O1" s="189">
        <v>15</v>
      </c>
      <c r="P1" s="189">
        <v>16</v>
      </c>
      <c r="Q1" s="189">
        <v>17</v>
      </c>
      <c r="R1" s="189">
        <v>18</v>
      </c>
      <c r="S1" s="189">
        <v>19</v>
      </c>
      <c r="T1" s="189">
        <v>20</v>
      </c>
      <c r="U1" s="189">
        <v>21</v>
      </c>
      <c r="V1" s="189">
        <v>22</v>
      </c>
      <c r="W1" s="189">
        <v>23</v>
      </c>
      <c r="X1" s="189">
        <v>24</v>
      </c>
      <c r="Y1" s="189">
        <v>25</v>
      </c>
      <c r="Z1" s="189">
        <v>26</v>
      </c>
      <c r="AA1" s="189">
        <v>27</v>
      </c>
      <c r="AB1" s="189">
        <v>28</v>
      </c>
      <c r="AC1" s="189">
        <v>29</v>
      </c>
      <c r="AD1" s="189">
        <v>30</v>
      </c>
    </row>
    <row r="2" spans="1:30" s="244" customFormat="1" ht="33.75" customHeight="1" x14ac:dyDescent="0.3">
      <c r="A2" s="244" t="s">
        <v>49</v>
      </c>
      <c r="B2" s="244" t="s">
        <v>57</v>
      </c>
      <c r="C2" s="244" t="s">
        <v>50</v>
      </c>
      <c r="D2" s="244" t="s">
        <v>51</v>
      </c>
      <c r="E2" s="244" t="s">
        <v>11</v>
      </c>
      <c r="F2" s="244" t="s">
        <v>52</v>
      </c>
      <c r="G2" s="244" t="s">
        <v>6</v>
      </c>
      <c r="H2" s="244" t="s">
        <v>10</v>
      </c>
      <c r="I2" s="244" t="s">
        <v>9</v>
      </c>
      <c r="J2" s="244" t="s">
        <v>12</v>
      </c>
      <c r="K2" s="244" t="s">
        <v>54</v>
      </c>
      <c r="L2" s="244" t="s">
        <v>55</v>
      </c>
      <c r="M2" s="244" t="s">
        <v>58</v>
      </c>
      <c r="N2" s="189" t="s">
        <v>1272</v>
      </c>
      <c r="O2" s="244" t="s">
        <v>60</v>
      </c>
      <c r="P2" s="244" t="s">
        <v>15</v>
      </c>
      <c r="Q2" s="244" t="s">
        <v>61</v>
      </c>
      <c r="R2" s="244">
        <v>3</v>
      </c>
      <c r="S2" s="244" t="s">
        <v>62</v>
      </c>
      <c r="T2" s="245" t="s">
        <v>63</v>
      </c>
      <c r="U2" s="244" t="s">
        <v>44</v>
      </c>
      <c r="V2" s="244" t="s">
        <v>560</v>
      </c>
      <c r="W2" s="244" t="s">
        <v>561</v>
      </c>
      <c r="X2" s="244" t="s">
        <v>562</v>
      </c>
      <c r="Y2" s="244" t="s">
        <v>625</v>
      </c>
      <c r="Z2" s="244" t="s">
        <v>634</v>
      </c>
    </row>
    <row r="3" spans="1:30" x14ac:dyDescent="0.3">
      <c r="A3" s="246">
        <v>210902</v>
      </c>
      <c r="B3" s="246" t="s">
        <v>779</v>
      </c>
      <c r="C3" s="246" t="s">
        <v>157</v>
      </c>
      <c r="D3" s="246" t="s">
        <v>780</v>
      </c>
      <c r="E3" s="246" t="s">
        <v>397</v>
      </c>
      <c r="F3" s="247">
        <v>34562</v>
      </c>
      <c r="G3" s="246" t="s">
        <v>781</v>
      </c>
      <c r="H3" s="246" t="s">
        <v>398</v>
      </c>
      <c r="I3" s="246" t="s">
        <v>633</v>
      </c>
      <c r="J3" s="246"/>
      <c r="K3" s="246"/>
      <c r="L3" s="246"/>
      <c r="M3" s="246"/>
      <c r="O3" s="246"/>
      <c r="P3" s="246"/>
      <c r="Q3" s="246"/>
      <c r="R3" s="246"/>
      <c r="S3" s="246"/>
      <c r="T3" s="251"/>
      <c r="U3" s="246"/>
      <c r="X3" s="189" t="s">
        <v>685</v>
      </c>
      <c r="Y3" s="189" t="s">
        <v>685</v>
      </c>
      <c r="Z3" s="246" t="s">
        <v>685</v>
      </c>
      <c r="AA3" s="246"/>
      <c r="AB3" s="246"/>
      <c r="AC3" s="246"/>
    </row>
    <row r="4" spans="1:30" x14ac:dyDescent="0.3">
      <c r="A4" s="246">
        <v>212039</v>
      </c>
      <c r="B4" s="246" t="s">
        <v>782</v>
      </c>
      <c r="C4" s="246" t="s">
        <v>80</v>
      </c>
      <c r="D4" s="246" t="s">
        <v>451</v>
      </c>
      <c r="E4" s="246" t="s">
        <v>397</v>
      </c>
      <c r="F4" s="247">
        <v>33009</v>
      </c>
      <c r="G4" s="246" t="s">
        <v>373</v>
      </c>
      <c r="H4" s="246" t="s">
        <v>398</v>
      </c>
      <c r="I4" s="246" t="s">
        <v>633</v>
      </c>
      <c r="J4" s="246"/>
      <c r="K4" s="246"/>
      <c r="L4" s="246"/>
      <c r="M4" s="246"/>
      <c r="O4" s="246"/>
      <c r="P4" s="246"/>
      <c r="Q4" s="246"/>
      <c r="R4" s="246"/>
      <c r="S4" s="246"/>
      <c r="T4" s="251"/>
      <c r="U4" s="246"/>
      <c r="Y4" s="189" t="s">
        <v>685</v>
      </c>
      <c r="Z4" s="246" t="s">
        <v>685</v>
      </c>
      <c r="AA4" s="246"/>
      <c r="AB4" s="246"/>
      <c r="AC4" s="246"/>
    </row>
    <row r="5" spans="1:30" x14ac:dyDescent="0.3">
      <c r="A5" s="246">
        <v>213748</v>
      </c>
      <c r="B5" s="246" t="s">
        <v>777</v>
      </c>
      <c r="C5" s="246" t="s">
        <v>71</v>
      </c>
      <c r="D5" s="246" t="s">
        <v>293</v>
      </c>
      <c r="E5" s="246" t="s">
        <v>397</v>
      </c>
      <c r="F5" s="247">
        <v>35645</v>
      </c>
      <c r="G5" s="246" t="s">
        <v>373</v>
      </c>
      <c r="H5" s="246" t="s">
        <v>404</v>
      </c>
      <c r="I5" s="246" t="s">
        <v>633</v>
      </c>
      <c r="J5" s="246"/>
      <c r="K5" s="246"/>
      <c r="L5" s="246"/>
      <c r="M5" s="246"/>
      <c r="O5" s="246"/>
      <c r="P5" s="246"/>
      <c r="Q5" s="246"/>
      <c r="R5" s="246"/>
      <c r="S5" s="246"/>
      <c r="T5" s="251"/>
      <c r="U5" s="246"/>
      <c r="Y5" s="189" t="s">
        <v>685</v>
      </c>
      <c r="Z5" s="246" t="s">
        <v>685</v>
      </c>
      <c r="AA5" s="246"/>
      <c r="AB5" s="246"/>
      <c r="AC5" s="246"/>
    </row>
    <row r="6" spans="1:30" x14ac:dyDescent="0.3">
      <c r="A6" s="246">
        <v>214118</v>
      </c>
      <c r="B6" s="246" t="s">
        <v>774</v>
      </c>
      <c r="C6" s="246" t="s">
        <v>124</v>
      </c>
      <c r="D6" s="246" t="s">
        <v>775</v>
      </c>
      <c r="E6" s="246" t="s">
        <v>397</v>
      </c>
      <c r="F6" s="247">
        <v>35487</v>
      </c>
      <c r="G6" s="246" t="s">
        <v>776</v>
      </c>
      <c r="H6" s="246" t="s">
        <v>406</v>
      </c>
      <c r="I6" s="246" t="s">
        <v>633</v>
      </c>
      <c r="J6" s="246"/>
      <c r="K6" s="246"/>
      <c r="L6" s="246"/>
      <c r="M6" s="246"/>
      <c r="O6" s="246"/>
      <c r="P6" s="246"/>
      <c r="Q6" s="246"/>
      <c r="R6" s="246"/>
      <c r="S6" s="246"/>
      <c r="T6" s="251"/>
      <c r="U6" s="246"/>
      <c r="W6" s="189" t="s">
        <v>685</v>
      </c>
      <c r="Y6" s="189" t="s">
        <v>685</v>
      </c>
      <c r="Z6" s="246" t="s">
        <v>685</v>
      </c>
      <c r="AA6" s="246"/>
      <c r="AB6" s="246"/>
      <c r="AC6" s="246"/>
    </row>
    <row r="7" spans="1:30" x14ac:dyDescent="0.3">
      <c r="A7" s="246">
        <v>214245</v>
      </c>
      <c r="B7" s="246" t="s">
        <v>778</v>
      </c>
      <c r="C7" s="246" t="s">
        <v>109</v>
      </c>
      <c r="D7" s="246" t="s">
        <v>291</v>
      </c>
      <c r="E7" s="246" t="s">
        <v>396</v>
      </c>
      <c r="F7" s="247">
        <v>35618</v>
      </c>
      <c r="G7" s="246" t="s">
        <v>582</v>
      </c>
      <c r="H7" s="246" t="s">
        <v>404</v>
      </c>
      <c r="I7" s="246" t="s">
        <v>633</v>
      </c>
      <c r="J7" s="246"/>
      <c r="K7" s="246"/>
      <c r="L7" s="246"/>
      <c r="M7" s="246"/>
      <c r="O7" s="246"/>
      <c r="P7" s="246"/>
      <c r="Q7" s="246"/>
      <c r="R7" s="246"/>
      <c r="S7" s="246"/>
      <c r="T7" s="251"/>
      <c r="U7" s="246"/>
      <c r="Y7" s="189" t="s">
        <v>685</v>
      </c>
      <c r="Z7" s="246" t="s">
        <v>685</v>
      </c>
      <c r="AA7" s="246"/>
      <c r="AB7" s="246"/>
      <c r="AC7" s="246"/>
    </row>
    <row r="8" spans="1:30" x14ac:dyDescent="0.3">
      <c r="A8" s="246">
        <v>209191</v>
      </c>
      <c r="B8" s="246" t="s">
        <v>833</v>
      </c>
      <c r="C8" s="246" t="s">
        <v>99</v>
      </c>
      <c r="D8" s="246" t="s">
        <v>352</v>
      </c>
      <c r="E8" s="246" t="s">
        <v>396</v>
      </c>
      <c r="F8" s="247">
        <v>0</v>
      </c>
      <c r="G8" s="246"/>
      <c r="H8" s="246" t="s">
        <v>398</v>
      </c>
      <c r="I8" s="246" t="s">
        <v>633</v>
      </c>
      <c r="J8" s="246"/>
      <c r="K8" s="246"/>
      <c r="L8" s="246"/>
      <c r="M8" s="246"/>
      <c r="O8" s="246"/>
      <c r="P8" s="246"/>
      <c r="Q8" s="246"/>
      <c r="R8" s="246"/>
      <c r="S8" s="246"/>
      <c r="T8" s="251"/>
      <c r="U8" s="246"/>
      <c r="Y8" s="189" t="s">
        <v>685</v>
      </c>
      <c r="Z8" s="246" t="s">
        <v>685</v>
      </c>
      <c r="AA8" s="246"/>
      <c r="AB8" s="246"/>
      <c r="AC8" s="246"/>
    </row>
    <row r="9" spans="1:30" x14ac:dyDescent="0.3">
      <c r="A9" s="246">
        <v>210668</v>
      </c>
      <c r="B9" s="246" t="s">
        <v>784</v>
      </c>
      <c r="C9" s="246" t="s">
        <v>71</v>
      </c>
      <c r="D9" s="246" t="s">
        <v>333</v>
      </c>
      <c r="E9" s="246" t="s">
        <v>397</v>
      </c>
      <c r="F9" s="247">
        <v>34569</v>
      </c>
      <c r="G9" s="246" t="s">
        <v>375</v>
      </c>
      <c r="H9" s="246" t="s">
        <v>398</v>
      </c>
      <c r="I9" s="246" t="s">
        <v>633</v>
      </c>
      <c r="J9" s="246"/>
      <c r="K9" s="246"/>
      <c r="L9" s="246"/>
      <c r="M9" s="246"/>
      <c r="O9" s="246"/>
      <c r="P9" s="246"/>
      <c r="Q9" s="246"/>
      <c r="R9" s="246"/>
      <c r="S9" s="246"/>
      <c r="T9" s="251"/>
      <c r="U9" s="246"/>
      <c r="Y9" s="189" t="s">
        <v>685</v>
      </c>
      <c r="Z9" s="246" t="s">
        <v>685</v>
      </c>
      <c r="AA9" s="246"/>
      <c r="AB9" s="246"/>
      <c r="AC9" s="246"/>
    </row>
    <row r="10" spans="1:30" x14ac:dyDescent="0.3">
      <c r="A10" s="246">
        <v>210914</v>
      </c>
      <c r="B10" s="246" t="s">
        <v>790</v>
      </c>
      <c r="C10" s="246" t="s">
        <v>791</v>
      </c>
      <c r="D10" s="246" t="s">
        <v>310</v>
      </c>
      <c r="E10" s="246" t="s">
        <v>397</v>
      </c>
      <c r="F10" s="247">
        <v>35401</v>
      </c>
      <c r="G10" s="246" t="s">
        <v>792</v>
      </c>
      <c r="H10" s="246" t="s">
        <v>398</v>
      </c>
      <c r="I10" s="246" t="s">
        <v>633</v>
      </c>
      <c r="J10" s="246"/>
      <c r="K10" s="246"/>
      <c r="L10" s="246"/>
      <c r="M10" s="246"/>
      <c r="O10" s="246"/>
      <c r="P10" s="246"/>
      <c r="Q10" s="246"/>
      <c r="R10" s="246"/>
      <c r="S10" s="246"/>
      <c r="T10" s="251"/>
      <c r="U10" s="246"/>
      <c r="X10" s="189" t="s">
        <v>685</v>
      </c>
      <c r="Y10" s="189" t="s">
        <v>685</v>
      </c>
      <c r="Z10" s="246" t="s">
        <v>685</v>
      </c>
      <c r="AA10" s="246"/>
      <c r="AB10" s="246"/>
      <c r="AC10" s="246"/>
    </row>
    <row r="11" spans="1:30" x14ac:dyDescent="0.3">
      <c r="A11" s="246">
        <v>211009</v>
      </c>
      <c r="B11" s="246" t="s">
        <v>836</v>
      </c>
      <c r="C11" s="246" t="s">
        <v>154</v>
      </c>
      <c r="D11" s="246" t="s">
        <v>837</v>
      </c>
      <c r="E11" s="246" t="s">
        <v>396</v>
      </c>
      <c r="F11" s="247">
        <v>35229</v>
      </c>
      <c r="G11" s="246" t="s">
        <v>400</v>
      </c>
      <c r="H11" s="246" t="s">
        <v>404</v>
      </c>
      <c r="I11" s="246" t="s">
        <v>633</v>
      </c>
      <c r="J11" s="246"/>
      <c r="K11" s="246"/>
      <c r="L11" s="246"/>
      <c r="M11" s="246"/>
      <c r="O11" s="246"/>
      <c r="P11" s="246"/>
      <c r="Q11" s="246"/>
      <c r="R11" s="246"/>
      <c r="S11" s="246"/>
      <c r="T11" s="251"/>
      <c r="U11" s="246"/>
      <c r="X11" s="189" t="s">
        <v>685</v>
      </c>
      <c r="Z11" s="246" t="s">
        <v>685</v>
      </c>
      <c r="AA11" s="246"/>
      <c r="AB11" s="246"/>
      <c r="AC11" s="246"/>
    </row>
    <row r="12" spans="1:30" x14ac:dyDescent="0.3">
      <c r="A12" s="246">
        <v>211227</v>
      </c>
      <c r="B12" s="246" t="s">
        <v>815</v>
      </c>
      <c r="C12" s="246" t="s">
        <v>816</v>
      </c>
      <c r="D12" s="246" t="s">
        <v>240</v>
      </c>
      <c r="E12" s="246" t="s">
        <v>396</v>
      </c>
      <c r="F12" s="247">
        <v>35460</v>
      </c>
      <c r="G12" s="246" t="s">
        <v>373</v>
      </c>
      <c r="H12" s="246" t="s">
        <v>398</v>
      </c>
      <c r="I12" s="246" t="s">
        <v>633</v>
      </c>
      <c r="J12" s="246"/>
      <c r="K12" s="246"/>
      <c r="L12" s="246"/>
      <c r="M12" s="246"/>
      <c r="O12" s="246"/>
      <c r="P12" s="246"/>
      <c r="Q12" s="246"/>
      <c r="R12" s="246"/>
      <c r="S12" s="246"/>
      <c r="T12" s="251"/>
      <c r="U12" s="246"/>
      <c r="W12" s="189" t="s">
        <v>685</v>
      </c>
      <c r="X12" s="189" t="s">
        <v>685</v>
      </c>
      <c r="Y12" s="189" t="s">
        <v>685</v>
      </c>
      <c r="Z12" s="246" t="s">
        <v>685</v>
      </c>
      <c r="AA12" s="246"/>
      <c r="AB12" s="246"/>
      <c r="AC12" s="246"/>
    </row>
    <row r="13" spans="1:30" x14ac:dyDescent="0.3">
      <c r="A13" s="246">
        <v>211759</v>
      </c>
      <c r="B13" s="246" t="s">
        <v>800</v>
      </c>
      <c r="C13" s="246" t="s">
        <v>801</v>
      </c>
      <c r="D13" s="246" t="s">
        <v>275</v>
      </c>
      <c r="E13" s="246" t="s">
        <v>396</v>
      </c>
      <c r="F13" s="247">
        <v>34700</v>
      </c>
      <c r="G13" s="246" t="s">
        <v>802</v>
      </c>
      <c r="H13" s="246" t="s">
        <v>398</v>
      </c>
      <c r="I13" s="246" t="s">
        <v>633</v>
      </c>
      <c r="J13" s="246"/>
      <c r="K13" s="246"/>
      <c r="L13" s="246"/>
      <c r="M13" s="246"/>
      <c r="O13" s="246"/>
      <c r="P13" s="246"/>
      <c r="Q13" s="246"/>
      <c r="R13" s="246"/>
      <c r="S13" s="246"/>
      <c r="T13" s="251"/>
      <c r="U13" s="246"/>
      <c r="X13" s="189" t="s">
        <v>685</v>
      </c>
      <c r="Y13" s="189" t="s">
        <v>685</v>
      </c>
      <c r="Z13" s="246" t="s">
        <v>685</v>
      </c>
      <c r="AA13" s="246"/>
      <c r="AB13" s="246"/>
      <c r="AC13" s="246"/>
    </row>
    <row r="14" spans="1:30" x14ac:dyDescent="0.3">
      <c r="A14" s="246">
        <v>211837</v>
      </c>
      <c r="B14" s="246" t="s">
        <v>808</v>
      </c>
      <c r="C14" s="246" t="s">
        <v>809</v>
      </c>
      <c r="D14" s="246" t="s">
        <v>810</v>
      </c>
      <c r="E14" s="246" t="s">
        <v>396</v>
      </c>
      <c r="F14" s="247">
        <v>35453</v>
      </c>
      <c r="G14" s="246" t="s">
        <v>579</v>
      </c>
      <c r="H14" s="246" t="s">
        <v>398</v>
      </c>
      <c r="I14" s="246" t="s">
        <v>633</v>
      </c>
      <c r="J14" s="246"/>
      <c r="K14" s="246"/>
      <c r="L14" s="246"/>
      <c r="M14" s="246"/>
      <c r="O14" s="246"/>
      <c r="P14" s="246"/>
      <c r="Q14" s="246"/>
      <c r="R14" s="246"/>
      <c r="S14" s="246"/>
      <c r="T14" s="251"/>
      <c r="U14" s="246"/>
      <c r="Y14" s="189" t="s">
        <v>685</v>
      </c>
      <c r="Z14" s="246" t="s">
        <v>685</v>
      </c>
      <c r="AA14" s="246"/>
      <c r="AB14" s="246"/>
      <c r="AC14" s="246"/>
    </row>
    <row r="15" spans="1:30" x14ac:dyDescent="0.3">
      <c r="A15" s="246">
        <v>212087</v>
      </c>
      <c r="B15" s="246" t="s">
        <v>799</v>
      </c>
      <c r="C15" s="246" t="s">
        <v>489</v>
      </c>
      <c r="D15" s="246" t="s">
        <v>273</v>
      </c>
      <c r="E15" s="246" t="s">
        <v>397</v>
      </c>
      <c r="F15" s="247">
        <v>29832</v>
      </c>
      <c r="G15" s="246" t="s">
        <v>387</v>
      </c>
      <c r="H15" s="246" t="s">
        <v>398</v>
      </c>
      <c r="I15" s="246" t="s">
        <v>633</v>
      </c>
      <c r="J15" s="246"/>
      <c r="K15" s="246"/>
      <c r="L15" s="246"/>
      <c r="M15" s="246"/>
      <c r="O15" s="246"/>
      <c r="P15" s="246"/>
      <c r="Q15" s="246"/>
      <c r="R15" s="246"/>
      <c r="S15" s="246"/>
      <c r="T15" s="251"/>
      <c r="U15" s="246"/>
      <c r="Y15" s="189" t="s">
        <v>685</v>
      </c>
      <c r="Z15" s="246" t="s">
        <v>685</v>
      </c>
      <c r="AA15" s="246"/>
      <c r="AB15" s="246"/>
      <c r="AC15" s="246"/>
    </row>
    <row r="16" spans="1:30" x14ac:dyDescent="0.3">
      <c r="A16" s="246">
        <v>212101</v>
      </c>
      <c r="B16" s="246" t="s">
        <v>814</v>
      </c>
      <c r="C16" s="246" t="s">
        <v>71</v>
      </c>
      <c r="D16" s="246" t="s">
        <v>339</v>
      </c>
      <c r="E16" s="246" t="s">
        <v>396</v>
      </c>
      <c r="F16" s="247">
        <v>34485</v>
      </c>
      <c r="G16" s="246" t="s">
        <v>373</v>
      </c>
      <c r="H16" s="246" t="s">
        <v>398</v>
      </c>
      <c r="I16" s="246" t="s">
        <v>633</v>
      </c>
      <c r="J16" s="246"/>
      <c r="K16" s="246"/>
      <c r="L16" s="246"/>
      <c r="M16" s="246"/>
      <c r="O16" s="246"/>
      <c r="P16" s="246"/>
      <c r="Q16" s="246"/>
      <c r="R16" s="246"/>
      <c r="S16" s="246"/>
      <c r="T16" s="251"/>
      <c r="U16" s="246"/>
      <c r="X16" s="189" t="s">
        <v>685</v>
      </c>
      <c r="Y16" s="189" t="s">
        <v>685</v>
      </c>
      <c r="Z16" s="246" t="s">
        <v>685</v>
      </c>
      <c r="AA16" s="246"/>
      <c r="AB16" s="246"/>
      <c r="AC16" s="246"/>
    </row>
    <row r="17" spans="1:29" x14ac:dyDescent="0.3">
      <c r="A17" s="246">
        <v>212225</v>
      </c>
      <c r="B17" s="246" t="s">
        <v>787</v>
      </c>
      <c r="C17" s="246" t="s">
        <v>83</v>
      </c>
      <c r="D17" s="246" t="s">
        <v>491</v>
      </c>
      <c r="E17" s="246" t="s">
        <v>397</v>
      </c>
      <c r="F17" s="247">
        <v>31420</v>
      </c>
      <c r="G17" s="246" t="s">
        <v>788</v>
      </c>
      <c r="H17" s="246" t="s">
        <v>398</v>
      </c>
      <c r="I17" s="246" t="s">
        <v>633</v>
      </c>
      <c r="J17" s="246"/>
      <c r="K17" s="246"/>
      <c r="L17" s="246"/>
      <c r="M17" s="246"/>
      <c r="O17" s="246"/>
      <c r="P17" s="246"/>
      <c r="Q17" s="246"/>
      <c r="R17" s="246"/>
      <c r="S17" s="246"/>
      <c r="T17" s="251"/>
      <c r="U17" s="246"/>
      <c r="Y17" s="189" t="s">
        <v>685</v>
      </c>
      <c r="Z17" s="246" t="s">
        <v>685</v>
      </c>
      <c r="AA17" s="246"/>
      <c r="AB17" s="246"/>
      <c r="AC17" s="246"/>
    </row>
    <row r="18" spans="1:29" x14ac:dyDescent="0.3">
      <c r="A18" s="246">
        <v>212463</v>
      </c>
      <c r="B18" s="246" t="s">
        <v>797</v>
      </c>
      <c r="C18" s="246" t="s">
        <v>75</v>
      </c>
      <c r="D18" s="246" t="s">
        <v>517</v>
      </c>
      <c r="E18" s="246" t="s">
        <v>397</v>
      </c>
      <c r="F18" s="247">
        <v>32291</v>
      </c>
      <c r="G18" s="246" t="s">
        <v>375</v>
      </c>
      <c r="H18" s="246" t="s">
        <v>398</v>
      </c>
      <c r="I18" s="246" t="s">
        <v>633</v>
      </c>
      <c r="J18" s="246"/>
      <c r="K18" s="246"/>
      <c r="L18" s="246"/>
      <c r="M18" s="246"/>
      <c r="O18" s="246"/>
      <c r="P18" s="246"/>
      <c r="Q18" s="246"/>
      <c r="R18" s="246"/>
      <c r="S18" s="246"/>
      <c r="T18" s="251"/>
      <c r="U18" s="246"/>
      <c r="W18" s="189" t="s">
        <v>685</v>
      </c>
      <c r="X18" s="189" t="s">
        <v>685</v>
      </c>
      <c r="Y18" s="189" t="s">
        <v>685</v>
      </c>
      <c r="Z18" s="246" t="s">
        <v>685</v>
      </c>
      <c r="AA18" s="246"/>
      <c r="AB18" s="246"/>
      <c r="AC18" s="246"/>
    </row>
    <row r="19" spans="1:29" x14ac:dyDescent="0.3">
      <c r="A19" s="246">
        <v>212617</v>
      </c>
      <c r="B19" s="246" t="s">
        <v>811</v>
      </c>
      <c r="C19" s="246" t="s">
        <v>71</v>
      </c>
      <c r="D19" s="246" t="s">
        <v>241</v>
      </c>
      <c r="E19" s="246" t="s">
        <v>396</v>
      </c>
      <c r="F19" s="247">
        <v>35234</v>
      </c>
      <c r="G19" s="246" t="s">
        <v>373</v>
      </c>
      <c r="H19" s="246" t="s">
        <v>398</v>
      </c>
      <c r="I19" s="246" t="s">
        <v>633</v>
      </c>
      <c r="J19" s="246"/>
      <c r="K19" s="246"/>
      <c r="L19" s="246"/>
      <c r="M19" s="246"/>
      <c r="O19" s="246"/>
      <c r="P19" s="246"/>
      <c r="Q19" s="246"/>
      <c r="R19" s="246"/>
      <c r="S19" s="246"/>
      <c r="T19" s="251"/>
      <c r="U19" s="246"/>
      <c r="W19" s="189" t="s">
        <v>685</v>
      </c>
      <c r="Y19" s="189" t="s">
        <v>685</v>
      </c>
      <c r="Z19" s="246" t="s">
        <v>685</v>
      </c>
      <c r="AA19" s="246"/>
      <c r="AB19" s="246"/>
      <c r="AC19" s="246"/>
    </row>
    <row r="20" spans="1:29" x14ac:dyDescent="0.3">
      <c r="A20" s="246">
        <v>212719</v>
      </c>
      <c r="B20" s="246" t="s">
        <v>834</v>
      </c>
      <c r="C20" s="246" t="s">
        <v>73</v>
      </c>
      <c r="D20" s="246" t="s">
        <v>281</v>
      </c>
      <c r="E20" s="246" t="s">
        <v>397</v>
      </c>
      <c r="F20" s="247">
        <v>0</v>
      </c>
      <c r="G20" s="246"/>
      <c r="H20" s="246"/>
      <c r="I20" s="246" t="s">
        <v>633</v>
      </c>
      <c r="J20" s="246"/>
      <c r="K20" s="246"/>
      <c r="L20" s="246"/>
      <c r="M20" s="246"/>
      <c r="O20" s="246"/>
      <c r="P20" s="246"/>
      <c r="Q20" s="246"/>
      <c r="R20" s="246"/>
      <c r="S20" s="246"/>
      <c r="T20" s="251"/>
      <c r="U20" s="246"/>
      <c r="Y20" s="189" t="s">
        <v>685</v>
      </c>
      <c r="Z20" s="246" t="s">
        <v>685</v>
      </c>
      <c r="AA20" s="246"/>
      <c r="AB20" s="246"/>
      <c r="AC20" s="246"/>
    </row>
    <row r="21" spans="1:29" x14ac:dyDescent="0.3">
      <c r="A21" s="246">
        <v>212858</v>
      </c>
      <c r="B21" s="246" t="s">
        <v>893</v>
      </c>
      <c r="C21" s="246" t="s">
        <v>77</v>
      </c>
      <c r="D21" s="246" t="s">
        <v>255</v>
      </c>
      <c r="E21" s="246" t="s">
        <v>396</v>
      </c>
      <c r="F21" s="247">
        <v>35827</v>
      </c>
      <c r="G21" s="246" t="s">
        <v>373</v>
      </c>
      <c r="H21" s="246" t="s">
        <v>398</v>
      </c>
      <c r="I21" s="246" t="s">
        <v>633</v>
      </c>
      <c r="J21" s="246"/>
      <c r="K21" s="246"/>
      <c r="L21" s="246"/>
      <c r="M21" s="246"/>
      <c r="O21" s="246"/>
      <c r="P21" s="246"/>
      <c r="Q21" s="246"/>
      <c r="R21" s="246"/>
      <c r="S21" s="246"/>
      <c r="T21" s="251"/>
      <c r="U21" s="246"/>
      <c r="W21" s="189" t="s">
        <v>685</v>
      </c>
      <c r="Z21" s="246" t="s">
        <v>685</v>
      </c>
      <c r="AA21" s="246"/>
      <c r="AB21" s="246"/>
      <c r="AC21" s="246"/>
    </row>
    <row r="22" spans="1:29" x14ac:dyDescent="0.3">
      <c r="A22" s="246">
        <v>213139</v>
      </c>
      <c r="B22" s="246" t="s">
        <v>812</v>
      </c>
      <c r="C22" s="246" t="s">
        <v>97</v>
      </c>
      <c r="D22" s="246" t="s">
        <v>330</v>
      </c>
      <c r="E22" s="246" t="s">
        <v>396</v>
      </c>
      <c r="F22" s="247">
        <v>35621</v>
      </c>
      <c r="G22" s="246" t="s">
        <v>704</v>
      </c>
      <c r="H22" s="246" t="s">
        <v>398</v>
      </c>
      <c r="I22" s="246" t="s">
        <v>633</v>
      </c>
      <c r="J22" s="246"/>
      <c r="K22" s="246"/>
      <c r="L22" s="246"/>
      <c r="M22" s="246"/>
      <c r="O22" s="246"/>
      <c r="P22" s="246"/>
      <c r="Q22" s="246"/>
      <c r="R22" s="246"/>
      <c r="S22" s="246"/>
      <c r="T22" s="251"/>
      <c r="U22" s="246"/>
      <c r="Y22" s="189" t="s">
        <v>685</v>
      </c>
      <c r="Z22" s="246" t="s">
        <v>685</v>
      </c>
      <c r="AA22" s="246"/>
      <c r="AB22" s="246"/>
      <c r="AC22" s="246"/>
    </row>
    <row r="23" spans="1:29" x14ac:dyDescent="0.3">
      <c r="A23" s="246">
        <v>213146</v>
      </c>
      <c r="B23" s="246" t="s">
        <v>820</v>
      </c>
      <c r="C23" s="246" t="s">
        <v>821</v>
      </c>
      <c r="D23" s="246" t="s">
        <v>295</v>
      </c>
      <c r="E23" s="246" t="s">
        <v>396</v>
      </c>
      <c r="F23" s="247">
        <v>34335</v>
      </c>
      <c r="G23" s="246" t="s">
        <v>822</v>
      </c>
      <c r="H23" s="246" t="s">
        <v>398</v>
      </c>
      <c r="I23" s="246" t="s">
        <v>633</v>
      </c>
      <c r="J23" s="246"/>
      <c r="K23" s="246"/>
      <c r="L23" s="246"/>
      <c r="M23" s="246"/>
      <c r="O23" s="246"/>
      <c r="P23" s="246"/>
      <c r="Q23" s="246"/>
      <c r="R23" s="246"/>
      <c r="S23" s="246"/>
      <c r="T23" s="251"/>
      <c r="U23" s="246"/>
      <c r="Y23" s="189" t="s">
        <v>685</v>
      </c>
      <c r="Z23" s="246" t="s">
        <v>685</v>
      </c>
      <c r="AA23" s="246"/>
      <c r="AB23" s="246"/>
      <c r="AC23" s="246"/>
    </row>
    <row r="24" spans="1:29" x14ac:dyDescent="0.3">
      <c r="A24" s="246">
        <v>213179</v>
      </c>
      <c r="B24" s="246" t="s">
        <v>705</v>
      </c>
      <c r="C24" s="246" t="s">
        <v>719</v>
      </c>
      <c r="D24" s="246" t="s">
        <v>804</v>
      </c>
      <c r="E24" s="246" t="s">
        <v>396</v>
      </c>
      <c r="F24" s="247">
        <v>35566</v>
      </c>
      <c r="G24" s="246" t="s">
        <v>618</v>
      </c>
      <c r="H24" s="246" t="s">
        <v>398</v>
      </c>
      <c r="I24" s="246" t="s">
        <v>633</v>
      </c>
      <c r="J24" s="246"/>
      <c r="K24" s="246"/>
      <c r="L24" s="246"/>
      <c r="M24" s="246"/>
      <c r="O24" s="246"/>
      <c r="P24" s="246"/>
      <c r="Q24" s="246"/>
      <c r="R24" s="246"/>
      <c r="S24" s="246"/>
      <c r="T24" s="251"/>
      <c r="U24" s="246"/>
      <c r="X24" s="189" t="s">
        <v>685</v>
      </c>
      <c r="Y24" s="189" t="s">
        <v>685</v>
      </c>
      <c r="Z24" s="246" t="s">
        <v>685</v>
      </c>
      <c r="AA24" s="246"/>
      <c r="AB24" s="246"/>
      <c r="AC24" s="246"/>
    </row>
    <row r="25" spans="1:29" x14ac:dyDescent="0.3">
      <c r="A25" s="246">
        <v>213229</v>
      </c>
      <c r="B25" s="246" t="s">
        <v>819</v>
      </c>
      <c r="C25" s="246" t="s">
        <v>82</v>
      </c>
      <c r="D25" s="246" t="s">
        <v>250</v>
      </c>
      <c r="E25" s="246" t="s">
        <v>396</v>
      </c>
      <c r="F25" s="247">
        <v>36175</v>
      </c>
      <c r="G25" s="246" t="s">
        <v>394</v>
      </c>
      <c r="H25" s="246" t="s">
        <v>398</v>
      </c>
      <c r="I25" s="246" t="s">
        <v>633</v>
      </c>
      <c r="J25" s="246"/>
      <c r="K25" s="246"/>
      <c r="L25" s="246"/>
      <c r="M25" s="246"/>
      <c r="O25" s="246"/>
      <c r="P25" s="246"/>
      <c r="Q25" s="246"/>
      <c r="R25" s="246"/>
      <c r="S25" s="246"/>
      <c r="T25" s="251"/>
      <c r="U25" s="246"/>
      <c r="Y25" s="189" t="s">
        <v>685</v>
      </c>
      <c r="Z25" s="246" t="s">
        <v>685</v>
      </c>
      <c r="AA25" s="246"/>
      <c r="AB25" s="246"/>
      <c r="AC25" s="246"/>
    </row>
    <row r="26" spans="1:29" x14ac:dyDescent="0.3">
      <c r="A26" s="246">
        <v>213381</v>
      </c>
      <c r="B26" s="246" t="s">
        <v>818</v>
      </c>
      <c r="C26" s="246" t="s">
        <v>89</v>
      </c>
      <c r="D26" s="246" t="s">
        <v>311</v>
      </c>
      <c r="E26" s="246" t="s">
        <v>396</v>
      </c>
      <c r="F26" s="247">
        <v>36665</v>
      </c>
      <c r="G26" s="246" t="s">
        <v>373</v>
      </c>
      <c r="H26" s="246" t="s">
        <v>398</v>
      </c>
      <c r="I26" s="246" t="s">
        <v>633</v>
      </c>
      <c r="J26" s="246"/>
      <c r="K26" s="246"/>
      <c r="L26" s="246"/>
      <c r="M26" s="246"/>
      <c r="O26" s="246"/>
      <c r="P26" s="246"/>
      <c r="Q26" s="246"/>
      <c r="R26" s="246"/>
      <c r="S26" s="246"/>
      <c r="T26" s="251"/>
      <c r="U26" s="246"/>
      <c r="W26" s="189" t="s">
        <v>685</v>
      </c>
      <c r="Y26" s="189" t="s">
        <v>685</v>
      </c>
      <c r="Z26" s="246" t="s">
        <v>685</v>
      </c>
      <c r="AA26" s="246"/>
      <c r="AB26" s="246"/>
      <c r="AC26" s="246"/>
    </row>
    <row r="27" spans="1:29" x14ac:dyDescent="0.3">
      <c r="A27" s="246">
        <v>213545</v>
      </c>
      <c r="B27" s="246" t="s">
        <v>794</v>
      </c>
      <c r="C27" s="246" t="s">
        <v>795</v>
      </c>
      <c r="D27" s="246" t="s">
        <v>288</v>
      </c>
      <c r="E27" s="246" t="s">
        <v>397</v>
      </c>
      <c r="F27" s="247">
        <v>36161</v>
      </c>
      <c r="G27" s="246" t="s">
        <v>373</v>
      </c>
      <c r="H27" s="246" t="s">
        <v>398</v>
      </c>
      <c r="I27" s="246" t="s">
        <v>633</v>
      </c>
      <c r="J27" s="246"/>
      <c r="K27" s="246"/>
      <c r="L27" s="246"/>
      <c r="M27" s="246"/>
      <c r="O27" s="246"/>
      <c r="P27" s="246"/>
      <c r="Q27" s="246"/>
      <c r="R27" s="246"/>
      <c r="S27" s="246"/>
      <c r="T27" s="251"/>
      <c r="U27" s="246"/>
      <c r="Y27" s="189" t="s">
        <v>685</v>
      </c>
      <c r="Z27" s="246" t="s">
        <v>685</v>
      </c>
      <c r="AA27" s="246"/>
      <c r="AB27" s="246"/>
      <c r="AC27" s="246"/>
    </row>
    <row r="28" spans="1:29" x14ac:dyDescent="0.3">
      <c r="A28" s="246">
        <v>213712</v>
      </c>
      <c r="B28" s="246" t="s">
        <v>805</v>
      </c>
      <c r="C28" s="246" t="s">
        <v>112</v>
      </c>
      <c r="D28" s="246" t="s">
        <v>244</v>
      </c>
      <c r="E28" s="246" t="s">
        <v>396</v>
      </c>
      <c r="F28" s="247">
        <v>35586</v>
      </c>
      <c r="G28" s="246" t="s">
        <v>806</v>
      </c>
      <c r="H28" s="246" t="s">
        <v>398</v>
      </c>
      <c r="I28" s="246" t="s">
        <v>633</v>
      </c>
      <c r="J28" s="246"/>
      <c r="K28" s="246"/>
      <c r="L28" s="246"/>
      <c r="M28" s="246"/>
      <c r="O28" s="246"/>
      <c r="P28" s="246"/>
      <c r="Q28" s="246"/>
      <c r="R28" s="246"/>
      <c r="S28" s="246"/>
      <c r="T28" s="251"/>
      <c r="U28" s="246"/>
      <c r="V28" s="189" t="s">
        <v>685</v>
      </c>
      <c r="Y28" s="189" t="s">
        <v>685</v>
      </c>
      <c r="Z28" s="246" t="s">
        <v>685</v>
      </c>
      <c r="AA28" s="246"/>
      <c r="AB28" s="246"/>
      <c r="AC28" s="246"/>
    </row>
    <row r="29" spans="1:29" x14ac:dyDescent="0.3">
      <c r="A29" s="246">
        <v>213720</v>
      </c>
      <c r="B29" s="246" t="s">
        <v>785</v>
      </c>
      <c r="C29" s="246" t="s">
        <v>76</v>
      </c>
      <c r="D29" s="246" t="s">
        <v>264</v>
      </c>
      <c r="E29" s="246" t="s">
        <v>397</v>
      </c>
      <c r="F29" s="247">
        <v>34335</v>
      </c>
      <c r="G29" s="246" t="s">
        <v>786</v>
      </c>
      <c r="H29" s="246" t="s">
        <v>398</v>
      </c>
      <c r="I29" s="246" t="s">
        <v>633</v>
      </c>
      <c r="J29" s="246"/>
      <c r="K29" s="246"/>
      <c r="L29" s="246"/>
      <c r="M29" s="246"/>
      <c r="O29" s="246"/>
      <c r="P29" s="246"/>
      <c r="Q29" s="246"/>
      <c r="R29" s="246"/>
      <c r="S29" s="246"/>
      <c r="T29" s="251"/>
      <c r="U29" s="246"/>
      <c r="W29" s="189" t="s">
        <v>685</v>
      </c>
      <c r="Y29" s="189" t="s">
        <v>685</v>
      </c>
      <c r="Z29" s="246" t="s">
        <v>685</v>
      </c>
      <c r="AA29" s="246"/>
      <c r="AB29" s="246"/>
      <c r="AC29" s="246"/>
    </row>
    <row r="30" spans="1:29" x14ac:dyDescent="0.3">
      <c r="A30" s="246">
        <v>213848</v>
      </c>
      <c r="B30" s="246" t="s">
        <v>783</v>
      </c>
      <c r="C30" s="246" t="s">
        <v>122</v>
      </c>
      <c r="D30" s="246" t="s">
        <v>260</v>
      </c>
      <c r="E30" s="246" t="s">
        <v>397</v>
      </c>
      <c r="F30" s="247">
        <v>34524</v>
      </c>
      <c r="G30" s="246" t="s">
        <v>373</v>
      </c>
      <c r="H30" s="246" t="s">
        <v>398</v>
      </c>
      <c r="I30" s="246" t="s">
        <v>633</v>
      </c>
      <c r="J30" s="246"/>
      <c r="K30" s="246"/>
      <c r="L30" s="246"/>
      <c r="M30" s="246"/>
      <c r="O30" s="246"/>
      <c r="P30" s="246"/>
      <c r="Q30" s="246"/>
      <c r="R30" s="246"/>
      <c r="S30" s="246"/>
      <c r="T30" s="251"/>
      <c r="U30" s="246"/>
      <c r="Y30" s="189" t="s">
        <v>685</v>
      </c>
      <c r="Z30" s="246" t="s">
        <v>685</v>
      </c>
      <c r="AA30" s="246"/>
      <c r="AB30" s="246"/>
      <c r="AC30" s="246"/>
    </row>
    <row r="31" spans="1:29" x14ac:dyDescent="0.3">
      <c r="A31" s="246">
        <v>213911</v>
      </c>
      <c r="B31" s="246" t="s">
        <v>825</v>
      </c>
      <c r="C31" s="246" t="s">
        <v>108</v>
      </c>
      <c r="D31" s="246" t="s">
        <v>461</v>
      </c>
      <c r="E31" s="246" t="s">
        <v>396</v>
      </c>
      <c r="F31" s="247">
        <v>35582</v>
      </c>
      <c r="G31" s="246" t="s">
        <v>608</v>
      </c>
      <c r="H31" s="246" t="s">
        <v>398</v>
      </c>
      <c r="I31" s="246" t="s">
        <v>633</v>
      </c>
      <c r="J31" s="246"/>
      <c r="K31" s="246"/>
      <c r="L31" s="246"/>
      <c r="M31" s="246"/>
      <c r="O31" s="246"/>
      <c r="P31" s="246"/>
      <c r="Q31" s="246"/>
      <c r="R31" s="246"/>
      <c r="S31" s="246"/>
      <c r="T31" s="251"/>
      <c r="U31" s="246"/>
      <c r="V31" s="189" t="s">
        <v>685</v>
      </c>
      <c r="X31" s="189" t="s">
        <v>685</v>
      </c>
      <c r="Y31" s="189" t="s">
        <v>685</v>
      </c>
      <c r="Z31" s="246" t="s">
        <v>685</v>
      </c>
      <c r="AA31" s="246"/>
      <c r="AB31" s="246"/>
      <c r="AC31" s="246"/>
    </row>
    <row r="32" spans="1:29" x14ac:dyDescent="0.3">
      <c r="A32" s="246">
        <v>213955</v>
      </c>
      <c r="B32" s="246" t="s">
        <v>813</v>
      </c>
      <c r="C32" s="246" t="s">
        <v>68</v>
      </c>
      <c r="D32" s="246" t="s">
        <v>536</v>
      </c>
      <c r="E32" s="246" t="s">
        <v>396</v>
      </c>
      <c r="F32" s="247">
        <v>35657</v>
      </c>
      <c r="G32" s="246" t="s">
        <v>383</v>
      </c>
      <c r="H32" s="246" t="s">
        <v>398</v>
      </c>
      <c r="I32" s="246" t="s">
        <v>633</v>
      </c>
      <c r="J32" s="246"/>
      <c r="K32" s="246"/>
      <c r="L32" s="246"/>
      <c r="M32" s="246"/>
      <c r="O32" s="246"/>
      <c r="P32" s="246"/>
      <c r="Q32" s="246"/>
      <c r="R32" s="246"/>
      <c r="S32" s="246"/>
      <c r="T32" s="251"/>
      <c r="U32" s="246"/>
      <c r="Y32" s="189" t="s">
        <v>685</v>
      </c>
      <c r="Z32" s="246" t="s">
        <v>685</v>
      </c>
      <c r="AA32" s="246"/>
      <c r="AB32" s="246"/>
      <c r="AC32" s="246"/>
    </row>
    <row r="33" spans="1:29" x14ac:dyDescent="0.3">
      <c r="A33" s="246">
        <v>213989</v>
      </c>
      <c r="B33" s="246" t="s">
        <v>793</v>
      </c>
      <c r="C33" s="246" t="s">
        <v>77</v>
      </c>
      <c r="D33" s="246" t="s">
        <v>245</v>
      </c>
      <c r="E33" s="246" t="s">
        <v>397</v>
      </c>
      <c r="F33" s="247">
        <v>33061</v>
      </c>
      <c r="G33" s="246" t="s">
        <v>373</v>
      </c>
      <c r="H33" s="246" t="s">
        <v>398</v>
      </c>
      <c r="I33" s="246" t="s">
        <v>633</v>
      </c>
      <c r="J33" s="246"/>
      <c r="K33" s="246"/>
      <c r="L33" s="246"/>
      <c r="M33" s="246"/>
      <c r="O33" s="246"/>
      <c r="P33" s="246"/>
      <c r="Q33" s="246"/>
      <c r="R33" s="246"/>
      <c r="S33" s="246"/>
      <c r="T33" s="251"/>
      <c r="U33" s="246"/>
      <c r="Y33" s="189" t="s">
        <v>685</v>
      </c>
      <c r="Z33" s="246" t="s">
        <v>685</v>
      </c>
      <c r="AA33" s="246"/>
      <c r="AB33" s="246"/>
      <c r="AC33" s="246"/>
    </row>
    <row r="34" spans="1:29" x14ac:dyDescent="0.3">
      <c r="A34" s="246">
        <v>214201</v>
      </c>
      <c r="B34" s="246" t="s">
        <v>823</v>
      </c>
      <c r="C34" s="246" t="s">
        <v>518</v>
      </c>
      <c r="D34" s="246" t="s">
        <v>824</v>
      </c>
      <c r="E34" s="246" t="s">
        <v>396</v>
      </c>
      <c r="F34" s="247">
        <v>36440</v>
      </c>
      <c r="G34" s="246" t="s">
        <v>375</v>
      </c>
      <c r="H34" s="246" t="s">
        <v>398</v>
      </c>
      <c r="I34" s="246" t="s">
        <v>633</v>
      </c>
      <c r="J34" s="246"/>
      <c r="K34" s="246"/>
      <c r="L34" s="246"/>
      <c r="M34" s="246"/>
      <c r="O34" s="246"/>
      <c r="P34" s="246"/>
      <c r="Q34" s="246"/>
      <c r="R34" s="246"/>
      <c r="S34" s="246"/>
      <c r="T34" s="251"/>
      <c r="U34" s="246"/>
      <c r="Y34" s="189" t="s">
        <v>685</v>
      </c>
      <c r="Z34" s="246" t="s">
        <v>685</v>
      </c>
      <c r="AA34" s="246"/>
      <c r="AB34" s="246"/>
      <c r="AC34" s="246"/>
    </row>
    <row r="35" spans="1:29" x14ac:dyDescent="0.3">
      <c r="A35" s="246">
        <v>214278</v>
      </c>
      <c r="B35" s="246" t="s">
        <v>817</v>
      </c>
      <c r="C35" s="246" t="s">
        <v>503</v>
      </c>
      <c r="D35" s="246" t="s">
        <v>541</v>
      </c>
      <c r="E35" s="246" t="s">
        <v>396</v>
      </c>
      <c r="F35" s="247">
        <v>36161</v>
      </c>
      <c r="G35" s="246" t="s">
        <v>373</v>
      </c>
      <c r="H35" s="246" t="s">
        <v>398</v>
      </c>
      <c r="I35" s="246" t="s">
        <v>633</v>
      </c>
      <c r="J35" s="246"/>
      <c r="K35" s="246"/>
      <c r="L35" s="246"/>
      <c r="M35" s="246"/>
      <c r="O35" s="246"/>
      <c r="P35" s="246"/>
      <c r="Q35" s="246"/>
      <c r="R35" s="246"/>
      <c r="S35" s="246"/>
      <c r="T35" s="251"/>
      <c r="U35" s="246"/>
      <c r="Y35" s="189" t="s">
        <v>685</v>
      </c>
      <c r="Z35" s="246" t="s">
        <v>685</v>
      </c>
      <c r="AA35" s="246"/>
      <c r="AB35" s="246"/>
      <c r="AC35" s="246"/>
    </row>
    <row r="36" spans="1:29" x14ac:dyDescent="0.3">
      <c r="A36" s="246">
        <v>214365</v>
      </c>
      <c r="B36" s="246" t="s">
        <v>826</v>
      </c>
      <c r="C36" s="246" t="s">
        <v>71</v>
      </c>
      <c r="D36" s="246" t="s">
        <v>265</v>
      </c>
      <c r="E36" s="246" t="s">
        <v>396</v>
      </c>
      <c r="F36" s="247">
        <v>36550</v>
      </c>
      <c r="G36" s="246" t="s">
        <v>827</v>
      </c>
      <c r="H36" s="246" t="s">
        <v>398</v>
      </c>
      <c r="I36" s="246" t="s">
        <v>633</v>
      </c>
      <c r="J36" s="246"/>
      <c r="K36" s="246"/>
      <c r="L36" s="246"/>
      <c r="M36" s="246"/>
      <c r="O36" s="246"/>
      <c r="P36" s="246"/>
      <c r="Q36" s="246"/>
      <c r="R36" s="246"/>
      <c r="S36" s="246"/>
      <c r="T36" s="251"/>
      <c r="U36" s="246"/>
      <c r="Y36" s="189" t="s">
        <v>685</v>
      </c>
      <c r="Z36" s="246" t="s">
        <v>685</v>
      </c>
      <c r="AA36" s="246"/>
      <c r="AB36" s="246"/>
      <c r="AC36" s="246"/>
    </row>
    <row r="37" spans="1:29" x14ac:dyDescent="0.3">
      <c r="A37" s="246">
        <v>214590</v>
      </c>
      <c r="B37" s="246" t="s">
        <v>803</v>
      </c>
      <c r="C37" s="246" t="s">
        <v>493</v>
      </c>
      <c r="D37" s="246" t="s">
        <v>494</v>
      </c>
      <c r="E37" s="246" t="s">
        <v>396</v>
      </c>
      <c r="F37" s="247">
        <v>36176</v>
      </c>
      <c r="G37" s="246" t="s">
        <v>390</v>
      </c>
      <c r="H37" s="246" t="s">
        <v>398</v>
      </c>
      <c r="I37" s="246" t="s">
        <v>633</v>
      </c>
      <c r="J37" s="246"/>
      <c r="K37" s="246"/>
      <c r="L37" s="246"/>
      <c r="M37" s="246"/>
      <c r="O37" s="246"/>
      <c r="P37" s="246"/>
      <c r="Q37" s="246"/>
      <c r="R37" s="246"/>
      <c r="S37" s="246"/>
      <c r="T37" s="251"/>
      <c r="U37" s="246"/>
      <c r="Y37" s="189" t="s">
        <v>685</v>
      </c>
      <c r="Z37" s="246" t="s">
        <v>685</v>
      </c>
      <c r="AA37" s="246"/>
      <c r="AB37" s="246"/>
      <c r="AC37" s="246"/>
    </row>
    <row r="38" spans="1:29" x14ac:dyDescent="0.3">
      <c r="A38" s="246">
        <v>214666</v>
      </c>
      <c r="B38" s="246" t="s">
        <v>831</v>
      </c>
      <c r="C38" s="246" t="s">
        <v>74</v>
      </c>
      <c r="D38" s="246" t="s">
        <v>832</v>
      </c>
      <c r="E38" s="246" t="s">
        <v>396</v>
      </c>
      <c r="F38" s="247">
        <v>35927</v>
      </c>
      <c r="G38" s="246" t="s">
        <v>557</v>
      </c>
      <c r="H38" s="246" t="s">
        <v>398</v>
      </c>
      <c r="I38" s="246" t="s">
        <v>633</v>
      </c>
      <c r="J38" s="246"/>
      <c r="K38" s="246"/>
      <c r="L38" s="246"/>
      <c r="M38" s="246"/>
      <c r="O38" s="246"/>
      <c r="P38" s="246"/>
      <c r="Q38" s="246"/>
      <c r="R38" s="246"/>
      <c r="S38" s="246"/>
      <c r="T38" s="251"/>
      <c r="U38" s="246"/>
      <c r="W38" s="189" t="s">
        <v>685</v>
      </c>
      <c r="Y38" s="189" t="s">
        <v>685</v>
      </c>
      <c r="Z38" s="246" t="s">
        <v>685</v>
      </c>
      <c r="AA38" s="246"/>
      <c r="AB38" s="246"/>
      <c r="AC38" s="246"/>
    </row>
    <row r="39" spans="1:29" x14ac:dyDescent="0.3">
      <c r="A39" s="246">
        <v>214815</v>
      </c>
      <c r="B39" s="246" t="s">
        <v>828</v>
      </c>
      <c r="C39" s="246" t="s">
        <v>829</v>
      </c>
      <c r="D39" s="246" t="s">
        <v>830</v>
      </c>
      <c r="E39" s="246" t="s">
        <v>396</v>
      </c>
      <c r="F39" s="247">
        <v>35163</v>
      </c>
      <c r="G39" s="246" t="s">
        <v>557</v>
      </c>
      <c r="H39" s="246" t="s">
        <v>398</v>
      </c>
      <c r="I39" s="246" t="s">
        <v>633</v>
      </c>
      <c r="J39" s="246"/>
      <c r="K39" s="246"/>
      <c r="L39" s="246"/>
      <c r="M39" s="246"/>
      <c r="O39" s="246"/>
      <c r="P39" s="246"/>
      <c r="Q39" s="246"/>
      <c r="R39" s="246"/>
      <c r="S39" s="246"/>
      <c r="T39" s="251"/>
      <c r="U39" s="246"/>
      <c r="Y39" s="189" t="s">
        <v>685</v>
      </c>
      <c r="Z39" s="246" t="s">
        <v>685</v>
      </c>
      <c r="AA39" s="246"/>
      <c r="AB39" s="246"/>
      <c r="AC39" s="246"/>
    </row>
    <row r="40" spans="1:29" x14ac:dyDescent="0.3">
      <c r="A40" s="246">
        <v>214865</v>
      </c>
      <c r="B40" s="246" t="s">
        <v>796</v>
      </c>
      <c r="C40" s="246" t="s">
        <v>138</v>
      </c>
      <c r="D40" s="246" t="s">
        <v>258</v>
      </c>
      <c r="E40" s="246" t="s">
        <v>397</v>
      </c>
      <c r="F40" s="247">
        <v>36112</v>
      </c>
      <c r="G40" s="246" t="s">
        <v>610</v>
      </c>
      <c r="H40" s="246" t="s">
        <v>398</v>
      </c>
      <c r="I40" s="246" t="s">
        <v>633</v>
      </c>
      <c r="J40" s="246"/>
      <c r="K40" s="246"/>
      <c r="L40" s="246"/>
      <c r="M40" s="246"/>
      <c r="O40" s="246"/>
      <c r="P40" s="246"/>
      <c r="Q40" s="246"/>
      <c r="R40" s="246"/>
      <c r="S40" s="246"/>
      <c r="T40" s="251"/>
      <c r="U40" s="246"/>
      <c r="Y40" s="189" t="s">
        <v>685</v>
      </c>
      <c r="Z40" s="246" t="s">
        <v>685</v>
      </c>
      <c r="AA40" s="246"/>
      <c r="AB40" s="246"/>
      <c r="AC40" s="246"/>
    </row>
    <row r="41" spans="1:29" x14ac:dyDescent="0.3">
      <c r="A41" s="246">
        <v>215036</v>
      </c>
      <c r="B41" s="246" t="s">
        <v>807</v>
      </c>
      <c r="C41" s="246" t="s">
        <v>71</v>
      </c>
      <c r="D41" s="246" t="s">
        <v>291</v>
      </c>
      <c r="E41" s="246" t="s">
        <v>396</v>
      </c>
      <c r="F41" s="247">
        <v>27820</v>
      </c>
      <c r="G41" s="246" t="s">
        <v>605</v>
      </c>
      <c r="H41" s="246" t="s">
        <v>398</v>
      </c>
      <c r="I41" s="246" t="s">
        <v>633</v>
      </c>
      <c r="J41" s="246"/>
      <c r="K41" s="246"/>
      <c r="L41" s="246"/>
      <c r="M41" s="246"/>
      <c r="O41" s="246"/>
      <c r="P41" s="246"/>
      <c r="Q41" s="246"/>
      <c r="R41" s="246"/>
      <c r="S41" s="246"/>
      <c r="T41" s="251"/>
      <c r="U41" s="246"/>
      <c r="Y41" s="189" t="s">
        <v>685</v>
      </c>
      <c r="Z41" s="246" t="s">
        <v>685</v>
      </c>
      <c r="AA41" s="246"/>
      <c r="AB41" s="246"/>
      <c r="AC41" s="246"/>
    </row>
    <row r="42" spans="1:29" x14ac:dyDescent="0.3">
      <c r="A42" s="246">
        <v>215044</v>
      </c>
      <c r="B42" s="246" t="s">
        <v>697</v>
      </c>
      <c r="C42" s="246" t="s">
        <v>457</v>
      </c>
      <c r="D42" s="246" t="s">
        <v>798</v>
      </c>
      <c r="E42" s="246" t="s">
        <v>397</v>
      </c>
      <c r="F42" s="247">
        <v>35172</v>
      </c>
      <c r="G42" s="246" t="s">
        <v>373</v>
      </c>
      <c r="H42" s="246" t="s">
        <v>398</v>
      </c>
      <c r="I42" s="246" t="s">
        <v>633</v>
      </c>
      <c r="J42" s="246"/>
      <c r="K42" s="246"/>
      <c r="L42" s="246"/>
      <c r="M42" s="246"/>
      <c r="O42" s="246"/>
      <c r="P42" s="246"/>
      <c r="Q42" s="246"/>
      <c r="R42" s="246"/>
      <c r="S42" s="246"/>
      <c r="T42" s="251"/>
      <c r="U42" s="246"/>
      <c r="Y42" s="189" t="s">
        <v>685</v>
      </c>
      <c r="Z42" s="246" t="s">
        <v>685</v>
      </c>
      <c r="AA42" s="246"/>
      <c r="AB42" s="246"/>
      <c r="AC42" s="246"/>
    </row>
    <row r="43" spans="1:29" x14ac:dyDescent="0.3">
      <c r="A43" s="246">
        <v>215226</v>
      </c>
      <c r="B43" s="246" t="s">
        <v>874</v>
      </c>
      <c r="C43" s="246" t="s">
        <v>74</v>
      </c>
      <c r="D43" s="246" t="s">
        <v>243</v>
      </c>
      <c r="E43" s="246" t="s">
        <v>396</v>
      </c>
      <c r="F43" s="247">
        <v>35805</v>
      </c>
      <c r="G43" s="246" t="s">
        <v>558</v>
      </c>
      <c r="H43" s="246" t="s">
        <v>398</v>
      </c>
      <c r="I43" s="246" t="s">
        <v>633</v>
      </c>
      <c r="J43" s="246"/>
      <c r="K43" s="246"/>
      <c r="L43" s="246"/>
      <c r="M43" s="246"/>
      <c r="O43" s="246"/>
      <c r="P43" s="246"/>
      <c r="Q43" s="246"/>
      <c r="R43" s="246"/>
      <c r="S43" s="246"/>
      <c r="T43" s="251"/>
      <c r="U43" s="246"/>
      <c r="W43" s="189" t="s">
        <v>685</v>
      </c>
      <c r="X43" s="189" t="s">
        <v>685</v>
      </c>
      <c r="Z43" s="246" t="s">
        <v>685</v>
      </c>
      <c r="AA43" s="246"/>
      <c r="AB43" s="246"/>
      <c r="AC43" s="246"/>
    </row>
    <row r="44" spans="1:29" x14ac:dyDescent="0.3">
      <c r="A44" s="246">
        <v>215232</v>
      </c>
      <c r="B44" s="246" t="s">
        <v>902</v>
      </c>
      <c r="C44" s="246" t="s">
        <v>66</v>
      </c>
      <c r="D44" s="246" t="s">
        <v>340</v>
      </c>
      <c r="E44" s="246" t="s">
        <v>396</v>
      </c>
      <c r="F44" s="247">
        <v>35264</v>
      </c>
      <c r="G44" s="246" t="s">
        <v>373</v>
      </c>
      <c r="H44" s="246" t="s">
        <v>398</v>
      </c>
      <c r="I44" s="246" t="s">
        <v>633</v>
      </c>
      <c r="J44" s="246"/>
      <c r="K44" s="246"/>
      <c r="L44" s="246"/>
      <c r="M44" s="246"/>
      <c r="O44" s="246"/>
      <c r="P44" s="246"/>
      <c r="Q44" s="246"/>
      <c r="R44" s="246"/>
      <c r="S44" s="246"/>
      <c r="T44" s="251"/>
      <c r="U44" s="246"/>
      <c r="W44" s="189" t="s">
        <v>685</v>
      </c>
      <c r="Z44" s="246" t="s">
        <v>685</v>
      </c>
      <c r="AA44" s="246"/>
      <c r="AB44" s="246"/>
      <c r="AC44" s="246"/>
    </row>
    <row r="45" spans="1:29" x14ac:dyDescent="0.3">
      <c r="A45" s="246">
        <v>215400</v>
      </c>
      <c r="B45" s="246" t="s">
        <v>853</v>
      </c>
      <c r="C45" s="246" t="s">
        <v>136</v>
      </c>
      <c r="D45" s="246" t="s">
        <v>321</v>
      </c>
      <c r="E45" s="246" t="s">
        <v>397</v>
      </c>
      <c r="F45" s="247">
        <v>32387</v>
      </c>
      <c r="G45" s="246" t="s">
        <v>596</v>
      </c>
      <c r="H45" s="246" t="s">
        <v>398</v>
      </c>
      <c r="I45" s="246" t="s">
        <v>633</v>
      </c>
      <c r="J45" s="246"/>
      <c r="K45" s="246"/>
      <c r="L45" s="246"/>
      <c r="M45" s="246"/>
      <c r="O45" s="246"/>
      <c r="P45" s="246"/>
      <c r="Q45" s="246"/>
      <c r="R45" s="246"/>
      <c r="S45" s="246"/>
      <c r="T45" s="251"/>
      <c r="U45" s="246"/>
      <c r="W45" s="189" t="s">
        <v>685</v>
      </c>
      <c r="Z45" s="246" t="s">
        <v>685</v>
      </c>
      <c r="AA45" s="246"/>
      <c r="AB45" s="246"/>
      <c r="AC45" s="246"/>
    </row>
    <row r="46" spans="1:29" x14ac:dyDescent="0.3">
      <c r="A46" s="246">
        <v>215460</v>
      </c>
      <c r="B46" s="246" t="s">
        <v>789</v>
      </c>
      <c r="C46" s="246" t="s">
        <v>196</v>
      </c>
      <c r="D46" s="246" t="s">
        <v>486</v>
      </c>
      <c r="E46" s="246" t="s">
        <v>397</v>
      </c>
      <c r="F46" s="247">
        <v>34707</v>
      </c>
      <c r="G46" s="246" t="s">
        <v>620</v>
      </c>
      <c r="H46" s="246" t="s">
        <v>398</v>
      </c>
      <c r="I46" s="246" t="s">
        <v>633</v>
      </c>
      <c r="J46" s="246"/>
      <c r="K46" s="246"/>
      <c r="L46" s="246"/>
      <c r="M46" s="246"/>
      <c r="O46" s="246"/>
      <c r="P46" s="246"/>
      <c r="Q46" s="246"/>
      <c r="R46" s="246"/>
      <c r="S46" s="246"/>
      <c r="T46" s="251"/>
      <c r="U46" s="246"/>
      <c r="W46" s="189" t="s">
        <v>685</v>
      </c>
      <c r="Y46" s="189" t="s">
        <v>685</v>
      </c>
      <c r="Z46" s="246" t="s">
        <v>685</v>
      </c>
      <c r="AA46" s="246"/>
      <c r="AB46" s="246"/>
      <c r="AC46" s="246"/>
    </row>
    <row r="47" spans="1:29" x14ac:dyDescent="0.3">
      <c r="A47" s="246">
        <v>207990</v>
      </c>
      <c r="B47" s="246" t="s">
        <v>984</v>
      </c>
      <c r="C47" s="246" t="s">
        <v>170</v>
      </c>
      <c r="D47" s="246" t="s">
        <v>1186</v>
      </c>
      <c r="E47" s="246" t="s">
        <v>396</v>
      </c>
      <c r="F47" s="247">
        <v>31658</v>
      </c>
      <c r="G47" s="246" t="s">
        <v>1187</v>
      </c>
      <c r="H47" s="246" t="s">
        <v>398</v>
      </c>
      <c r="I47" s="246" t="s">
        <v>633</v>
      </c>
      <c r="S47" s="246"/>
      <c r="T47" s="251"/>
      <c r="U47" s="246"/>
      <c r="Z47" s="246"/>
    </row>
    <row r="48" spans="1:29" x14ac:dyDescent="0.3">
      <c r="A48" s="246">
        <v>208274</v>
      </c>
      <c r="B48" s="246" t="s">
        <v>1208</v>
      </c>
      <c r="C48" s="246" t="s">
        <v>69</v>
      </c>
      <c r="D48" s="246" t="s">
        <v>1171</v>
      </c>
      <c r="E48" s="246" t="s">
        <v>397</v>
      </c>
      <c r="F48" s="247">
        <v>30929</v>
      </c>
      <c r="G48" s="246" t="s">
        <v>1209</v>
      </c>
      <c r="H48" s="246" t="s">
        <v>398</v>
      </c>
      <c r="I48" s="246" t="s">
        <v>633</v>
      </c>
      <c r="S48" s="246"/>
      <c r="T48" s="251"/>
      <c r="U48" s="246"/>
      <c r="Z48" s="246"/>
    </row>
    <row r="49" spans="1:29" x14ac:dyDescent="0.3">
      <c r="A49" s="246">
        <v>208833</v>
      </c>
      <c r="B49" s="246" t="s">
        <v>886</v>
      </c>
      <c r="C49" s="246" t="s">
        <v>98</v>
      </c>
      <c r="D49" s="246" t="s">
        <v>354</v>
      </c>
      <c r="E49" s="246" t="s">
        <v>396</v>
      </c>
      <c r="F49" s="247">
        <v>31778</v>
      </c>
      <c r="G49" s="246" t="s">
        <v>373</v>
      </c>
      <c r="H49" s="246" t="s">
        <v>398</v>
      </c>
      <c r="I49" s="246" t="s">
        <v>633</v>
      </c>
      <c r="J49" s="246"/>
      <c r="K49" s="246"/>
      <c r="L49" s="246"/>
      <c r="M49" s="246"/>
      <c r="O49" s="246"/>
      <c r="P49" s="246"/>
      <c r="Q49" s="246"/>
      <c r="R49" s="246"/>
      <c r="S49" s="246"/>
      <c r="T49" s="251"/>
      <c r="U49" s="246"/>
      <c r="Z49" s="246" t="s">
        <v>685</v>
      </c>
      <c r="AA49" s="246"/>
      <c r="AB49" s="246"/>
      <c r="AC49" s="246"/>
    </row>
    <row r="50" spans="1:29" x14ac:dyDescent="0.3">
      <c r="A50" s="246">
        <v>209072</v>
      </c>
      <c r="B50" s="246" t="s">
        <v>914</v>
      </c>
      <c r="C50" s="246" t="s">
        <v>99</v>
      </c>
      <c r="D50" s="246" t="s">
        <v>1087</v>
      </c>
      <c r="E50" s="246" t="s">
        <v>396</v>
      </c>
      <c r="F50" s="247">
        <v>32663</v>
      </c>
      <c r="G50" s="246" t="s">
        <v>1088</v>
      </c>
      <c r="H50" s="246" t="s">
        <v>398</v>
      </c>
      <c r="I50" s="246" t="s">
        <v>633</v>
      </c>
      <c r="S50" s="246"/>
      <c r="T50" s="251"/>
      <c r="U50" s="246"/>
      <c r="Z50" s="246"/>
    </row>
    <row r="51" spans="1:29" x14ac:dyDescent="0.3">
      <c r="A51" s="246">
        <v>209077</v>
      </c>
      <c r="B51" s="246" t="s">
        <v>994</v>
      </c>
      <c r="C51" s="246" t="s">
        <v>520</v>
      </c>
      <c r="D51" s="246" t="s">
        <v>995</v>
      </c>
      <c r="E51" s="246" t="s">
        <v>396</v>
      </c>
      <c r="F51" s="247">
        <v>32747</v>
      </c>
      <c r="G51" s="246" t="s">
        <v>1194</v>
      </c>
      <c r="H51" s="246" t="s">
        <v>398</v>
      </c>
      <c r="I51" s="246" t="s">
        <v>633</v>
      </c>
      <c r="S51" s="246"/>
      <c r="T51" s="251"/>
      <c r="U51" s="246"/>
      <c r="Z51" s="246"/>
    </row>
    <row r="52" spans="1:29" x14ac:dyDescent="0.3">
      <c r="A52" s="246">
        <v>209173</v>
      </c>
      <c r="B52" s="246" t="s">
        <v>1077</v>
      </c>
      <c r="C52" s="246" t="s">
        <v>102</v>
      </c>
      <c r="D52" s="246" t="s">
        <v>1078</v>
      </c>
      <c r="E52" s="246" t="s">
        <v>396</v>
      </c>
      <c r="F52" s="247">
        <v>30063</v>
      </c>
      <c r="G52" s="246" t="s">
        <v>373</v>
      </c>
      <c r="H52" s="246" t="s">
        <v>398</v>
      </c>
      <c r="I52" s="246" t="s">
        <v>633</v>
      </c>
      <c r="S52" s="246"/>
      <c r="T52" s="251"/>
      <c r="U52" s="246"/>
      <c r="Z52" s="246"/>
    </row>
    <row r="53" spans="1:29" x14ac:dyDescent="0.3">
      <c r="A53" s="246">
        <v>209187</v>
      </c>
      <c r="B53" s="246" t="s">
        <v>1020</v>
      </c>
      <c r="C53" s="246" t="s">
        <v>71</v>
      </c>
      <c r="D53" s="246" t="s">
        <v>1225</v>
      </c>
      <c r="E53" s="246" t="s">
        <v>396</v>
      </c>
      <c r="F53" s="247">
        <v>30055</v>
      </c>
      <c r="G53" s="246" t="s">
        <v>1026</v>
      </c>
      <c r="H53" s="246" t="s">
        <v>398</v>
      </c>
      <c r="I53" s="246" t="s">
        <v>633</v>
      </c>
      <c r="S53" s="246"/>
      <c r="T53" s="251"/>
      <c r="U53" s="246"/>
      <c r="Z53" s="246"/>
    </row>
    <row r="54" spans="1:29" x14ac:dyDescent="0.3">
      <c r="A54" s="246">
        <v>209331</v>
      </c>
      <c r="B54" s="246" t="s">
        <v>916</v>
      </c>
      <c r="C54" s="246" t="s">
        <v>127</v>
      </c>
      <c r="D54" s="246" t="s">
        <v>1092</v>
      </c>
      <c r="E54" s="246" t="s">
        <v>397</v>
      </c>
      <c r="F54" s="247">
        <v>33868</v>
      </c>
      <c r="G54" s="246" t="s">
        <v>1026</v>
      </c>
      <c r="H54" s="246" t="s">
        <v>398</v>
      </c>
      <c r="I54" s="246" t="s">
        <v>633</v>
      </c>
      <c r="S54" s="246"/>
      <c r="T54" s="251"/>
      <c r="U54" s="246"/>
      <c r="Z54" s="246"/>
    </row>
    <row r="55" spans="1:29" x14ac:dyDescent="0.3">
      <c r="A55" s="246">
        <v>209494</v>
      </c>
      <c r="B55" s="246" t="s">
        <v>906</v>
      </c>
      <c r="C55" s="246" t="s">
        <v>202</v>
      </c>
      <c r="D55" s="246" t="s">
        <v>1075</v>
      </c>
      <c r="E55" s="246" t="s">
        <v>396</v>
      </c>
      <c r="F55" s="247">
        <v>31070</v>
      </c>
      <c r="G55" s="246" t="s">
        <v>1026</v>
      </c>
      <c r="H55" s="246" t="s">
        <v>398</v>
      </c>
      <c r="I55" s="246" t="s">
        <v>633</v>
      </c>
      <c r="S55" s="246"/>
      <c r="T55" s="251"/>
      <c r="U55" s="246"/>
      <c r="Z55" s="246"/>
    </row>
    <row r="56" spans="1:29" x14ac:dyDescent="0.3">
      <c r="A56" s="246">
        <v>209517</v>
      </c>
      <c r="B56" s="246" t="s">
        <v>1172</v>
      </c>
      <c r="C56" s="246" t="s">
        <v>71</v>
      </c>
      <c r="D56" s="246" t="s">
        <v>1173</v>
      </c>
      <c r="E56" s="246" t="s">
        <v>397</v>
      </c>
      <c r="F56" s="247">
        <v>24529</v>
      </c>
      <c r="G56" s="246" t="s">
        <v>373</v>
      </c>
      <c r="H56" s="246" t="s">
        <v>398</v>
      </c>
      <c r="I56" s="246" t="s">
        <v>633</v>
      </c>
      <c r="S56" s="246"/>
      <c r="T56" s="251"/>
      <c r="U56" s="246"/>
      <c r="Z56" s="246"/>
    </row>
    <row r="57" spans="1:29" x14ac:dyDescent="0.3">
      <c r="A57" s="246">
        <v>209596</v>
      </c>
      <c r="B57" s="246" t="s">
        <v>993</v>
      </c>
      <c r="C57" s="246" t="s">
        <v>478</v>
      </c>
      <c r="D57" s="246" t="s">
        <v>550</v>
      </c>
      <c r="E57" s="246" t="s">
        <v>396</v>
      </c>
      <c r="F57" s="247">
        <v>25938</v>
      </c>
      <c r="G57" s="246" t="s">
        <v>1047</v>
      </c>
      <c r="H57" s="246" t="s">
        <v>398</v>
      </c>
      <c r="I57" s="246" t="s">
        <v>633</v>
      </c>
      <c r="S57" s="246"/>
      <c r="T57" s="251"/>
      <c r="U57" s="246"/>
      <c r="Z57" s="246"/>
    </row>
    <row r="58" spans="1:29" x14ac:dyDescent="0.3">
      <c r="A58" s="246">
        <v>209638</v>
      </c>
      <c r="B58" s="246" t="s">
        <v>921</v>
      </c>
      <c r="C58" s="246" t="s">
        <v>118</v>
      </c>
      <c r="D58" s="246" t="s">
        <v>1094</v>
      </c>
      <c r="E58" s="246" t="s">
        <v>397</v>
      </c>
      <c r="F58" s="247">
        <v>34350</v>
      </c>
      <c r="G58" s="246" t="s">
        <v>1026</v>
      </c>
      <c r="H58" s="246" t="s">
        <v>398</v>
      </c>
      <c r="I58" s="246" t="s">
        <v>633</v>
      </c>
      <c r="S58" s="246"/>
      <c r="T58" s="251"/>
      <c r="U58" s="246"/>
      <c r="Z58" s="246"/>
    </row>
    <row r="59" spans="1:29" x14ac:dyDescent="0.3">
      <c r="A59" s="246">
        <v>209640</v>
      </c>
      <c r="B59" s="246" t="s">
        <v>1009</v>
      </c>
      <c r="C59" s="246" t="s">
        <v>466</v>
      </c>
      <c r="D59" s="246" t="s">
        <v>1212</v>
      </c>
      <c r="E59" s="246" t="s">
        <v>397</v>
      </c>
      <c r="F59" s="247">
        <v>30687</v>
      </c>
      <c r="G59" s="246" t="s">
        <v>1026</v>
      </c>
      <c r="H59" s="246" t="s">
        <v>398</v>
      </c>
      <c r="I59" s="246" t="s">
        <v>633</v>
      </c>
      <c r="S59" s="246"/>
      <c r="T59" s="251"/>
      <c r="U59" s="246"/>
      <c r="Z59" s="246"/>
    </row>
    <row r="60" spans="1:29" x14ac:dyDescent="0.3">
      <c r="A60" s="246">
        <v>209700</v>
      </c>
      <c r="B60" s="246" t="s">
        <v>977</v>
      </c>
      <c r="C60" s="246" t="s">
        <v>112</v>
      </c>
      <c r="D60" s="246" t="s">
        <v>1171</v>
      </c>
      <c r="E60" s="246" t="s">
        <v>397</v>
      </c>
      <c r="F60" s="247">
        <v>31057</v>
      </c>
      <c r="G60" s="246" t="s">
        <v>373</v>
      </c>
      <c r="H60" s="246" t="s">
        <v>404</v>
      </c>
      <c r="I60" s="246" t="s">
        <v>633</v>
      </c>
      <c r="S60" s="246"/>
      <c r="T60" s="251"/>
      <c r="U60" s="246"/>
      <c r="Z60" s="246"/>
    </row>
    <row r="61" spans="1:29" x14ac:dyDescent="0.3">
      <c r="A61" s="246">
        <v>209743</v>
      </c>
      <c r="B61" s="246" t="s">
        <v>934</v>
      </c>
      <c r="C61" s="246" t="s">
        <v>71</v>
      </c>
      <c r="D61" s="246" t="s">
        <v>1110</v>
      </c>
      <c r="E61" s="246" t="s">
        <v>397</v>
      </c>
      <c r="F61" s="247">
        <v>34046</v>
      </c>
      <c r="G61" s="246" t="s">
        <v>1061</v>
      </c>
      <c r="H61" s="246" t="s">
        <v>398</v>
      </c>
      <c r="I61" s="246" t="s">
        <v>633</v>
      </c>
      <c r="S61" s="246"/>
      <c r="T61" s="251"/>
      <c r="U61" s="246"/>
      <c r="Z61" s="246"/>
    </row>
    <row r="62" spans="1:29" x14ac:dyDescent="0.3">
      <c r="A62" s="246">
        <v>209770</v>
      </c>
      <c r="B62" s="246" t="s">
        <v>927</v>
      </c>
      <c r="C62" s="246" t="s">
        <v>527</v>
      </c>
      <c r="D62" s="246" t="s">
        <v>1101</v>
      </c>
      <c r="E62" s="246" t="s">
        <v>397</v>
      </c>
      <c r="F62" s="247">
        <v>34335</v>
      </c>
      <c r="G62" s="246" t="s">
        <v>1026</v>
      </c>
      <c r="H62" s="246" t="s">
        <v>398</v>
      </c>
      <c r="I62" s="246" t="s">
        <v>633</v>
      </c>
      <c r="S62" s="246"/>
      <c r="T62" s="251"/>
      <c r="U62" s="246"/>
      <c r="Z62" s="246"/>
    </row>
    <row r="63" spans="1:29" x14ac:dyDescent="0.3">
      <c r="A63" s="246">
        <v>209970</v>
      </c>
      <c r="B63" s="246" t="s">
        <v>907</v>
      </c>
      <c r="C63" s="246" t="s">
        <v>71</v>
      </c>
      <c r="D63" s="246" t="s">
        <v>540</v>
      </c>
      <c r="E63" s="246" t="s">
        <v>397</v>
      </c>
      <c r="F63" s="247">
        <v>30895</v>
      </c>
      <c r="G63" s="246" t="s">
        <v>1026</v>
      </c>
      <c r="H63" s="246" t="s">
        <v>398</v>
      </c>
      <c r="I63" s="246" t="s">
        <v>633</v>
      </c>
      <c r="S63" s="246"/>
      <c r="T63" s="251"/>
      <c r="U63" s="246"/>
      <c r="Z63" s="246"/>
    </row>
    <row r="64" spans="1:29" x14ac:dyDescent="0.3">
      <c r="A64" s="246">
        <v>210073</v>
      </c>
      <c r="B64" s="246" t="s">
        <v>986</v>
      </c>
      <c r="C64" s="246" t="s">
        <v>100</v>
      </c>
      <c r="D64" s="246" t="s">
        <v>1192</v>
      </c>
      <c r="E64" s="246" t="s">
        <v>396</v>
      </c>
      <c r="F64" s="247">
        <v>34729</v>
      </c>
      <c r="G64" s="246" t="s">
        <v>987</v>
      </c>
      <c r="H64" s="246" t="s">
        <v>398</v>
      </c>
      <c r="I64" s="246" t="s">
        <v>633</v>
      </c>
      <c r="S64" s="246"/>
      <c r="T64" s="251"/>
      <c r="U64" s="246"/>
      <c r="Z64" s="246"/>
    </row>
    <row r="65" spans="1:29" x14ac:dyDescent="0.3">
      <c r="A65" s="246">
        <v>210270</v>
      </c>
      <c r="B65" s="246" t="s">
        <v>1125</v>
      </c>
      <c r="C65" s="246" t="s">
        <v>200</v>
      </c>
      <c r="D65" s="246" t="s">
        <v>334</v>
      </c>
      <c r="E65" s="246" t="s">
        <v>397</v>
      </c>
      <c r="F65" s="247">
        <v>35065</v>
      </c>
      <c r="G65" s="246" t="s">
        <v>373</v>
      </c>
      <c r="H65" s="246" t="s">
        <v>398</v>
      </c>
      <c r="I65" s="246" t="s">
        <v>633</v>
      </c>
      <c r="S65" s="246"/>
      <c r="T65" s="251"/>
      <c r="U65" s="246"/>
      <c r="Z65" s="246"/>
    </row>
    <row r="66" spans="1:29" x14ac:dyDescent="0.3">
      <c r="A66" s="246">
        <v>210273</v>
      </c>
      <c r="B66" s="246" t="s">
        <v>846</v>
      </c>
      <c r="C66" s="246" t="s">
        <v>168</v>
      </c>
      <c r="D66" s="246" t="s">
        <v>847</v>
      </c>
      <c r="E66" s="246" t="s">
        <v>397</v>
      </c>
      <c r="F66" s="247">
        <v>32509</v>
      </c>
      <c r="G66" s="246" t="s">
        <v>373</v>
      </c>
      <c r="H66" s="246" t="s">
        <v>398</v>
      </c>
      <c r="I66" s="246" t="s">
        <v>633</v>
      </c>
      <c r="J66" s="246"/>
      <c r="K66" s="246"/>
      <c r="L66" s="246"/>
      <c r="M66" s="246"/>
      <c r="O66" s="246"/>
      <c r="P66" s="246"/>
      <c r="Q66" s="246"/>
      <c r="R66" s="246"/>
      <c r="S66" s="246"/>
      <c r="T66" s="251"/>
      <c r="U66" s="246"/>
      <c r="Z66" s="246" t="s">
        <v>685</v>
      </c>
      <c r="AA66" s="246"/>
      <c r="AB66" s="246"/>
      <c r="AC66" s="246"/>
    </row>
    <row r="67" spans="1:29" x14ac:dyDescent="0.3">
      <c r="A67" s="246">
        <v>210334</v>
      </c>
      <c r="B67" s="246" t="s">
        <v>980</v>
      </c>
      <c r="C67" s="246" t="s">
        <v>185</v>
      </c>
      <c r="D67" s="246" t="s">
        <v>1178</v>
      </c>
      <c r="E67" s="246" t="s">
        <v>397</v>
      </c>
      <c r="F67" s="247">
        <v>35037</v>
      </c>
      <c r="G67" s="246" t="s">
        <v>1026</v>
      </c>
      <c r="H67" s="246" t="s">
        <v>398</v>
      </c>
      <c r="I67" s="246" t="s">
        <v>633</v>
      </c>
      <c r="S67" s="246"/>
      <c r="T67" s="251"/>
      <c r="U67" s="246"/>
      <c r="Z67" s="246"/>
    </row>
    <row r="68" spans="1:29" x14ac:dyDescent="0.3">
      <c r="A68" s="246">
        <v>210390</v>
      </c>
      <c r="B68" s="246" t="s">
        <v>981</v>
      </c>
      <c r="C68" s="246" t="s">
        <v>71</v>
      </c>
      <c r="D68" s="246" t="s">
        <v>1182</v>
      </c>
      <c r="E68" s="246" t="s">
        <v>397</v>
      </c>
      <c r="F68" s="247">
        <v>34198</v>
      </c>
      <c r="G68" s="246" t="s">
        <v>1052</v>
      </c>
      <c r="H68" s="246" t="s">
        <v>398</v>
      </c>
      <c r="I68" s="246" t="s">
        <v>633</v>
      </c>
      <c r="S68" s="246"/>
      <c r="T68" s="251"/>
      <c r="U68" s="246"/>
      <c r="Z68" s="246"/>
    </row>
    <row r="69" spans="1:29" x14ac:dyDescent="0.3">
      <c r="A69" s="246">
        <v>210428</v>
      </c>
      <c r="B69" s="246" t="s">
        <v>1017</v>
      </c>
      <c r="C69" s="246" t="s">
        <v>74</v>
      </c>
      <c r="D69" s="246" t="s">
        <v>1220</v>
      </c>
      <c r="E69" s="246" t="s">
        <v>397</v>
      </c>
      <c r="F69" s="247">
        <v>27395</v>
      </c>
      <c r="G69" s="246" t="s">
        <v>1053</v>
      </c>
      <c r="H69" s="246" t="s">
        <v>398</v>
      </c>
      <c r="I69" s="246" t="s">
        <v>633</v>
      </c>
      <c r="S69" s="246"/>
      <c r="T69" s="251"/>
      <c r="U69" s="246"/>
      <c r="Z69" s="246"/>
    </row>
    <row r="70" spans="1:29" x14ac:dyDescent="0.3">
      <c r="A70" s="246">
        <v>210599</v>
      </c>
      <c r="B70" s="246" t="s">
        <v>925</v>
      </c>
      <c r="C70" s="246" t="s">
        <v>111</v>
      </c>
      <c r="D70" s="246" t="s">
        <v>1099</v>
      </c>
      <c r="E70" s="246" t="s">
        <v>396</v>
      </c>
      <c r="F70" s="247">
        <v>26205</v>
      </c>
      <c r="G70" s="246" t="s">
        <v>1073</v>
      </c>
      <c r="H70" s="246" t="s">
        <v>404</v>
      </c>
      <c r="I70" s="246" t="s">
        <v>633</v>
      </c>
      <c r="S70" s="246"/>
      <c r="T70" s="251"/>
      <c r="U70" s="246"/>
      <c r="Z70" s="246"/>
    </row>
    <row r="71" spans="1:29" x14ac:dyDescent="0.3">
      <c r="A71" s="246">
        <v>210644</v>
      </c>
      <c r="B71" s="246" t="s">
        <v>1104</v>
      </c>
      <c r="C71" s="246" t="s">
        <v>120</v>
      </c>
      <c r="D71" s="246" t="s">
        <v>1105</v>
      </c>
      <c r="E71" s="246" t="s">
        <v>396</v>
      </c>
      <c r="F71" s="247">
        <v>34353</v>
      </c>
      <c r="G71" s="246" t="s">
        <v>1026</v>
      </c>
      <c r="H71" s="246" t="s">
        <v>398</v>
      </c>
      <c r="I71" s="246" t="s">
        <v>633</v>
      </c>
      <c r="S71" s="246"/>
      <c r="T71" s="251"/>
      <c r="U71" s="246"/>
      <c r="Z71" s="246"/>
    </row>
    <row r="72" spans="1:29" x14ac:dyDescent="0.3">
      <c r="A72" s="246">
        <v>210696</v>
      </c>
      <c r="B72" s="246" t="s">
        <v>928</v>
      </c>
      <c r="C72" s="246" t="s">
        <v>115</v>
      </c>
      <c r="D72" s="246" t="s">
        <v>281</v>
      </c>
      <c r="E72" s="246" t="s">
        <v>397</v>
      </c>
      <c r="F72" s="247">
        <v>34387</v>
      </c>
      <c r="G72" s="246" t="s">
        <v>929</v>
      </c>
      <c r="H72" s="246" t="s">
        <v>661</v>
      </c>
      <c r="I72" s="246" t="s">
        <v>633</v>
      </c>
      <c r="S72" s="246"/>
      <c r="T72" s="251"/>
      <c r="U72" s="246"/>
      <c r="Z72" s="246"/>
    </row>
    <row r="73" spans="1:29" x14ac:dyDescent="0.3">
      <c r="A73" s="246">
        <v>210799</v>
      </c>
      <c r="B73" s="246" t="s">
        <v>1161</v>
      </c>
      <c r="C73" s="246" t="s">
        <v>161</v>
      </c>
      <c r="D73" s="246" t="s">
        <v>1162</v>
      </c>
      <c r="E73" s="246" t="s">
        <v>397</v>
      </c>
      <c r="F73" s="247">
        <v>35331</v>
      </c>
      <c r="G73" s="246" t="s">
        <v>1061</v>
      </c>
      <c r="H73" s="246" t="s">
        <v>404</v>
      </c>
      <c r="I73" s="246" t="s">
        <v>633</v>
      </c>
      <c r="S73" s="246"/>
      <c r="T73" s="251"/>
      <c r="U73" s="246"/>
      <c r="Z73" s="246"/>
    </row>
    <row r="74" spans="1:29" x14ac:dyDescent="0.3">
      <c r="A74" s="246">
        <v>210826</v>
      </c>
      <c r="B74" s="246" t="s">
        <v>998</v>
      </c>
      <c r="C74" s="246" t="s">
        <v>89</v>
      </c>
      <c r="D74" s="246" t="s">
        <v>261</v>
      </c>
      <c r="E74" s="246" t="s">
        <v>397</v>
      </c>
      <c r="F74" s="247">
        <v>35264</v>
      </c>
      <c r="G74" s="246" t="s">
        <v>373</v>
      </c>
      <c r="H74" s="246" t="s">
        <v>398</v>
      </c>
      <c r="I74" s="246" t="s">
        <v>633</v>
      </c>
      <c r="S74" s="246"/>
      <c r="T74" s="251"/>
      <c r="U74" s="246"/>
      <c r="Z74" s="246"/>
    </row>
    <row r="75" spans="1:29" x14ac:dyDescent="0.3">
      <c r="A75" s="246">
        <v>210837</v>
      </c>
      <c r="B75" s="246" t="s">
        <v>972</v>
      </c>
      <c r="C75" s="246" t="s">
        <v>973</v>
      </c>
      <c r="D75" s="246" t="s">
        <v>974</v>
      </c>
      <c r="E75" s="246" t="s">
        <v>396</v>
      </c>
      <c r="F75" s="247">
        <v>34392</v>
      </c>
      <c r="G75" s="246" t="s">
        <v>373</v>
      </c>
      <c r="H75" s="246" t="s">
        <v>404</v>
      </c>
      <c r="I75" s="246" t="s">
        <v>633</v>
      </c>
      <c r="S75" s="246"/>
      <c r="T75" s="251"/>
      <c r="U75" s="246"/>
      <c r="Z75" s="246"/>
    </row>
    <row r="76" spans="1:29" x14ac:dyDescent="0.3">
      <c r="A76" s="246">
        <v>210930</v>
      </c>
      <c r="B76" s="246" t="s">
        <v>854</v>
      </c>
      <c r="C76" s="246" t="s">
        <v>94</v>
      </c>
      <c r="D76" s="246" t="s">
        <v>855</v>
      </c>
      <c r="E76" s="246" t="s">
        <v>397</v>
      </c>
      <c r="F76" s="247">
        <v>33770</v>
      </c>
      <c r="G76" s="246" t="s">
        <v>400</v>
      </c>
      <c r="H76" s="246" t="s">
        <v>398</v>
      </c>
      <c r="I76" s="246" t="s">
        <v>633</v>
      </c>
      <c r="J76" s="246"/>
      <c r="K76" s="246"/>
      <c r="L76" s="246"/>
      <c r="M76" s="246"/>
      <c r="O76" s="246"/>
      <c r="P76" s="246"/>
      <c r="Q76" s="246"/>
      <c r="R76" s="246"/>
      <c r="S76" s="246"/>
      <c r="T76" s="251"/>
      <c r="U76" s="246"/>
      <c r="Z76" s="246" t="s">
        <v>685</v>
      </c>
      <c r="AA76" s="246"/>
      <c r="AB76" s="246"/>
      <c r="AC76" s="246"/>
    </row>
    <row r="77" spans="1:29" x14ac:dyDescent="0.3">
      <c r="A77" s="246">
        <v>211016</v>
      </c>
      <c r="B77" s="246" t="s">
        <v>941</v>
      </c>
      <c r="C77" s="246" t="s">
        <v>71</v>
      </c>
      <c r="D77" s="246" t="s">
        <v>540</v>
      </c>
      <c r="E77" s="246" t="s">
        <v>396</v>
      </c>
      <c r="F77" s="247">
        <v>35065</v>
      </c>
      <c r="G77" s="246" t="s">
        <v>1122</v>
      </c>
      <c r="H77" s="246" t="s">
        <v>398</v>
      </c>
      <c r="I77" s="246" t="s">
        <v>633</v>
      </c>
      <c r="S77" s="246"/>
      <c r="T77" s="251"/>
      <c r="U77" s="246"/>
      <c r="Z77" s="246"/>
    </row>
    <row r="78" spans="1:29" x14ac:dyDescent="0.3">
      <c r="A78" s="246">
        <v>211018</v>
      </c>
      <c r="B78" s="246" t="s">
        <v>930</v>
      </c>
      <c r="C78" s="246" t="s">
        <v>931</v>
      </c>
      <c r="D78" s="246" t="s">
        <v>1106</v>
      </c>
      <c r="E78" s="246" t="s">
        <v>397</v>
      </c>
      <c r="F78" s="247">
        <v>34633</v>
      </c>
      <c r="G78" s="246" t="s">
        <v>1107</v>
      </c>
      <c r="H78" s="246" t="s">
        <v>398</v>
      </c>
      <c r="I78" s="246" t="s">
        <v>633</v>
      </c>
      <c r="S78" s="246"/>
      <c r="T78" s="251"/>
      <c r="U78" s="246"/>
      <c r="Z78" s="246"/>
    </row>
    <row r="79" spans="1:29" x14ac:dyDescent="0.3">
      <c r="A79" s="246">
        <v>211144</v>
      </c>
      <c r="B79" s="246" t="s">
        <v>939</v>
      </c>
      <c r="C79" s="246" t="s">
        <v>940</v>
      </c>
      <c r="D79" s="246" t="s">
        <v>693</v>
      </c>
      <c r="E79" s="246" t="s">
        <v>397</v>
      </c>
      <c r="F79" s="247">
        <v>35328</v>
      </c>
      <c r="G79" s="246" t="s">
        <v>1121</v>
      </c>
      <c r="H79" s="246" t="s">
        <v>398</v>
      </c>
      <c r="I79" s="246" t="s">
        <v>633</v>
      </c>
      <c r="S79" s="246"/>
      <c r="T79" s="251"/>
      <c r="U79" s="246"/>
      <c r="Z79" s="246"/>
    </row>
    <row r="80" spans="1:29" x14ac:dyDescent="0.3">
      <c r="A80" s="246">
        <v>211153</v>
      </c>
      <c r="B80" s="246" t="s">
        <v>908</v>
      </c>
      <c r="C80" s="246" t="s">
        <v>909</v>
      </c>
      <c r="D80" s="246" t="s">
        <v>1076</v>
      </c>
      <c r="E80" s="246" t="s">
        <v>397</v>
      </c>
      <c r="F80" s="247">
        <v>31060</v>
      </c>
      <c r="G80" s="246" t="s">
        <v>1026</v>
      </c>
      <c r="H80" s="246" t="s">
        <v>398</v>
      </c>
      <c r="I80" s="246" t="s">
        <v>633</v>
      </c>
      <c r="S80" s="246"/>
      <c r="T80" s="251"/>
      <c r="U80" s="246"/>
      <c r="Z80" s="246"/>
    </row>
    <row r="81" spans="1:29" x14ac:dyDescent="0.3">
      <c r="A81" s="246">
        <v>211338</v>
      </c>
      <c r="B81" s="246" t="s">
        <v>865</v>
      </c>
      <c r="C81" s="246" t="s">
        <v>448</v>
      </c>
      <c r="D81" s="246" t="s">
        <v>450</v>
      </c>
      <c r="E81" s="246" t="s">
        <v>397</v>
      </c>
      <c r="F81" s="247">
        <v>33239</v>
      </c>
      <c r="G81" s="246" t="s">
        <v>613</v>
      </c>
      <c r="H81" s="246" t="s">
        <v>398</v>
      </c>
      <c r="I81" s="246" t="s">
        <v>633</v>
      </c>
      <c r="J81" s="246"/>
      <c r="K81" s="246"/>
      <c r="L81" s="246"/>
      <c r="M81" s="246"/>
      <c r="O81" s="246"/>
      <c r="P81" s="246"/>
      <c r="Q81" s="246"/>
      <c r="R81" s="246"/>
      <c r="S81" s="246"/>
      <c r="T81" s="251"/>
      <c r="U81" s="246"/>
      <c r="Z81" s="246" t="s">
        <v>685</v>
      </c>
      <c r="AA81" s="246"/>
      <c r="AB81" s="246"/>
      <c r="AC81" s="246"/>
    </row>
    <row r="82" spans="1:29" x14ac:dyDescent="0.3">
      <c r="A82" s="246">
        <v>211419</v>
      </c>
      <c r="B82" s="246" t="s">
        <v>988</v>
      </c>
      <c r="C82" s="246" t="s">
        <v>95</v>
      </c>
      <c r="D82" s="246" t="s">
        <v>989</v>
      </c>
      <c r="E82" s="246" t="s">
        <v>396</v>
      </c>
      <c r="F82" s="247">
        <v>32880</v>
      </c>
      <c r="G82" s="246" t="s">
        <v>582</v>
      </c>
      <c r="H82" s="246" t="s">
        <v>404</v>
      </c>
      <c r="I82" s="246" t="s">
        <v>633</v>
      </c>
      <c r="S82" s="246"/>
      <c r="T82" s="251"/>
      <c r="U82" s="246"/>
      <c r="Z82" s="246"/>
    </row>
    <row r="83" spans="1:29" x14ac:dyDescent="0.3">
      <c r="A83" s="246">
        <v>211424</v>
      </c>
      <c r="B83" s="246" t="s">
        <v>937</v>
      </c>
      <c r="C83" s="246" t="s">
        <v>938</v>
      </c>
      <c r="D83" s="246" t="s">
        <v>1120</v>
      </c>
      <c r="E83" s="246" t="s">
        <v>396</v>
      </c>
      <c r="F83" s="247">
        <v>34981</v>
      </c>
      <c r="G83" s="246" t="s">
        <v>1026</v>
      </c>
      <c r="H83" s="246" t="s">
        <v>398</v>
      </c>
      <c r="I83" s="246" t="s">
        <v>633</v>
      </c>
      <c r="S83" s="246"/>
      <c r="T83" s="251"/>
      <c r="U83" s="246"/>
      <c r="Z83" s="246"/>
    </row>
    <row r="84" spans="1:29" x14ac:dyDescent="0.3">
      <c r="A84" s="246">
        <v>211529</v>
      </c>
      <c r="B84" s="246" t="s">
        <v>1002</v>
      </c>
      <c r="C84" s="246" t="s">
        <v>103</v>
      </c>
      <c r="D84" s="246" t="s">
        <v>532</v>
      </c>
      <c r="E84" s="246" t="s">
        <v>397</v>
      </c>
      <c r="F84" s="247">
        <v>35178</v>
      </c>
      <c r="G84" s="246" t="s">
        <v>373</v>
      </c>
      <c r="H84" s="246" t="s">
        <v>398</v>
      </c>
      <c r="I84" s="246" t="s">
        <v>633</v>
      </c>
      <c r="S84" s="246"/>
      <c r="T84" s="251"/>
      <c r="U84" s="246"/>
      <c r="Z84" s="246"/>
    </row>
    <row r="85" spans="1:29" x14ac:dyDescent="0.3">
      <c r="A85" s="246">
        <v>211535</v>
      </c>
      <c r="B85" s="246" t="s">
        <v>950</v>
      </c>
      <c r="C85" s="246" t="s">
        <v>71</v>
      </c>
      <c r="D85" s="246" t="s">
        <v>1138</v>
      </c>
      <c r="E85" s="246" t="s">
        <v>397</v>
      </c>
      <c r="F85" s="247">
        <v>35636</v>
      </c>
      <c r="G85" s="246" t="s">
        <v>1026</v>
      </c>
      <c r="H85" s="246" t="s">
        <v>398</v>
      </c>
      <c r="I85" s="246" t="s">
        <v>633</v>
      </c>
      <c r="S85" s="246"/>
      <c r="T85" s="251"/>
      <c r="U85" s="246"/>
      <c r="Z85" s="246"/>
    </row>
    <row r="86" spans="1:29" x14ac:dyDescent="0.3">
      <c r="A86" s="246">
        <v>211568</v>
      </c>
      <c r="B86" s="246" t="s">
        <v>926</v>
      </c>
      <c r="C86" s="246" t="s">
        <v>1100</v>
      </c>
      <c r="D86" s="246" t="s">
        <v>350</v>
      </c>
      <c r="E86" s="246" t="s">
        <v>396</v>
      </c>
      <c r="F86" s="247">
        <v>34704</v>
      </c>
      <c r="G86" s="246" t="s">
        <v>373</v>
      </c>
      <c r="H86" s="246" t="s">
        <v>398</v>
      </c>
      <c r="I86" s="246" t="s">
        <v>633</v>
      </c>
      <c r="S86" s="246"/>
      <c r="T86" s="251"/>
      <c r="U86" s="246"/>
      <c r="Z86" s="246"/>
    </row>
    <row r="87" spans="1:29" x14ac:dyDescent="0.3">
      <c r="A87" s="246">
        <v>211656</v>
      </c>
      <c r="B87" s="246" t="s">
        <v>996</v>
      </c>
      <c r="C87" s="246" t="s">
        <v>997</v>
      </c>
      <c r="D87" s="246" t="s">
        <v>1197</v>
      </c>
      <c r="E87" s="246" t="s">
        <v>397</v>
      </c>
      <c r="F87" s="247">
        <v>34545</v>
      </c>
      <c r="G87" s="246" t="s">
        <v>1198</v>
      </c>
      <c r="H87" s="246" t="s">
        <v>398</v>
      </c>
      <c r="I87" s="246" t="s">
        <v>633</v>
      </c>
      <c r="S87" s="246"/>
      <c r="T87" s="251"/>
      <c r="U87" s="246"/>
      <c r="Z87" s="246"/>
    </row>
    <row r="88" spans="1:29" x14ac:dyDescent="0.3">
      <c r="A88" s="246">
        <v>211659</v>
      </c>
      <c r="B88" s="246" t="s">
        <v>1013</v>
      </c>
      <c r="C88" s="246" t="s">
        <v>147</v>
      </c>
      <c r="D88" s="246" t="s">
        <v>1215</v>
      </c>
      <c r="E88" s="246" t="s">
        <v>397</v>
      </c>
      <c r="F88" s="247">
        <v>35112</v>
      </c>
      <c r="G88" s="246" t="s">
        <v>1056</v>
      </c>
      <c r="H88" s="246" t="s">
        <v>398</v>
      </c>
      <c r="I88" s="246" t="s">
        <v>633</v>
      </c>
      <c r="S88" s="246"/>
      <c r="T88" s="251"/>
      <c r="U88" s="246"/>
      <c r="Z88" s="246"/>
    </row>
    <row r="89" spans="1:29" x14ac:dyDescent="0.3">
      <c r="A89" s="246">
        <v>211687</v>
      </c>
      <c r="B89" s="246" t="s">
        <v>919</v>
      </c>
      <c r="C89" s="246" t="s">
        <v>74</v>
      </c>
      <c r="D89" s="246" t="s">
        <v>920</v>
      </c>
      <c r="E89" s="246" t="s">
        <v>397</v>
      </c>
      <c r="F89" s="247">
        <v>34031</v>
      </c>
      <c r="G89" s="246" t="s">
        <v>591</v>
      </c>
      <c r="H89" s="246" t="s">
        <v>398</v>
      </c>
      <c r="I89" s="246" t="s">
        <v>633</v>
      </c>
      <c r="S89" s="246"/>
      <c r="T89" s="251"/>
      <c r="U89" s="246"/>
      <c r="Z89" s="246"/>
    </row>
    <row r="90" spans="1:29" x14ac:dyDescent="0.3">
      <c r="A90" s="246">
        <v>211756</v>
      </c>
      <c r="B90" s="246" t="s">
        <v>917</v>
      </c>
      <c r="C90" s="246" t="s">
        <v>145</v>
      </c>
      <c r="D90" s="246" t="s">
        <v>1093</v>
      </c>
      <c r="E90" s="246" t="s">
        <v>397</v>
      </c>
      <c r="F90" s="247">
        <v>34503</v>
      </c>
      <c r="G90" s="246" t="s">
        <v>1067</v>
      </c>
      <c r="H90" s="246" t="s">
        <v>398</v>
      </c>
      <c r="I90" s="246" t="s">
        <v>633</v>
      </c>
      <c r="S90" s="246"/>
      <c r="T90" s="251"/>
      <c r="U90" s="246"/>
      <c r="Z90" s="246"/>
    </row>
    <row r="91" spans="1:29" x14ac:dyDescent="0.3">
      <c r="A91" s="246">
        <v>211832</v>
      </c>
      <c r="B91" s="246" t="s">
        <v>903</v>
      </c>
      <c r="C91" s="246" t="s">
        <v>904</v>
      </c>
      <c r="D91" s="246" t="s">
        <v>892</v>
      </c>
      <c r="E91" s="246" t="s">
        <v>396</v>
      </c>
      <c r="F91" s="247">
        <v>35606</v>
      </c>
      <c r="G91" s="246" t="s">
        <v>373</v>
      </c>
      <c r="H91" s="246" t="s">
        <v>398</v>
      </c>
      <c r="I91" s="246" t="s">
        <v>633</v>
      </c>
      <c r="J91" s="246"/>
      <c r="K91" s="246"/>
      <c r="L91" s="246"/>
      <c r="M91" s="246"/>
      <c r="O91" s="246"/>
      <c r="P91" s="246"/>
      <c r="Q91" s="246"/>
      <c r="R91" s="246"/>
      <c r="S91" s="246"/>
      <c r="T91" s="251"/>
      <c r="U91" s="246"/>
      <c r="Z91" s="246" t="s">
        <v>685</v>
      </c>
      <c r="AA91" s="246"/>
      <c r="AB91" s="246"/>
      <c r="AC91" s="246"/>
    </row>
    <row r="92" spans="1:29" x14ac:dyDescent="0.3">
      <c r="A92" s="246">
        <v>211860</v>
      </c>
      <c r="B92" s="246" t="s">
        <v>983</v>
      </c>
      <c r="C92" s="246" t="s">
        <v>66</v>
      </c>
      <c r="D92" s="246" t="s">
        <v>1184</v>
      </c>
      <c r="E92" s="246" t="s">
        <v>397</v>
      </c>
      <c r="F92" s="247">
        <v>35084</v>
      </c>
      <c r="G92" s="246" t="s">
        <v>1185</v>
      </c>
      <c r="H92" s="246" t="s">
        <v>398</v>
      </c>
      <c r="I92" s="246" t="s">
        <v>633</v>
      </c>
      <c r="S92" s="246"/>
      <c r="T92" s="251"/>
      <c r="U92" s="246"/>
      <c r="Z92" s="246"/>
    </row>
    <row r="93" spans="1:29" x14ac:dyDescent="0.3">
      <c r="A93" s="246">
        <v>211862</v>
      </c>
      <c r="B93" s="246" t="s">
        <v>1000</v>
      </c>
      <c r="C93" s="246" t="s">
        <v>71</v>
      </c>
      <c r="D93" s="246" t="s">
        <v>1200</v>
      </c>
      <c r="E93" s="246" t="s">
        <v>397</v>
      </c>
      <c r="F93" s="247">
        <v>35633</v>
      </c>
      <c r="G93" s="246" t="s">
        <v>1026</v>
      </c>
      <c r="H93" s="246" t="s">
        <v>398</v>
      </c>
      <c r="I93" s="246" t="s">
        <v>633</v>
      </c>
      <c r="S93" s="246"/>
      <c r="T93" s="251"/>
      <c r="U93" s="246"/>
      <c r="Z93" s="246"/>
    </row>
    <row r="94" spans="1:29" x14ac:dyDescent="0.3">
      <c r="A94" s="246">
        <v>211863</v>
      </c>
      <c r="B94" s="246" t="s">
        <v>936</v>
      </c>
      <c r="C94" s="246" t="s">
        <v>124</v>
      </c>
      <c r="D94" s="246" t="s">
        <v>1119</v>
      </c>
      <c r="E94" s="246" t="s">
        <v>397</v>
      </c>
      <c r="F94" s="247">
        <v>35069</v>
      </c>
      <c r="G94" s="246" t="s">
        <v>1026</v>
      </c>
      <c r="H94" s="246" t="s">
        <v>398</v>
      </c>
      <c r="I94" s="246" t="s">
        <v>633</v>
      </c>
      <c r="S94" s="246"/>
      <c r="T94" s="251"/>
      <c r="U94" s="246"/>
      <c r="Z94" s="246"/>
    </row>
    <row r="95" spans="1:29" x14ac:dyDescent="0.3">
      <c r="A95" s="246">
        <v>211915</v>
      </c>
      <c r="B95" s="246" t="s">
        <v>955</v>
      </c>
      <c r="C95" s="246" t="s">
        <v>502</v>
      </c>
      <c r="D95" s="246" t="s">
        <v>1139</v>
      </c>
      <c r="E95" s="246" t="s">
        <v>396</v>
      </c>
      <c r="F95" s="247">
        <v>35805</v>
      </c>
      <c r="G95" s="246" t="s">
        <v>1026</v>
      </c>
      <c r="H95" s="246" t="s">
        <v>398</v>
      </c>
      <c r="I95" s="246" t="s">
        <v>633</v>
      </c>
      <c r="S95" s="246"/>
      <c r="T95" s="251"/>
      <c r="U95" s="246"/>
      <c r="Z95" s="246"/>
    </row>
    <row r="96" spans="1:29" x14ac:dyDescent="0.3">
      <c r="A96" s="246">
        <v>211960</v>
      </c>
      <c r="B96" s="246" t="s">
        <v>912</v>
      </c>
      <c r="C96" s="246" t="s">
        <v>913</v>
      </c>
      <c r="D96" s="246" t="s">
        <v>1085</v>
      </c>
      <c r="E96" s="246" t="s">
        <v>397</v>
      </c>
      <c r="F96" s="247">
        <v>32588</v>
      </c>
      <c r="G96" s="246" t="s">
        <v>1086</v>
      </c>
      <c r="H96" s="246" t="s">
        <v>398</v>
      </c>
      <c r="I96" s="246" t="s">
        <v>633</v>
      </c>
      <c r="S96" s="246"/>
      <c r="T96" s="251"/>
      <c r="U96" s="246"/>
      <c r="Z96" s="246"/>
    </row>
    <row r="97" spans="1:29" x14ac:dyDescent="0.3">
      <c r="A97" s="246">
        <v>211993</v>
      </c>
      <c r="B97" s="246" t="s">
        <v>1015</v>
      </c>
      <c r="C97" s="246" t="s">
        <v>136</v>
      </c>
      <c r="D97" s="246" t="s">
        <v>1218</v>
      </c>
      <c r="E97" s="246" t="s">
        <v>397</v>
      </c>
      <c r="F97" s="247">
        <v>33455</v>
      </c>
      <c r="G97" s="246" t="s">
        <v>1026</v>
      </c>
      <c r="H97" s="246" t="s">
        <v>398</v>
      </c>
      <c r="I97" s="246" t="s">
        <v>633</v>
      </c>
      <c r="S97" s="246"/>
      <c r="T97" s="251"/>
      <c r="U97" s="246"/>
      <c r="Z97" s="246"/>
    </row>
    <row r="98" spans="1:29" x14ac:dyDescent="0.3">
      <c r="A98" s="246">
        <v>211997</v>
      </c>
      <c r="B98" s="246" t="s">
        <v>918</v>
      </c>
      <c r="C98" s="246" t="s">
        <v>106</v>
      </c>
      <c r="D98" s="246" t="s">
        <v>439</v>
      </c>
      <c r="E98" s="246" t="s">
        <v>397</v>
      </c>
      <c r="F98" s="247">
        <v>33628</v>
      </c>
      <c r="G98" s="246" t="s">
        <v>596</v>
      </c>
      <c r="H98" s="246" t="s">
        <v>398</v>
      </c>
      <c r="I98" s="246" t="s">
        <v>633</v>
      </c>
      <c r="S98" s="246"/>
      <c r="T98" s="251"/>
      <c r="U98" s="246"/>
      <c r="Z98" s="246"/>
    </row>
    <row r="99" spans="1:29" x14ac:dyDescent="0.3">
      <c r="A99" s="246">
        <v>212068</v>
      </c>
      <c r="B99" s="246" t="s">
        <v>982</v>
      </c>
      <c r="C99" s="246" t="s">
        <v>456</v>
      </c>
      <c r="D99" s="246" t="s">
        <v>1183</v>
      </c>
      <c r="E99" s="246" t="s">
        <v>397</v>
      </c>
      <c r="F99" s="247">
        <v>33412</v>
      </c>
      <c r="G99" s="246" t="s">
        <v>1056</v>
      </c>
      <c r="H99" s="246" t="s">
        <v>398</v>
      </c>
      <c r="I99" s="246" t="s">
        <v>633</v>
      </c>
      <c r="S99" s="246"/>
      <c r="T99" s="251"/>
      <c r="U99" s="246"/>
      <c r="Z99" s="246"/>
    </row>
    <row r="100" spans="1:29" x14ac:dyDescent="0.3">
      <c r="A100" s="246">
        <v>212100</v>
      </c>
      <c r="B100" s="246" t="s">
        <v>978</v>
      </c>
      <c r="C100" s="246" t="s">
        <v>101</v>
      </c>
      <c r="D100" s="246" t="s">
        <v>513</v>
      </c>
      <c r="E100" s="246" t="s">
        <v>397</v>
      </c>
      <c r="F100" s="247">
        <v>30834</v>
      </c>
      <c r="G100" s="246" t="s">
        <v>616</v>
      </c>
      <c r="H100" s="246" t="s">
        <v>398</v>
      </c>
      <c r="I100" s="246" t="s">
        <v>633</v>
      </c>
      <c r="S100" s="246"/>
      <c r="T100" s="251"/>
      <c r="U100" s="246"/>
      <c r="Z100" s="246"/>
    </row>
    <row r="101" spans="1:29" x14ac:dyDescent="0.3">
      <c r="A101" s="246">
        <v>212143</v>
      </c>
      <c r="B101" s="246" t="s">
        <v>878</v>
      </c>
      <c r="C101" s="246" t="s">
        <v>147</v>
      </c>
      <c r="D101" s="246" t="s">
        <v>324</v>
      </c>
      <c r="E101" s="246" t="s">
        <v>396</v>
      </c>
      <c r="F101" s="247">
        <v>33115</v>
      </c>
      <c r="G101" s="246" t="s">
        <v>373</v>
      </c>
      <c r="H101" s="246" t="s">
        <v>398</v>
      </c>
      <c r="I101" s="246" t="s">
        <v>633</v>
      </c>
      <c r="J101" s="246"/>
      <c r="K101" s="246"/>
      <c r="L101" s="246"/>
      <c r="M101" s="246"/>
      <c r="O101" s="246"/>
      <c r="P101" s="246"/>
      <c r="Q101" s="246"/>
      <c r="R101" s="246"/>
      <c r="S101" s="246"/>
      <c r="T101" s="251"/>
      <c r="U101" s="246"/>
      <c r="Z101" s="246" t="s">
        <v>685</v>
      </c>
      <c r="AA101" s="246"/>
      <c r="AB101" s="246"/>
      <c r="AC101" s="246"/>
    </row>
    <row r="102" spans="1:29" x14ac:dyDescent="0.3">
      <c r="A102" s="246">
        <v>212150</v>
      </c>
      <c r="B102" s="246" t="s">
        <v>959</v>
      </c>
      <c r="C102" s="246" t="s">
        <v>111</v>
      </c>
      <c r="D102" s="246" t="s">
        <v>1148</v>
      </c>
      <c r="E102" s="246" t="s">
        <v>397</v>
      </c>
      <c r="F102" s="247">
        <v>35796</v>
      </c>
      <c r="G102" s="246" t="s">
        <v>1149</v>
      </c>
      <c r="H102" s="246" t="s">
        <v>398</v>
      </c>
      <c r="I102" s="246" t="s">
        <v>633</v>
      </c>
      <c r="S102" s="246"/>
      <c r="T102" s="251"/>
      <c r="U102" s="246"/>
      <c r="Z102" s="246"/>
    </row>
    <row r="103" spans="1:29" x14ac:dyDescent="0.3">
      <c r="A103" s="246">
        <v>212161</v>
      </c>
      <c r="B103" s="246" t="s">
        <v>1223</v>
      </c>
      <c r="C103" s="246" t="s">
        <v>134</v>
      </c>
      <c r="D103" s="246" t="s">
        <v>1224</v>
      </c>
      <c r="E103" s="246" t="s">
        <v>396</v>
      </c>
      <c r="F103" s="247">
        <v>35115</v>
      </c>
      <c r="G103" s="246" t="s">
        <v>1026</v>
      </c>
      <c r="H103" s="246" t="s">
        <v>398</v>
      </c>
      <c r="I103" s="246" t="s">
        <v>633</v>
      </c>
      <c r="S103" s="246"/>
      <c r="T103" s="251"/>
      <c r="U103" s="246"/>
      <c r="Z103" s="246"/>
    </row>
    <row r="104" spans="1:29" x14ac:dyDescent="0.3">
      <c r="A104" s="246">
        <v>212170</v>
      </c>
      <c r="B104" s="246" t="s">
        <v>1174</v>
      </c>
      <c r="C104" s="246" t="s">
        <v>969</v>
      </c>
      <c r="D104" s="246" t="s">
        <v>1175</v>
      </c>
      <c r="E104" s="246" t="s">
        <v>397</v>
      </c>
      <c r="F104" s="247">
        <v>32152</v>
      </c>
      <c r="G104" s="246" t="s">
        <v>1026</v>
      </c>
      <c r="H104" s="246" t="s">
        <v>398</v>
      </c>
      <c r="I104" s="246" t="s">
        <v>633</v>
      </c>
      <c r="S104" s="246"/>
      <c r="T104" s="251"/>
      <c r="U104" s="246"/>
      <c r="Z104" s="246"/>
    </row>
    <row r="105" spans="1:29" x14ac:dyDescent="0.3">
      <c r="A105" s="246">
        <v>212213</v>
      </c>
      <c r="B105" s="246" t="s">
        <v>875</v>
      </c>
      <c r="C105" s="246" t="s">
        <v>876</v>
      </c>
      <c r="D105" s="246" t="s">
        <v>507</v>
      </c>
      <c r="E105" s="246" t="s">
        <v>396</v>
      </c>
      <c r="F105" s="247">
        <v>34803</v>
      </c>
      <c r="G105" s="246" t="s">
        <v>390</v>
      </c>
      <c r="H105" s="246" t="s">
        <v>398</v>
      </c>
      <c r="I105" s="246" t="s">
        <v>633</v>
      </c>
      <c r="J105" s="246"/>
      <c r="K105" s="246"/>
      <c r="L105" s="246"/>
      <c r="M105" s="246"/>
      <c r="O105" s="246"/>
      <c r="P105" s="246"/>
      <c r="Q105" s="246"/>
      <c r="R105" s="246"/>
      <c r="S105" s="246"/>
      <c r="T105" s="251"/>
      <c r="U105" s="246"/>
      <c r="Z105" s="246" t="s">
        <v>685</v>
      </c>
      <c r="AA105" s="246"/>
      <c r="AB105" s="246"/>
      <c r="AC105" s="246"/>
    </row>
    <row r="106" spans="1:29" x14ac:dyDescent="0.3">
      <c r="A106" s="246">
        <v>212248</v>
      </c>
      <c r="B106" s="246" t="s">
        <v>1001</v>
      </c>
      <c r="C106" s="246" t="s">
        <v>192</v>
      </c>
      <c r="D106" s="246" t="s">
        <v>1201</v>
      </c>
      <c r="E106" s="246" t="s">
        <v>397</v>
      </c>
      <c r="F106" s="247">
        <v>35440</v>
      </c>
      <c r="G106" s="246" t="s">
        <v>1026</v>
      </c>
      <c r="H106" s="246" t="s">
        <v>398</v>
      </c>
      <c r="I106" s="246" t="s">
        <v>633</v>
      </c>
      <c r="S106" s="246"/>
      <c r="T106" s="251"/>
      <c r="U106" s="246"/>
      <c r="Z106" s="246"/>
    </row>
    <row r="107" spans="1:29" x14ac:dyDescent="0.3">
      <c r="A107" s="246">
        <v>212280</v>
      </c>
      <c r="B107" s="246" t="s">
        <v>956</v>
      </c>
      <c r="C107" s="246" t="s">
        <v>169</v>
      </c>
      <c r="D107" s="246" t="s">
        <v>1140</v>
      </c>
      <c r="E107" s="246" t="s">
        <v>397</v>
      </c>
      <c r="F107" s="247">
        <v>35350</v>
      </c>
      <c r="G107" s="246" t="s">
        <v>1048</v>
      </c>
      <c r="H107" s="246" t="s">
        <v>398</v>
      </c>
      <c r="I107" s="246" t="s">
        <v>633</v>
      </c>
      <c r="S107" s="246"/>
      <c r="T107" s="251"/>
      <c r="U107" s="246"/>
      <c r="Z107" s="246"/>
    </row>
    <row r="108" spans="1:29" x14ac:dyDescent="0.3">
      <c r="A108" s="246">
        <v>212302</v>
      </c>
      <c r="B108" s="246" t="s">
        <v>888</v>
      </c>
      <c r="C108" s="246" t="s">
        <v>161</v>
      </c>
      <c r="D108" s="246" t="s">
        <v>889</v>
      </c>
      <c r="E108" s="246" t="s">
        <v>396</v>
      </c>
      <c r="F108" s="247">
        <v>34940</v>
      </c>
      <c r="G108" s="246" t="s">
        <v>373</v>
      </c>
      <c r="H108" s="246" t="s">
        <v>398</v>
      </c>
      <c r="I108" s="246" t="s">
        <v>633</v>
      </c>
      <c r="J108" s="246"/>
      <c r="K108" s="246"/>
      <c r="L108" s="246"/>
      <c r="M108" s="246"/>
      <c r="O108" s="246"/>
      <c r="P108" s="246"/>
      <c r="Q108" s="246"/>
      <c r="R108" s="246"/>
      <c r="S108" s="246"/>
      <c r="T108" s="251"/>
      <c r="U108" s="246"/>
      <c r="Z108" s="246" t="s">
        <v>685</v>
      </c>
      <c r="AA108" s="246"/>
      <c r="AB108" s="246"/>
      <c r="AC108" s="246"/>
    </row>
    <row r="109" spans="1:29" x14ac:dyDescent="0.3">
      <c r="A109" s="246">
        <v>212330</v>
      </c>
      <c r="B109" s="246" t="s">
        <v>1141</v>
      </c>
      <c r="C109" s="246" t="s">
        <v>98</v>
      </c>
      <c r="D109" s="246" t="s">
        <v>1142</v>
      </c>
      <c r="E109" s="246" t="s">
        <v>396</v>
      </c>
      <c r="F109" s="247">
        <v>0</v>
      </c>
      <c r="G109" s="246" t="s">
        <v>1143</v>
      </c>
      <c r="H109" s="246" t="s">
        <v>398</v>
      </c>
      <c r="I109" s="246" t="s">
        <v>633</v>
      </c>
      <c r="S109" s="246"/>
      <c r="T109" s="251"/>
      <c r="U109" s="246"/>
      <c r="Z109" s="246"/>
    </row>
    <row r="110" spans="1:29" x14ac:dyDescent="0.3">
      <c r="A110" s="246">
        <v>212415</v>
      </c>
      <c r="B110" s="246" t="s">
        <v>945</v>
      </c>
      <c r="C110" s="246" t="s">
        <v>74</v>
      </c>
      <c r="D110" s="246" t="s">
        <v>342</v>
      </c>
      <c r="E110" s="246" t="s">
        <v>397</v>
      </c>
      <c r="F110" s="247">
        <v>34929</v>
      </c>
      <c r="G110" s="246" t="s">
        <v>827</v>
      </c>
      <c r="H110" s="246" t="s">
        <v>398</v>
      </c>
      <c r="I110" s="246" t="s">
        <v>633</v>
      </c>
      <c r="S110" s="246"/>
      <c r="T110" s="251"/>
      <c r="U110" s="246"/>
      <c r="Z110" s="246"/>
    </row>
    <row r="111" spans="1:29" x14ac:dyDescent="0.3">
      <c r="A111" s="246">
        <v>212457</v>
      </c>
      <c r="B111" s="246" t="s">
        <v>849</v>
      </c>
      <c r="C111" s="246" t="s">
        <v>434</v>
      </c>
      <c r="D111" s="246" t="s">
        <v>850</v>
      </c>
      <c r="E111" s="246" t="s">
        <v>397</v>
      </c>
      <c r="F111" s="247">
        <v>34485</v>
      </c>
      <c r="G111" s="246" t="s">
        <v>373</v>
      </c>
      <c r="H111" s="246" t="s">
        <v>398</v>
      </c>
      <c r="I111" s="246" t="s">
        <v>633</v>
      </c>
      <c r="J111" s="246"/>
      <c r="K111" s="246"/>
      <c r="L111" s="246"/>
      <c r="M111" s="246"/>
      <c r="O111" s="246"/>
      <c r="P111" s="246"/>
      <c r="Q111" s="246"/>
      <c r="R111" s="246"/>
      <c r="S111" s="246"/>
      <c r="T111" s="251"/>
      <c r="U111" s="246"/>
      <c r="Z111" s="246" t="s">
        <v>685</v>
      </c>
      <c r="AA111" s="246"/>
      <c r="AB111" s="246"/>
      <c r="AC111" s="246"/>
    </row>
    <row r="112" spans="1:29" x14ac:dyDescent="0.3">
      <c r="A112" s="246">
        <v>212488</v>
      </c>
      <c r="B112" s="246" t="s">
        <v>1205</v>
      </c>
      <c r="C112" s="246" t="s">
        <v>469</v>
      </c>
      <c r="D112" s="246" t="s">
        <v>1206</v>
      </c>
      <c r="E112" s="246" t="s">
        <v>397</v>
      </c>
      <c r="F112" s="247">
        <v>34700</v>
      </c>
      <c r="G112" s="246" t="s">
        <v>1207</v>
      </c>
      <c r="H112" s="246" t="s">
        <v>398</v>
      </c>
      <c r="I112" s="246" t="s">
        <v>633</v>
      </c>
      <c r="S112" s="246"/>
      <c r="T112" s="251"/>
      <c r="U112" s="246"/>
      <c r="Z112" s="246"/>
    </row>
    <row r="113" spans="1:29" x14ac:dyDescent="0.3">
      <c r="A113" s="246">
        <v>212498</v>
      </c>
      <c r="B113" s="246" t="s">
        <v>932</v>
      </c>
      <c r="C113" s="246" t="s">
        <v>71</v>
      </c>
      <c r="D113" s="246" t="s">
        <v>1108</v>
      </c>
      <c r="E113" s="246" t="s">
        <v>397</v>
      </c>
      <c r="F113" s="247">
        <v>34505</v>
      </c>
      <c r="G113" s="246" t="s">
        <v>1109</v>
      </c>
      <c r="H113" s="246" t="s">
        <v>398</v>
      </c>
      <c r="I113" s="246" t="s">
        <v>633</v>
      </c>
      <c r="S113" s="246"/>
      <c r="T113" s="251"/>
      <c r="U113" s="246"/>
      <c r="Z113" s="246"/>
    </row>
    <row r="114" spans="1:29" x14ac:dyDescent="0.3">
      <c r="A114" s="246">
        <v>212565</v>
      </c>
      <c r="B114" s="246" t="s">
        <v>899</v>
      </c>
      <c r="C114" s="246" t="s">
        <v>74</v>
      </c>
      <c r="D114" s="246" t="s">
        <v>900</v>
      </c>
      <c r="E114" s="246" t="s">
        <v>396</v>
      </c>
      <c r="F114" s="247">
        <v>34412</v>
      </c>
      <c r="G114" s="246" t="s">
        <v>901</v>
      </c>
      <c r="H114" s="246" t="s">
        <v>398</v>
      </c>
      <c r="I114" s="246" t="s">
        <v>633</v>
      </c>
      <c r="J114" s="246"/>
      <c r="K114" s="246"/>
      <c r="L114" s="246"/>
      <c r="M114" s="246"/>
      <c r="O114" s="246"/>
      <c r="P114" s="246"/>
      <c r="Q114" s="246"/>
      <c r="R114" s="246"/>
      <c r="S114" s="246"/>
      <c r="T114" s="251"/>
      <c r="U114" s="246"/>
      <c r="Z114" s="246" t="s">
        <v>685</v>
      </c>
      <c r="AA114" s="246"/>
      <c r="AB114" s="246"/>
      <c r="AC114" s="246"/>
    </row>
    <row r="115" spans="1:29" x14ac:dyDescent="0.3">
      <c r="A115" s="246">
        <v>212714</v>
      </c>
      <c r="B115" s="246" t="s">
        <v>985</v>
      </c>
      <c r="C115" s="246" t="s">
        <v>448</v>
      </c>
      <c r="D115" s="246" t="s">
        <v>1188</v>
      </c>
      <c r="E115" s="246" t="s">
        <v>396</v>
      </c>
      <c r="F115" s="247">
        <v>35965</v>
      </c>
      <c r="G115" s="246" t="s">
        <v>1028</v>
      </c>
      <c r="H115" s="246" t="s">
        <v>398</v>
      </c>
      <c r="I115" s="246" t="s">
        <v>633</v>
      </c>
      <c r="S115" s="246"/>
      <c r="T115" s="251"/>
      <c r="U115" s="246"/>
      <c r="Z115" s="246"/>
    </row>
    <row r="116" spans="1:29" x14ac:dyDescent="0.3">
      <c r="A116" s="246">
        <v>212748</v>
      </c>
      <c r="B116" s="246" t="s">
        <v>866</v>
      </c>
      <c r="C116" s="246" t="s">
        <v>867</v>
      </c>
      <c r="D116" s="246" t="s">
        <v>868</v>
      </c>
      <c r="E116" s="246" t="s">
        <v>397</v>
      </c>
      <c r="F116" s="247">
        <v>35965</v>
      </c>
      <c r="G116" s="246" t="s">
        <v>608</v>
      </c>
      <c r="H116" s="246" t="s">
        <v>398</v>
      </c>
      <c r="I116" s="246" t="s">
        <v>633</v>
      </c>
      <c r="J116" s="246"/>
      <c r="K116" s="246"/>
      <c r="L116" s="246"/>
      <c r="M116" s="246"/>
      <c r="O116" s="246"/>
      <c r="P116" s="246"/>
      <c r="Q116" s="246"/>
      <c r="R116" s="246"/>
      <c r="S116" s="246"/>
      <c r="T116" s="251"/>
      <c r="U116" s="246"/>
      <c r="Z116" s="246" t="s">
        <v>685</v>
      </c>
      <c r="AA116" s="246"/>
      <c r="AB116" s="246"/>
      <c r="AC116" s="246"/>
    </row>
    <row r="117" spans="1:29" x14ac:dyDescent="0.3">
      <c r="A117" s="246">
        <v>212803</v>
      </c>
      <c r="B117" s="246" t="s">
        <v>960</v>
      </c>
      <c r="C117" s="246" t="s">
        <v>511</v>
      </c>
      <c r="D117" s="246" t="s">
        <v>1150</v>
      </c>
      <c r="E117" s="246" t="s">
        <v>396</v>
      </c>
      <c r="F117" s="247">
        <v>35571</v>
      </c>
      <c r="G117" s="246" t="s">
        <v>1026</v>
      </c>
      <c r="H117" s="246" t="s">
        <v>398</v>
      </c>
      <c r="I117" s="246" t="s">
        <v>633</v>
      </c>
      <c r="S117" s="246"/>
      <c r="T117" s="251"/>
      <c r="U117" s="246"/>
      <c r="Z117" s="246"/>
    </row>
    <row r="118" spans="1:29" x14ac:dyDescent="0.3">
      <c r="A118" s="246">
        <v>212814</v>
      </c>
      <c r="B118" s="246" t="s">
        <v>894</v>
      </c>
      <c r="C118" s="246" t="s">
        <v>433</v>
      </c>
      <c r="D118" s="246" t="s">
        <v>895</v>
      </c>
      <c r="E118" s="246" t="s">
        <v>396</v>
      </c>
      <c r="F118" s="247">
        <v>35854</v>
      </c>
      <c r="G118" s="246" t="s">
        <v>373</v>
      </c>
      <c r="H118" s="246" t="s">
        <v>398</v>
      </c>
      <c r="I118" s="246" t="s">
        <v>633</v>
      </c>
      <c r="J118" s="246"/>
      <c r="K118" s="246"/>
      <c r="L118" s="246"/>
      <c r="M118" s="246"/>
      <c r="O118" s="246"/>
      <c r="P118" s="246"/>
      <c r="Q118" s="246"/>
      <c r="R118" s="246"/>
      <c r="S118" s="246"/>
      <c r="T118" s="251"/>
      <c r="U118" s="246"/>
      <c r="Z118" s="246" t="s">
        <v>685</v>
      </c>
      <c r="AA118" s="246"/>
      <c r="AB118" s="246"/>
      <c r="AC118" s="246"/>
    </row>
    <row r="119" spans="1:29" x14ac:dyDescent="0.3">
      <c r="A119" s="246">
        <v>212836</v>
      </c>
      <c r="B119" s="246" t="s">
        <v>1179</v>
      </c>
      <c r="C119" s="246" t="s">
        <v>1180</v>
      </c>
      <c r="D119" s="246" t="s">
        <v>258</v>
      </c>
      <c r="E119" s="246" t="s">
        <v>396</v>
      </c>
      <c r="F119" s="247">
        <v>35113</v>
      </c>
      <c r="G119" s="246" t="s">
        <v>373</v>
      </c>
      <c r="H119" s="246" t="s">
        <v>398</v>
      </c>
      <c r="I119" s="246" t="s">
        <v>633</v>
      </c>
      <c r="S119" s="246"/>
      <c r="T119" s="251"/>
      <c r="U119" s="246"/>
      <c r="Z119" s="246"/>
    </row>
    <row r="120" spans="1:29" x14ac:dyDescent="0.3">
      <c r="A120" s="246">
        <v>212871</v>
      </c>
      <c r="B120" s="246" t="s">
        <v>1025</v>
      </c>
      <c r="C120" s="246" t="s">
        <v>71</v>
      </c>
      <c r="D120" s="246" t="s">
        <v>1230</v>
      </c>
      <c r="E120" s="246" t="s">
        <v>396</v>
      </c>
      <c r="F120" s="247">
        <v>34700</v>
      </c>
      <c r="G120" s="246" t="s">
        <v>1035</v>
      </c>
      <c r="H120" s="246" t="s">
        <v>398</v>
      </c>
      <c r="I120" s="246" t="s">
        <v>633</v>
      </c>
      <c r="S120" s="246"/>
      <c r="T120" s="251"/>
      <c r="U120" s="246"/>
      <c r="Z120" s="246"/>
    </row>
    <row r="121" spans="1:29" x14ac:dyDescent="0.3">
      <c r="A121" s="246">
        <v>212878</v>
      </c>
      <c r="B121" s="246" t="s">
        <v>848</v>
      </c>
      <c r="C121" s="246" t="s">
        <v>137</v>
      </c>
      <c r="D121" s="246" t="s">
        <v>285</v>
      </c>
      <c r="E121" s="246" t="s">
        <v>397</v>
      </c>
      <c r="F121" s="247">
        <v>33510</v>
      </c>
      <c r="G121" s="246" t="s">
        <v>373</v>
      </c>
      <c r="H121" s="246" t="s">
        <v>398</v>
      </c>
      <c r="I121" s="246" t="s">
        <v>633</v>
      </c>
      <c r="J121" s="246"/>
      <c r="K121" s="246"/>
      <c r="L121" s="246"/>
      <c r="M121" s="246"/>
      <c r="O121" s="246"/>
      <c r="P121" s="246"/>
      <c r="Q121" s="246"/>
      <c r="R121" s="246"/>
      <c r="S121" s="246"/>
      <c r="T121" s="251"/>
      <c r="U121" s="246"/>
      <c r="Z121" s="246" t="s">
        <v>685</v>
      </c>
      <c r="AA121" s="246"/>
      <c r="AB121" s="246"/>
      <c r="AC121" s="246"/>
    </row>
    <row r="122" spans="1:29" x14ac:dyDescent="0.3">
      <c r="A122" s="246">
        <v>212898</v>
      </c>
      <c r="B122" s="246" t="s">
        <v>857</v>
      </c>
      <c r="C122" s="246" t="s">
        <v>858</v>
      </c>
      <c r="D122" s="246" t="s">
        <v>859</v>
      </c>
      <c r="E122" s="246" t="s">
        <v>397</v>
      </c>
      <c r="F122" s="247">
        <v>33239</v>
      </c>
      <c r="G122" s="246" t="s">
        <v>373</v>
      </c>
      <c r="H122" s="246" t="s">
        <v>398</v>
      </c>
      <c r="I122" s="246" t="s">
        <v>633</v>
      </c>
      <c r="J122" s="246"/>
      <c r="K122" s="246"/>
      <c r="L122" s="246"/>
      <c r="M122" s="246"/>
      <c r="O122" s="246"/>
      <c r="P122" s="246"/>
      <c r="Q122" s="246"/>
      <c r="R122" s="246"/>
      <c r="S122" s="246"/>
      <c r="T122" s="251"/>
      <c r="U122" s="246"/>
      <c r="Z122" s="246" t="s">
        <v>685</v>
      </c>
      <c r="AA122" s="246"/>
      <c r="AB122" s="246"/>
      <c r="AC122" s="246"/>
    </row>
    <row r="123" spans="1:29" x14ac:dyDescent="0.3">
      <c r="A123" s="246">
        <v>212929</v>
      </c>
      <c r="B123" s="246" t="s">
        <v>1211</v>
      </c>
      <c r="C123" s="246" t="s">
        <v>84</v>
      </c>
      <c r="D123" s="246" t="s">
        <v>555</v>
      </c>
      <c r="E123" s="246" t="s">
        <v>397</v>
      </c>
      <c r="F123" s="247">
        <v>32467</v>
      </c>
      <c r="G123" s="246" t="s">
        <v>1067</v>
      </c>
      <c r="H123" s="246" t="s">
        <v>398</v>
      </c>
      <c r="I123" s="246" t="s">
        <v>633</v>
      </c>
      <c r="S123" s="246"/>
      <c r="T123" s="251"/>
      <c r="U123" s="246"/>
      <c r="Z123" s="246"/>
    </row>
    <row r="124" spans="1:29" x14ac:dyDescent="0.3">
      <c r="A124" s="246">
        <v>212943</v>
      </c>
      <c r="B124" s="246" t="s">
        <v>924</v>
      </c>
      <c r="C124" s="246" t="s">
        <v>114</v>
      </c>
      <c r="D124" s="246" t="s">
        <v>1098</v>
      </c>
      <c r="E124" s="246" t="s">
        <v>397</v>
      </c>
      <c r="F124" s="247">
        <v>34145</v>
      </c>
      <c r="G124" s="246" t="s">
        <v>1026</v>
      </c>
      <c r="H124" s="246" t="s">
        <v>398</v>
      </c>
      <c r="I124" s="246" t="s">
        <v>633</v>
      </c>
      <c r="S124" s="246"/>
      <c r="T124" s="251"/>
      <c r="U124" s="246"/>
      <c r="Z124" s="246"/>
    </row>
    <row r="125" spans="1:29" x14ac:dyDescent="0.3">
      <c r="A125" s="246">
        <v>213000</v>
      </c>
      <c r="B125" s="246" t="s">
        <v>990</v>
      </c>
      <c r="C125" s="246" t="s">
        <v>95</v>
      </c>
      <c r="D125" s="246" t="s">
        <v>1193</v>
      </c>
      <c r="E125" s="246" t="s">
        <v>397</v>
      </c>
      <c r="F125" s="247">
        <v>33423</v>
      </c>
      <c r="G125" s="246" t="s">
        <v>1042</v>
      </c>
      <c r="H125" s="246" t="s">
        <v>398</v>
      </c>
      <c r="I125" s="246" t="s">
        <v>633</v>
      </c>
      <c r="S125" s="246"/>
      <c r="T125" s="251"/>
      <c r="U125" s="246"/>
      <c r="Z125" s="246"/>
    </row>
    <row r="126" spans="1:29" x14ac:dyDescent="0.3">
      <c r="A126" s="246">
        <v>213058</v>
      </c>
      <c r="B126" s="246" t="s">
        <v>891</v>
      </c>
      <c r="C126" s="246" t="s">
        <v>111</v>
      </c>
      <c r="D126" s="246" t="s">
        <v>892</v>
      </c>
      <c r="E126" s="246" t="s">
        <v>396</v>
      </c>
      <c r="F126" s="247">
        <v>35104</v>
      </c>
      <c r="G126" s="246" t="s">
        <v>373</v>
      </c>
      <c r="H126" s="246" t="s">
        <v>398</v>
      </c>
      <c r="I126" s="246" t="s">
        <v>633</v>
      </c>
      <c r="J126" s="246"/>
      <c r="K126" s="246"/>
      <c r="L126" s="246"/>
      <c r="M126" s="246"/>
      <c r="O126" s="246"/>
      <c r="P126" s="246"/>
      <c r="Q126" s="246"/>
      <c r="R126" s="246"/>
      <c r="S126" s="246"/>
      <c r="T126" s="251"/>
      <c r="U126" s="246"/>
      <c r="Z126" s="246" t="s">
        <v>685</v>
      </c>
      <c r="AA126" s="246"/>
      <c r="AB126" s="246"/>
      <c r="AC126" s="246"/>
    </row>
    <row r="127" spans="1:29" x14ac:dyDescent="0.3">
      <c r="A127" s="246">
        <v>213107</v>
      </c>
      <c r="B127" s="246" t="s">
        <v>910</v>
      </c>
      <c r="C127" s="246" t="s">
        <v>522</v>
      </c>
      <c r="D127" s="246" t="s">
        <v>1079</v>
      </c>
      <c r="E127" s="246" t="s">
        <v>396</v>
      </c>
      <c r="F127" s="247">
        <v>29587</v>
      </c>
      <c r="G127" s="246" t="s">
        <v>1026</v>
      </c>
      <c r="H127" s="246" t="s">
        <v>398</v>
      </c>
      <c r="I127" s="246" t="s">
        <v>633</v>
      </c>
      <c r="S127" s="246"/>
      <c r="T127" s="251"/>
      <c r="U127" s="246"/>
      <c r="Z127" s="246"/>
    </row>
    <row r="128" spans="1:29" x14ac:dyDescent="0.3">
      <c r="A128" s="246">
        <v>213126</v>
      </c>
      <c r="B128" s="246" t="s">
        <v>890</v>
      </c>
      <c r="C128" s="246" t="s">
        <v>159</v>
      </c>
      <c r="D128" s="246" t="s">
        <v>341</v>
      </c>
      <c r="E128" s="246" t="s">
        <v>396</v>
      </c>
      <c r="F128" s="247">
        <v>35065</v>
      </c>
      <c r="G128" s="246" t="s">
        <v>373</v>
      </c>
      <c r="H128" s="246" t="s">
        <v>398</v>
      </c>
      <c r="I128" s="246" t="s">
        <v>633</v>
      </c>
      <c r="J128" s="246"/>
      <c r="K128" s="246"/>
      <c r="L128" s="246"/>
      <c r="M128" s="246"/>
      <c r="O128" s="246"/>
      <c r="P128" s="246"/>
      <c r="Q128" s="246"/>
      <c r="R128" s="246"/>
      <c r="S128" s="246"/>
      <c r="T128" s="251"/>
      <c r="U128" s="246"/>
      <c r="Z128" s="246" t="s">
        <v>685</v>
      </c>
      <c r="AA128" s="246"/>
      <c r="AB128" s="246"/>
      <c r="AC128" s="246"/>
    </row>
    <row r="129" spans="1:29" x14ac:dyDescent="0.3">
      <c r="A129" s="246">
        <v>213232</v>
      </c>
      <c r="B129" s="246" t="s">
        <v>1008</v>
      </c>
      <c r="C129" s="246" t="s">
        <v>111</v>
      </c>
      <c r="D129" s="246" t="s">
        <v>501</v>
      </c>
      <c r="E129" s="246" t="s">
        <v>397</v>
      </c>
      <c r="F129" s="247">
        <v>33970</v>
      </c>
      <c r="G129" s="246" t="s">
        <v>619</v>
      </c>
      <c r="H129" s="246" t="s">
        <v>398</v>
      </c>
      <c r="I129" s="246" t="s">
        <v>633</v>
      </c>
      <c r="S129" s="246"/>
      <c r="T129" s="251"/>
      <c r="U129" s="246"/>
      <c r="Z129" s="246"/>
    </row>
    <row r="130" spans="1:29" x14ac:dyDescent="0.3">
      <c r="A130" s="246">
        <v>213265</v>
      </c>
      <c r="B130" s="246" t="s">
        <v>1102</v>
      </c>
      <c r="C130" s="246" t="s">
        <v>69</v>
      </c>
      <c r="D130" s="246" t="s">
        <v>1103</v>
      </c>
      <c r="E130" s="246" t="s">
        <v>397</v>
      </c>
      <c r="F130" s="247">
        <v>34241</v>
      </c>
      <c r="G130" s="246" t="s">
        <v>1026</v>
      </c>
      <c r="H130" s="246" t="s">
        <v>398</v>
      </c>
      <c r="I130" s="246" t="s">
        <v>633</v>
      </c>
      <c r="S130" s="246"/>
      <c r="T130" s="251"/>
      <c r="U130" s="246"/>
      <c r="Z130" s="246"/>
    </row>
    <row r="131" spans="1:29" x14ac:dyDescent="0.3">
      <c r="A131" s="246">
        <v>213276</v>
      </c>
      <c r="B131" s="246" t="s">
        <v>958</v>
      </c>
      <c r="C131" s="246" t="s">
        <v>490</v>
      </c>
      <c r="D131" s="246" t="s">
        <v>1146</v>
      </c>
      <c r="E131" s="246" t="s">
        <v>397</v>
      </c>
      <c r="F131" s="247">
        <v>35330</v>
      </c>
      <c r="G131" s="246" t="s">
        <v>1147</v>
      </c>
      <c r="H131" s="246" t="s">
        <v>398</v>
      </c>
      <c r="I131" s="246" t="s">
        <v>633</v>
      </c>
      <c r="S131" s="246"/>
      <c r="T131" s="251"/>
      <c r="U131" s="246"/>
      <c r="Z131" s="246"/>
    </row>
    <row r="132" spans="1:29" x14ac:dyDescent="0.3">
      <c r="A132" s="246">
        <v>213306</v>
      </c>
      <c r="B132" s="246" t="s">
        <v>1154</v>
      </c>
      <c r="C132" s="246" t="s">
        <v>468</v>
      </c>
      <c r="D132" s="246" t="s">
        <v>1155</v>
      </c>
      <c r="E132" s="246" t="s">
        <v>397</v>
      </c>
      <c r="F132" s="247">
        <v>35855</v>
      </c>
      <c r="G132" s="246" t="s">
        <v>1026</v>
      </c>
      <c r="H132" s="246" t="s">
        <v>398</v>
      </c>
      <c r="I132" s="246" t="s">
        <v>633</v>
      </c>
      <c r="S132" s="246"/>
      <c r="T132" s="251"/>
      <c r="U132" s="246"/>
      <c r="Z132" s="246"/>
    </row>
    <row r="133" spans="1:29" x14ac:dyDescent="0.3">
      <c r="A133" s="246">
        <v>213348</v>
      </c>
      <c r="B133" s="246" t="s">
        <v>1167</v>
      </c>
      <c r="C133" s="246" t="s">
        <v>71</v>
      </c>
      <c r="D133" s="246" t="s">
        <v>251</v>
      </c>
      <c r="E133" s="246" t="s">
        <v>397</v>
      </c>
      <c r="F133" s="247">
        <v>35065</v>
      </c>
      <c r="G133" s="246" t="s">
        <v>1168</v>
      </c>
      <c r="H133" s="246" t="s">
        <v>398</v>
      </c>
      <c r="I133" s="246" t="s">
        <v>633</v>
      </c>
      <c r="S133" s="246"/>
      <c r="T133" s="251"/>
      <c r="U133" s="246"/>
      <c r="Z133" s="246"/>
    </row>
    <row r="134" spans="1:29" x14ac:dyDescent="0.3">
      <c r="A134" s="246">
        <v>213357</v>
      </c>
      <c r="B134" s="246" t="s">
        <v>851</v>
      </c>
      <c r="C134" s="246" t="s">
        <v>433</v>
      </c>
      <c r="D134" s="246" t="s">
        <v>267</v>
      </c>
      <c r="E134" s="246" t="s">
        <v>397</v>
      </c>
      <c r="F134" s="247">
        <v>36161</v>
      </c>
      <c r="G134" s="246" t="s">
        <v>373</v>
      </c>
      <c r="H134" s="246" t="s">
        <v>398</v>
      </c>
      <c r="I134" s="246" t="s">
        <v>633</v>
      </c>
      <c r="J134" s="246"/>
      <c r="K134" s="246"/>
      <c r="L134" s="246"/>
      <c r="M134" s="246"/>
      <c r="O134" s="246"/>
      <c r="P134" s="246"/>
      <c r="Q134" s="246"/>
      <c r="R134" s="246"/>
      <c r="S134" s="246"/>
      <c r="T134" s="251"/>
      <c r="U134" s="246"/>
      <c r="Z134" s="246" t="s">
        <v>685</v>
      </c>
      <c r="AA134" s="246"/>
      <c r="AB134" s="246"/>
      <c r="AC134" s="246"/>
    </row>
    <row r="135" spans="1:29" x14ac:dyDescent="0.3">
      <c r="A135" s="246">
        <v>213373</v>
      </c>
      <c r="B135" s="246" t="s">
        <v>1189</v>
      </c>
      <c r="C135" s="246" t="s">
        <v>465</v>
      </c>
      <c r="D135" s="246" t="s">
        <v>1190</v>
      </c>
      <c r="E135" s="246" t="s">
        <v>397</v>
      </c>
      <c r="F135" s="247">
        <v>35796</v>
      </c>
      <c r="G135" s="246" t="s">
        <v>1191</v>
      </c>
      <c r="H135" s="246" t="s">
        <v>398</v>
      </c>
      <c r="I135" s="246" t="s">
        <v>633</v>
      </c>
      <c r="S135" s="246"/>
      <c r="T135" s="251"/>
      <c r="U135" s="246"/>
      <c r="Z135" s="246"/>
    </row>
    <row r="136" spans="1:29" x14ac:dyDescent="0.3">
      <c r="A136" s="246">
        <v>213413</v>
      </c>
      <c r="B136" s="246" t="s">
        <v>911</v>
      </c>
      <c r="C136" s="246" t="s">
        <v>71</v>
      </c>
      <c r="D136" s="246" t="s">
        <v>1080</v>
      </c>
      <c r="E136" s="246" t="s">
        <v>396</v>
      </c>
      <c r="F136" s="247">
        <v>32337</v>
      </c>
      <c r="G136" s="246" t="s">
        <v>1081</v>
      </c>
      <c r="H136" s="246" t="s">
        <v>398</v>
      </c>
      <c r="I136" s="246" t="s">
        <v>633</v>
      </c>
      <c r="S136" s="246"/>
      <c r="T136" s="251"/>
      <c r="U136" s="246"/>
      <c r="Z136" s="246"/>
    </row>
    <row r="137" spans="1:29" x14ac:dyDescent="0.3">
      <c r="A137" s="246">
        <v>213430</v>
      </c>
      <c r="B137" s="246" t="s">
        <v>835</v>
      </c>
      <c r="C137" s="246" t="s">
        <v>191</v>
      </c>
      <c r="D137" s="246" t="s">
        <v>260</v>
      </c>
      <c r="E137" s="246" t="s">
        <v>397</v>
      </c>
      <c r="F137" s="247">
        <v>35796</v>
      </c>
      <c r="G137" s="246" t="s">
        <v>373</v>
      </c>
      <c r="H137" s="246" t="s">
        <v>404</v>
      </c>
      <c r="I137" s="246" t="s">
        <v>633</v>
      </c>
      <c r="J137" s="246"/>
      <c r="K137" s="246"/>
      <c r="L137" s="246"/>
      <c r="M137" s="246"/>
      <c r="O137" s="246"/>
      <c r="P137" s="246"/>
      <c r="Q137" s="246"/>
      <c r="R137" s="246"/>
      <c r="S137" s="246"/>
      <c r="T137" s="251"/>
      <c r="U137" s="246"/>
      <c r="Z137" s="246" t="s">
        <v>685</v>
      </c>
      <c r="AA137" s="246"/>
      <c r="AB137" s="246"/>
      <c r="AC137" s="246"/>
    </row>
    <row r="138" spans="1:29" x14ac:dyDescent="0.3">
      <c r="A138" s="246">
        <v>213443</v>
      </c>
      <c r="B138" s="246" t="s">
        <v>1163</v>
      </c>
      <c r="C138" s="246" t="s">
        <v>511</v>
      </c>
      <c r="D138" s="246" t="s">
        <v>311</v>
      </c>
      <c r="E138" s="246" t="s">
        <v>397</v>
      </c>
      <c r="F138" s="247">
        <v>34893</v>
      </c>
      <c r="G138" s="246" t="s">
        <v>598</v>
      </c>
      <c r="H138" s="246" t="s">
        <v>398</v>
      </c>
      <c r="I138" s="246" t="s">
        <v>633</v>
      </c>
      <c r="S138" s="246"/>
      <c r="T138" s="251"/>
      <c r="U138" s="246"/>
      <c r="Z138" s="246"/>
    </row>
    <row r="139" spans="1:29" x14ac:dyDescent="0.3">
      <c r="A139" s="246">
        <v>213494</v>
      </c>
      <c r="B139" s="246" t="s">
        <v>966</v>
      </c>
      <c r="C139" s="246" t="s">
        <v>466</v>
      </c>
      <c r="D139" s="246" t="s">
        <v>1165</v>
      </c>
      <c r="E139" s="246" t="s">
        <v>397</v>
      </c>
      <c r="F139" s="247">
        <v>36539</v>
      </c>
      <c r="G139" s="246" t="s">
        <v>1026</v>
      </c>
      <c r="H139" s="246" t="s">
        <v>398</v>
      </c>
      <c r="I139" s="246" t="s">
        <v>633</v>
      </c>
      <c r="S139" s="246"/>
      <c r="T139" s="251"/>
      <c r="U139" s="246"/>
      <c r="Z139" s="246"/>
    </row>
    <row r="140" spans="1:29" x14ac:dyDescent="0.3">
      <c r="A140" s="246">
        <v>213520</v>
      </c>
      <c r="B140" s="246" t="s">
        <v>961</v>
      </c>
      <c r="C140" s="246" t="s">
        <v>183</v>
      </c>
      <c r="D140" s="246" t="s">
        <v>1151</v>
      </c>
      <c r="E140" s="246" t="s">
        <v>397</v>
      </c>
      <c r="F140" s="247">
        <v>35919</v>
      </c>
      <c r="G140" s="246" t="s">
        <v>1034</v>
      </c>
      <c r="H140" s="246" t="s">
        <v>398</v>
      </c>
      <c r="I140" s="246" t="s">
        <v>633</v>
      </c>
      <c r="S140" s="246"/>
      <c r="T140" s="251"/>
      <c r="U140" s="246"/>
      <c r="Z140" s="246"/>
    </row>
    <row r="141" spans="1:29" x14ac:dyDescent="0.3">
      <c r="A141" s="246">
        <v>213526</v>
      </c>
      <c r="B141" s="246" t="s">
        <v>976</v>
      </c>
      <c r="C141" s="246" t="s">
        <v>69</v>
      </c>
      <c r="D141" s="246" t="s">
        <v>290</v>
      </c>
      <c r="E141" s="246" t="s">
        <v>397</v>
      </c>
      <c r="F141" s="247">
        <v>34135</v>
      </c>
      <c r="G141" s="246" t="s">
        <v>373</v>
      </c>
      <c r="H141" s="246" t="s">
        <v>398</v>
      </c>
      <c r="I141" s="246" t="s">
        <v>633</v>
      </c>
      <c r="S141" s="246"/>
      <c r="T141" s="251"/>
      <c r="U141" s="246"/>
      <c r="Z141" s="246"/>
    </row>
    <row r="142" spans="1:29" x14ac:dyDescent="0.3">
      <c r="A142" s="246">
        <v>213532</v>
      </c>
      <c r="B142" s="246" t="s">
        <v>838</v>
      </c>
      <c r="C142" s="246" t="s">
        <v>488</v>
      </c>
      <c r="D142" s="246" t="s">
        <v>275</v>
      </c>
      <c r="E142" s="246" t="s">
        <v>397</v>
      </c>
      <c r="F142" s="247">
        <v>36165</v>
      </c>
      <c r="G142" s="246" t="s">
        <v>373</v>
      </c>
      <c r="H142" s="246" t="s">
        <v>398</v>
      </c>
      <c r="I142" s="246" t="s">
        <v>633</v>
      </c>
      <c r="J142" s="246"/>
      <c r="K142" s="246"/>
      <c r="L142" s="246"/>
      <c r="M142" s="246"/>
      <c r="O142" s="246"/>
      <c r="P142" s="246"/>
      <c r="Q142" s="246"/>
      <c r="R142" s="246"/>
      <c r="S142" s="246"/>
      <c r="T142" s="251"/>
      <c r="U142" s="246"/>
      <c r="Z142" s="246" t="s">
        <v>685</v>
      </c>
      <c r="AA142" s="246"/>
      <c r="AB142" s="246"/>
      <c r="AC142" s="246"/>
    </row>
    <row r="143" spans="1:29" x14ac:dyDescent="0.3">
      <c r="A143" s="246">
        <v>213679</v>
      </c>
      <c r="B143" s="246" t="s">
        <v>884</v>
      </c>
      <c r="C143" s="246" t="s">
        <v>116</v>
      </c>
      <c r="D143" s="246" t="s">
        <v>526</v>
      </c>
      <c r="E143" s="246" t="s">
        <v>396</v>
      </c>
      <c r="F143" s="247">
        <v>36526</v>
      </c>
      <c r="G143" s="246" t="s">
        <v>885</v>
      </c>
      <c r="H143" s="246" t="s">
        <v>398</v>
      </c>
      <c r="I143" s="246" t="s">
        <v>633</v>
      </c>
      <c r="J143" s="246"/>
      <c r="K143" s="246"/>
      <c r="L143" s="246"/>
      <c r="M143" s="246"/>
      <c r="O143" s="246"/>
      <c r="P143" s="246"/>
      <c r="Q143" s="246"/>
      <c r="R143" s="246"/>
      <c r="S143" s="246"/>
      <c r="T143" s="251"/>
      <c r="U143" s="246"/>
      <c r="Z143" s="246" t="s">
        <v>685</v>
      </c>
      <c r="AA143" s="246"/>
      <c r="AB143" s="246"/>
      <c r="AC143" s="246"/>
    </row>
    <row r="144" spans="1:29" x14ac:dyDescent="0.3">
      <c r="A144" s="246">
        <v>213690</v>
      </c>
      <c r="B144" s="246" t="s">
        <v>852</v>
      </c>
      <c r="C144" s="246" t="s">
        <v>111</v>
      </c>
      <c r="D144" s="246" t="s">
        <v>278</v>
      </c>
      <c r="E144" s="246" t="s">
        <v>397</v>
      </c>
      <c r="F144" s="247">
        <v>35855</v>
      </c>
      <c r="G144" s="246" t="s">
        <v>603</v>
      </c>
      <c r="H144" s="246" t="s">
        <v>398</v>
      </c>
      <c r="I144" s="246" t="s">
        <v>633</v>
      </c>
      <c r="J144" s="246"/>
      <c r="K144" s="246"/>
      <c r="L144" s="246"/>
      <c r="M144" s="246"/>
      <c r="O144" s="246"/>
      <c r="P144" s="246"/>
      <c r="Q144" s="246"/>
      <c r="R144" s="246"/>
      <c r="S144" s="246"/>
      <c r="T144" s="251"/>
      <c r="U144" s="246"/>
      <c r="Z144" s="246" t="s">
        <v>685</v>
      </c>
      <c r="AA144" s="246"/>
      <c r="AB144" s="246"/>
      <c r="AC144" s="246"/>
    </row>
    <row r="145" spans="1:29" x14ac:dyDescent="0.3">
      <c r="A145" s="246">
        <v>213699</v>
      </c>
      <c r="B145" s="246" t="s">
        <v>706</v>
      </c>
      <c r="C145" s="246" t="s">
        <v>523</v>
      </c>
      <c r="D145" s="246" t="s">
        <v>1144</v>
      </c>
      <c r="E145" s="246" t="s">
        <v>397</v>
      </c>
      <c r="F145" s="247">
        <v>35583</v>
      </c>
      <c r="G145" s="246" t="s">
        <v>1145</v>
      </c>
      <c r="H145" s="246" t="s">
        <v>398</v>
      </c>
      <c r="I145" s="246" t="s">
        <v>633</v>
      </c>
      <c r="S145" s="246"/>
      <c r="T145" s="251"/>
      <c r="U145" s="246"/>
      <c r="Z145" s="246"/>
    </row>
    <row r="146" spans="1:29" x14ac:dyDescent="0.3">
      <c r="A146" s="246">
        <v>213743</v>
      </c>
      <c r="B146" s="246" t="s">
        <v>1016</v>
      </c>
      <c r="C146" s="246" t="s">
        <v>76</v>
      </c>
      <c r="D146" s="246" t="s">
        <v>1219</v>
      </c>
      <c r="E146" s="246" t="s">
        <v>397</v>
      </c>
      <c r="F146" s="247">
        <v>35551</v>
      </c>
      <c r="G146" s="246" t="s">
        <v>1026</v>
      </c>
      <c r="H146" s="246" t="s">
        <v>398</v>
      </c>
      <c r="I146" s="246" t="s">
        <v>633</v>
      </c>
      <c r="S146" s="246"/>
      <c r="T146" s="251"/>
      <c r="U146" s="246"/>
      <c r="Z146" s="246"/>
    </row>
    <row r="147" spans="1:29" x14ac:dyDescent="0.3">
      <c r="A147" s="246">
        <v>213756</v>
      </c>
      <c r="B147" s="246" t="s">
        <v>842</v>
      </c>
      <c r="C147" s="246" t="s">
        <v>843</v>
      </c>
      <c r="D147" s="246" t="s">
        <v>505</v>
      </c>
      <c r="E147" s="246" t="s">
        <v>397</v>
      </c>
      <c r="F147" s="247">
        <v>36375</v>
      </c>
      <c r="G147" s="246" t="s">
        <v>844</v>
      </c>
      <c r="H147" s="246" t="s">
        <v>398</v>
      </c>
      <c r="I147" s="246" t="s">
        <v>633</v>
      </c>
      <c r="J147" s="246"/>
      <c r="K147" s="246"/>
      <c r="L147" s="246"/>
      <c r="M147" s="246"/>
      <c r="O147" s="246"/>
      <c r="P147" s="246"/>
      <c r="Q147" s="246"/>
      <c r="R147" s="246"/>
      <c r="S147" s="246"/>
      <c r="T147" s="251"/>
      <c r="U147" s="246"/>
      <c r="Z147" s="246" t="s">
        <v>685</v>
      </c>
      <c r="AA147" s="246"/>
      <c r="AB147" s="246"/>
      <c r="AC147" s="246"/>
    </row>
    <row r="148" spans="1:29" x14ac:dyDescent="0.3">
      <c r="A148" s="246">
        <v>213774</v>
      </c>
      <c r="B148" s="246" t="s">
        <v>871</v>
      </c>
      <c r="C148" s="246" t="s">
        <v>872</v>
      </c>
      <c r="D148" s="246" t="s">
        <v>251</v>
      </c>
      <c r="E148" s="246" t="s">
        <v>396</v>
      </c>
      <c r="F148" s="247">
        <v>35704</v>
      </c>
      <c r="G148" s="246" t="s">
        <v>873</v>
      </c>
      <c r="H148" s="246" t="s">
        <v>398</v>
      </c>
      <c r="I148" s="246" t="s">
        <v>633</v>
      </c>
      <c r="J148" s="246"/>
      <c r="K148" s="246"/>
      <c r="L148" s="246"/>
      <c r="M148" s="246"/>
      <c r="O148" s="246"/>
      <c r="P148" s="246"/>
      <c r="Q148" s="246"/>
      <c r="R148" s="246"/>
      <c r="S148" s="246"/>
      <c r="T148" s="251"/>
      <c r="U148" s="246"/>
      <c r="Z148" s="246" t="s">
        <v>685</v>
      </c>
      <c r="AA148" s="246"/>
      <c r="AB148" s="246"/>
      <c r="AC148" s="246"/>
    </row>
    <row r="149" spans="1:29" x14ac:dyDescent="0.3">
      <c r="A149" s="246">
        <v>213837</v>
      </c>
      <c r="B149" s="246" t="s">
        <v>1019</v>
      </c>
      <c r="C149" s="246" t="s">
        <v>111</v>
      </c>
      <c r="D149" s="246" t="s">
        <v>1222</v>
      </c>
      <c r="E149" s="246" t="s">
        <v>396</v>
      </c>
      <c r="F149" s="247">
        <v>36372</v>
      </c>
      <c r="G149" s="246" t="s">
        <v>1026</v>
      </c>
      <c r="H149" s="246" t="s">
        <v>398</v>
      </c>
      <c r="I149" s="246" t="s">
        <v>633</v>
      </c>
      <c r="S149" s="246"/>
      <c r="T149" s="251"/>
      <c r="U149" s="246"/>
      <c r="Z149" s="246"/>
    </row>
    <row r="150" spans="1:29" x14ac:dyDescent="0.3">
      <c r="A150" s="246">
        <v>213863</v>
      </c>
      <c r="B150" s="246" t="s">
        <v>1018</v>
      </c>
      <c r="C150" s="246" t="s">
        <v>103</v>
      </c>
      <c r="D150" s="246" t="s">
        <v>1221</v>
      </c>
      <c r="E150" s="246" t="s">
        <v>396</v>
      </c>
      <c r="F150" s="247">
        <v>32799</v>
      </c>
      <c r="G150" s="246" t="s">
        <v>1026</v>
      </c>
      <c r="H150" s="246" t="s">
        <v>398</v>
      </c>
      <c r="I150" s="246" t="s">
        <v>633</v>
      </c>
      <c r="S150" s="246"/>
      <c r="T150" s="251"/>
      <c r="U150" s="246"/>
      <c r="Z150" s="246"/>
    </row>
    <row r="151" spans="1:29" x14ac:dyDescent="0.3">
      <c r="A151" s="246">
        <v>213869</v>
      </c>
      <c r="B151" s="246" t="s">
        <v>949</v>
      </c>
      <c r="C151" s="246" t="s">
        <v>157</v>
      </c>
      <c r="D151" s="246" t="s">
        <v>1137</v>
      </c>
      <c r="E151" s="246" t="s">
        <v>397</v>
      </c>
      <c r="F151" s="247">
        <v>35794</v>
      </c>
      <c r="G151" s="246" t="s">
        <v>1026</v>
      </c>
      <c r="H151" s="246" t="s">
        <v>398</v>
      </c>
      <c r="I151" s="246" t="s">
        <v>633</v>
      </c>
      <c r="S151" s="246"/>
      <c r="T151" s="251"/>
      <c r="U151" s="246"/>
      <c r="Z151" s="246"/>
    </row>
    <row r="152" spans="1:29" x14ac:dyDescent="0.3">
      <c r="A152" s="246">
        <v>213889</v>
      </c>
      <c r="B152" s="246" t="s">
        <v>897</v>
      </c>
      <c r="C152" s="246" t="s">
        <v>898</v>
      </c>
      <c r="D152" s="246" t="s">
        <v>338</v>
      </c>
      <c r="E152" s="246" t="s">
        <v>396</v>
      </c>
      <c r="F152" s="247">
        <v>36477</v>
      </c>
      <c r="G152" s="246" t="s">
        <v>373</v>
      </c>
      <c r="H152" s="246" t="s">
        <v>398</v>
      </c>
      <c r="I152" s="246" t="s">
        <v>633</v>
      </c>
      <c r="J152" s="246"/>
      <c r="K152" s="246"/>
      <c r="L152" s="246"/>
      <c r="M152" s="246"/>
      <c r="O152" s="246"/>
      <c r="P152" s="246"/>
      <c r="Q152" s="246"/>
      <c r="R152" s="246"/>
      <c r="S152" s="246"/>
      <c r="T152" s="251"/>
      <c r="U152" s="246"/>
      <c r="Z152" s="246" t="s">
        <v>685</v>
      </c>
      <c r="AA152" s="246"/>
      <c r="AB152" s="246"/>
      <c r="AC152" s="246"/>
    </row>
    <row r="153" spans="1:29" x14ac:dyDescent="0.3">
      <c r="A153" s="246">
        <v>213934</v>
      </c>
      <c r="B153" s="246" t="s">
        <v>861</v>
      </c>
      <c r="C153" s="246" t="s">
        <v>115</v>
      </c>
      <c r="D153" s="246" t="s">
        <v>241</v>
      </c>
      <c r="E153" s="246" t="s">
        <v>397</v>
      </c>
      <c r="F153" s="247">
        <v>35541</v>
      </c>
      <c r="G153" s="246" t="s">
        <v>586</v>
      </c>
      <c r="H153" s="246" t="s">
        <v>398</v>
      </c>
      <c r="I153" s="246" t="s">
        <v>633</v>
      </c>
      <c r="J153" s="246"/>
      <c r="K153" s="246"/>
      <c r="L153" s="246"/>
      <c r="M153" s="246"/>
      <c r="O153" s="246"/>
      <c r="P153" s="246"/>
      <c r="Q153" s="246"/>
      <c r="R153" s="246"/>
      <c r="S153" s="246"/>
      <c r="T153" s="251"/>
      <c r="U153" s="246"/>
      <c r="Z153" s="246" t="s">
        <v>685</v>
      </c>
      <c r="AA153" s="246"/>
      <c r="AB153" s="246"/>
      <c r="AC153" s="246"/>
    </row>
    <row r="154" spans="1:29" x14ac:dyDescent="0.3">
      <c r="A154" s="246">
        <v>213956</v>
      </c>
      <c r="B154" s="246" t="s">
        <v>1158</v>
      </c>
      <c r="C154" s="246" t="s">
        <v>195</v>
      </c>
      <c r="D154" s="246" t="s">
        <v>963</v>
      </c>
      <c r="E154" s="246" t="s">
        <v>396</v>
      </c>
      <c r="F154" s="247">
        <v>35569</v>
      </c>
      <c r="G154" s="246" t="s">
        <v>1159</v>
      </c>
      <c r="H154" s="246" t="s">
        <v>398</v>
      </c>
      <c r="I154" s="246" t="s">
        <v>633</v>
      </c>
      <c r="S154" s="246"/>
      <c r="T154" s="251"/>
      <c r="U154" s="246"/>
      <c r="Z154" s="246"/>
    </row>
    <row r="155" spans="1:29" x14ac:dyDescent="0.3">
      <c r="A155" s="246">
        <v>213976</v>
      </c>
      <c r="B155" s="246" t="s">
        <v>951</v>
      </c>
      <c r="C155" s="246" t="s">
        <v>952</v>
      </c>
      <c r="D155" s="246" t="s">
        <v>554</v>
      </c>
      <c r="E155" s="246" t="s">
        <v>397</v>
      </c>
      <c r="F155" s="247">
        <v>32510</v>
      </c>
      <c r="G155" s="246" t="s">
        <v>1026</v>
      </c>
      <c r="H155" s="246" t="s">
        <v>398</v>
      </c>
      <c r="I155" s="246" t="s">
        <v>633</v>
      </c>
      <c r="S155" s="246"/>
      <c r="T155" s="251"/>
      <c r="U155" s="246"/>
      <c r="Z155" s="246"/>
    </row>
    <row r="156" spans="1:29" x14ac:dyDescent="0.3">
      <c r="A156" s="246">
        <v>213979</v>
      </c>
      <c r="B156" s="246" t="s">
        <v>1156</v>
      </c>
      <c r="C156" s="246" t="s">
        <v>134</v>
      </c>
      <c r="D156" s="246" t="s">
        <v>1157</v>
      </c>
      <c r="E156" s="246" t="s">
        <v>397</v>
      </c>
      <c r="F156" s="247">
        <v>35803</v>
      </c>
      <c r="G156" s="246" t="s">
        <v>962</v>
      </c>
      <c r="H156" s="246" t="s">
        <v>398</v>
      </c>
      <c r="I156" s="246" t="s">
        <v>633</v>
      </c>
      <c r="S156" s="246"/>
      <c r="T156" s="251"/>
      <c r="U156" s="246"/>
      <c r="Z156" s="246"/>
    </row>
    <row r="157" spans="1:29" x14ac:dyDescent="0.3">
      <c r="A157" s="246">
        <v>214053</v>
      </c>
      <c r="B157" s="246" t="s">
        <v>845</v>
      </c>
      <c r="C157" s="246" t="s">
        <v>113</v>
      </c>
      <c r="D157" s="246" t="s">
        <v>275</v>
      </c>
      <c r="E157" s="246" t="s">
        <v>397</v>
      </c>
      <c r="F157" s="247">
        <v>35999</v>
      </c>
      <c r="G157" s="246" t="s">
        <v>373</v>
      </c>
      <c r="H157" s="246" t="s">
        <v>398</v>
      </c>
      <c r="I157" s="246" t="s">
        <v>633</v>
      </c>
      <c r="J157" s="246"/>
      <c r="K157" s="246"/>
      <c r="L157" s="246"/>
      <c r="M157" s="246"/>
      <c r="O157" s="246"/>
      <c r="P157" s="246"/>
      <c r="Q157" s="246"/>
      <c r="R157" s="246"/>
      <c r="S157" s="246"/>
      <c r="T157" s="251"/>
      <c r="U157" s="246"/>
      <c r="Z157" s="246" t="s">
        <v>685</v>
      </c>
      <c r="AA157" s="246"/>
      <c r="AB157" s="246"/>
      <c r="AC157" s="246"/>
    </row>
    <row r="158" spans="1:29" x14ac:dyDescent="0.3">
      <c r="A158" s="246">
        <v>214073</v>
      </c>
      <c r="B158" s="246" t="s">
        <v>943</v>
      </c>
      <c r="C158" s="246" t="s">
        <v>944</v>
      </c>
      <c r="D158" s="246" t="s">
        <v>1130</v>
      </c>
      <c r="E158" s="246" t="s">
        <v>397</v>
      </c>
      <c r="F158" s="247">
        <v>33798</v>
      </c>
      <c r="G158" s="246" t="s">
        <v>1131</v>
      </c>
      <c r="H158" s="246" t="s">
        <v>398</v>
      </c>
      <c r="I158" s="246" t="s">
        <v>633</v>
      </c>
      <c r="S158" s="246"/>
      <c r="T158" s="251"/>
      <c r="U158" s="246"/>
      <c r="Z158" s="246"/>
    </row>
    <row r="159" spans="1:29" x14ac:dyDescent="0.3">
      <c r="A159" s="246">
        <v>214080</v>
      </c>
      <c r="B159" s="246" t="s">
        <v>862</v>
      </c>
      <c r="C159" s="246" t="s">
        <v>863</v>
      </c>
      <c r="D159" s="246" t="s">
        <v>864</v>
      </c>
      <c r="E159" s="246" t="s">
        <v>397</v>
      </c>
      <c r="F159" s="247">
        <v>35301</v>
      </c>
      <c r="G159" s="246" t="s">
        <v>586</v>
      </c>
      <c r="H159" s="246" t="s">
        <v>398</v>
      </c>
      <c r="I159" s="246" t="s">
        <v>633</v>
      </c>
      <c r="J159" s="246"/>
      <c r="K159" s="246"/>
      <c r="L159" s="246"/>
      <c r="M159" s="246"/>
      <c r="O159" s="246"/>
      <c r="P159" s="246"/>
      <c r="Q159" s="246"/>
      <c r="R159" s="246"/>
      <c r="S159" s="246"/>
      <c r="T159" s="251"/>
      <c r="U159" s="246"/>
      <c r="Z159" s="246" t="s">
        <v>685</v>
      </c>
      <c r="AA159" s="246"/>
      <c r="AB159" s="246"/>
      <c r="AC159" s="246"/>
    </row>
    <row r="160" spans="1:29" x14ac:dyDescent="0.3">
      <c r="A160" s="246">
        <v>214151</v>
      </c>
      <c r="B160" s="246" t="s">
        <v>1003</v>
      </c>
      <c r="C160" s="246" t="s">
        <v>134</v>
      </c>
      <c r="D160" s="246" t="s">
        <v>240</v>
      </c>
      <c r="E160" s="246" t="s">
        <v>397</v>
      </c>
      <c r="F160" s="247">
        <v>36161</v>
      </c>
      <c r="G160" s="246" t="s">
        <v>617</v>
      </c>
      <c r="H160" s="246" t="s">
        <v>398</v>
      </c>
      <c r="I160" s="246" t="s">
        <v>633</v>
      </c>
      <c r="S160" s="246"/>
      <c r="T160" s="251"/>
      <c r="U160" s="246"/>
      <c r="Z160" s="246"/>
    </row>
    <row r="161" spans="1:29" x14ac:dyDescent="0.3">
      <c r="A161" s="246">
        <v>214177</v>
      </c>
      <c r="B161" s="246" t="s">
        <v>1210</v>
      </c>
      <c r="C161" s="246" t="s">
        <v>495</v>
      </c>
      <c r="D161" s="246" t="s">
        <v>514</v>
      </c>
      <c r="E161" s="246" t="s">
        <v>397</v>
      </c>
      <c r="F161" s="247">
        <v>32078</v>
      </c>
      <c r="G161" s="246" t="s">
        <v>344</v>
      </c>
      <c r="H161" s="246" t="s">
        <v>398</v>
      </c>
      <c r="I161" s="246" t="s">
        <v>633</v>
      </c>
      <c r="S161" s="246"/>
      <c r="T161" s="251"/>
      <c r="U161" s="246"/>
      <c r="Z161" s="246"/>
    </row>
    <row r="162" spans="1:29" x14ac:dyDescent="0.3">
      <c r="A162" s="246">
        <v>214191</v>
      </c>
      <c r="B162" s="246" t="s">
        <v>1023</v>
      </c>
      <c r="C162" s="246" t="s">
        <v>173</v>
      </c>
      <c r="D162" s="246" t="s">
        <v>1228</v>
      </c>
      <c r="E162" s="246" t="s">
        <v>396</v>
      </c>
      <c r="F162" s="247">
        <v>36072</v>
      </c>
      <c r="G162" s="246" t="s">
        <v>1058</v>
      </c>
      <c r="H162" s="246" t="s">
        <v>398</v>
      </c>
      <c r="I162" s="246" t="s">
        <v>633</v>
      </c>
      <c r="S162" s="246"/>
      <c r="T162" s="251"/>
      <c r="U162" s="246"/>
      <c r="Z162" s="246"/>
    </row>
    <row r="163" spans="1:29" x14ac:dyDescent="0.3">
      <c r="A163" s="246">
        <v>214193</v>
      </c>
      <c r="B163" s="246" t="s">
        <v>887</v>
      </c>
      <c r="C163" s="246" t="s">
        <v>111</v>
      </c>
      <c r="D163" s="246" t="s">
        <v>444</v>
      </c>
      <c r="E163" s="246" t="s">
        <v>396</v>
      </c>
      <c r="F163" s="247">
        <v>36100</v>
      </c>
      <c r="G163" s="246" t="s">
        <v>589</v>
      </c>
      <c r="H163" s="246" t="s">
        <v>398</v>
      </c>
      <c r="I163" s="246" t="s">
        <v>633</v>
      </c>
      <c r="J163" s="246"/>
      <c r="K163" s="246"/>
      <c r="L163" s="246"/>
      <c r="M163" s="246"/>
      <c r="O163" s="246"/>
      <c r="P163" s="246"/>
      <c r="Q163" s="246"/>
      <c r="R163" s="246"/>
      <c r="S163" s="246"/>
      <c r="T163" s="251"/>
      <c r="U163" s="246"/>
      <c r="Z163" s="246" t="s">
        <v>685</v>
      </c>
      <c r="AA163" s="246"/>
      <c r="AB163" s="246"/>
      <c r="AC163" s="246"/>
    </row>
    <row r="164" spans="1:29" x14ac:dyDescent="0.3">
      <c r="A164" s="246">
        <v>214196</v>
      </c>
      <c r="B164" s="246" t="s">
        <v>879</v>
      </c>
      <c r="C164" s="246" t="s">
        <v>470</v>
      </c>
      <c r="D164" s="246" t="s">
        <v>291</v>
      </c>
      <c r="E164" s="246" t="s">
        <v>396</v>
      </c>
      <c r="F164" s="247">
        <v>36528</v>
      </c>
      <c r="G164" s="246" t="s">
        <v>373</v>
      </c>
      <c r="H164" s="246" t="s">
        <v>398</v>
      </c>
      <c r="I164" s="246" t="s">
        <v>633</v>
      </c>
      <c r="J164" s="246"/>
      <c r="K164" s="246"/>
      <c r="L164" s="246"/>
      <c r="M164" s="246"/>
      <c r="O164" s="246"/>
      <c r="P164" s="246"/>
      <c r="Q164" s="246"/>
      <c r="R164" s="246"/>
      <c r="S164" s="246"/>
      <c r="T164" s="251"/>
      <c r="U164" s="246"/>
      <c r="Z164" s="246" t="s">
        <v>685</v>
      </c>
      <c r="AA164" s="246"/>
      <c r="AB164" s="246"/>
      <c r="AC164" s="246"/>
    </row>
    <row r="165" spans="1:29" x14ac:dyDescent="0.3">
      <c r="A165" s="246">
        <v>214204</v>
      </c>
      <c r="B165" s="246" t="s">
        <v>968</v>
      </c>
      <c r="C165" s="246" t="s">
        <v>969</v>
      </c>
      <c r="D165" s="246" t="s">
        <v>312</v>
      </c>
      <c r="E165" s="246" t="s">
        <v>396</v>
      </c>
      <c r="F165" s="247">
        <v>36526</v>
      </c>
      <c r="G165" s="246" t="s">
        <v>373</v>
      </c>
      <c r="H165" s="246" t="s">
        <v>398</v>
      </c>
      <c r="I165" s="246" t="s">
        <v>633</v>
      </c>
      <c r="S165" s="246"/>
      <c r="T165" s="251"/>
      <c r="U165" s="246"/>
      <c r="Z165" s="246"/>
    </row>
    <row r="166" spans="1:29" x14ac:dyDescent="0.3">
      <c r="A166" s="246">
        <v>214213</v>
      </c>
      <c r="B166" s="246" t="s">
        <v>479</v>
      </c>
      <c r="C166" s="246" t="s">
        <v>483</v>
      </c>
      <c r="D166" s="246" t="s">
        <v>315</v>
      </c>
      <c r="E166" s="246"/>
      <c r="F166" s="246"/>
      <c r="G166" s="246"/>
      <c r="H166" s="246"/>
      <c r="I166" s="246" t="s">
        <v>633</v>
      </c>
      <c r="J166" s="246"/>
      <c r="K166" s="246"/>
      <c r="L166" s="246"/>
      <c r="M166" s="246"/>
      <c r="O166" s="246"/>
      <c r="P166" s="246"/>
      <c r="Q166" s="246"/>
      <c r="R166" s="246"/>
      <c r="S166" s="246"/>
      <c r="T166" s="246"/>
      <c r="U166" s="246"/>
      <c r="Z166" s="246"/>
      <c r="AA166" s="246"/>
      <c r="AB166" s="246"/>
      <c r="AC166" s="246"/>
    </row>
    <row r="167" spans="1:29" x14ac:dyDescent="0.3">
      <c r="A167" s="246">
        <v>214240</v>
      </c>
      <c r="B167" s="246" t="s">
        <v>1022</v>
      </c>
      <c r="C167" s="246" t="s">
        <v>1226</v>
      </c>
      <c r="D167" s="246" t="s">
        <v>1227</v>
      </c>
      <c r="E167" s="246" t="s">
        <v>396</v>
      </c>
      <c r="F167" s="247">
        <v>35431</v>
      </c>
      <c r="G167" s="246" t="s">
        <v>1026</v>
      </c>
      <c r="H167" s="246" t="s">
        <v>398</v>
      </c>
      <c r="I167" s="246" t="s">
        <v>633</v>
      </c>
      <c r="S167" s="246"/>
      <c r="T167" s="251"/>
      <c r="U167" s="246"/>
      <c r="Z167" s="246"/>
    </row>
    <row r="168" spans="1:29" x14ac:dyDescent="0.3">
      <c r="A168" s="246">
        <v>214254</v>
      </c>
      <c r="B168" s="246" t="s">
        <v>970</v>
      </c>
      <c r="C168" s="246" t="s">
        <v>971</v>
      </c>
      <c r="D168" s="246" t="s">
        <v>1169</v>
      </c>
      <c r="E168" s="246" t="s">
        <v>396</v>
      </c>
      <c r="F168" s="247">
        <v>35511</v>
      </c>
      <c r="G168" s="246" t="s">
        <v>1026</v>
      </c>
      <c r="H168" s="246" t="s">
        <v>398</v>
      </c>
      <c r="I168" s="246" t="s">
        <v>633</v>
      </c>
      <c r="S168" s="246"/>
      <c r="T168" s="251"/>
      <c r="U168" s="246"/>
      <c r="Z168" s="246"/>
    </row>
    <row r="169" spans="1:29" x14ac:dyDescent="0.3">
      <c r="A169" s="246">
        <v>214283</v>
      </c>
      <c r="B169" s="246" t="s">
        <v>1004</v>
      </c>
      <c r="C169" s="246" t="s">
        <v>129</v>
      </c>
      <c r="D169" s="246" t="s">
        <v>1203</v>
      </c>
      <c r="E169" s="246" t="s">
        <v>396</v>
      </c>
      <c r="F169" s="247">
        <v>35711</v>
      </c>
      <c r="G169" s="246" t="s">
        <v>1204</v>
      </c>
      <c r="H169" s="246" t="s">
        <v>404</v>
      </c>
      <c r="I169" s="246" t="s">
        <v>633</v>
      </c>
      <c r="S169" s="246"/>
      <c r="T169" s="251"/>
      <c r="U169" s="246"/>
      <c r="Z169" s="246"/>
    </row>
    <row r="170" spans="1:29" x14ac:dyDescent="0.3">
      <c r="A170" s="246">
        <v>214328</v>
      </c>
      <c r="B170" s="246" t="s">
        <v>840</v>
      </c>
      <c r="C170" s="246" t="s">
        <v>73</v>
      </c>
      <c r="D170" s="246" t="s">
        <v>245</v>
      </c>
      <c r="E170" s="246" t="s">
        <v>397</v>
      </c>
      <c r="F170" s="247">
        <v>33348</v>
      </c>
      <c r="G170" s="246" t="s">
        <v>841</v>
      </c>
      <c r="H170" s="246" t="s">
        <v>398</v>
      </c>
      <c r="I170" s="246" t="s">
        <v>633</v>
      </c>
      <c r="J170" s="246"/>
      <c r="K170" s="246"/>
      <c r="L170" s="246"/>
      <c r="M170" s="246"/>
      <c r="O170" s="246"/>
      <c r="P170" s="246"/>
      <c r="Q170" s="246"/>
      <c r="R170" s="246"/>
      <c r="S170" s="246"/>
      <c r="T170" s="251"/>
      <c r="U170" s="246"/>
      <c r="Z170" s="246" t="s">
        <v>685</v>
      </c>
      <c r="AA170" s="246"/>
      <c r="AB170" s="246"/>
      <c r="AC170" s="246"/>
    </row>
    <row r="171" spans="1:29" x14ac:dyDescent="0.3">
      <c r="A171" s="246">
        <v>214329</v>
      </c>
      <c r="B171" s="246" t="s">
        <v>1014</v>
      </c>
      <c r="C171" s="246" t="s">
        <v>74</v>
      </c>
      <c r="D171" s="246" t="s">
        <v>1216</v>
      </c>
      <c r="E171" s="246" t="s">
        <v>397</v>
      </c>
      <c r="F171" s="247">
        <v>32533</v>
      </c>
      <c r="G171" s="246" t="s">
        <v>1217</v>
      </c>
      <c r="H171" s="246" t="s">
        <v>398</v>
      </c>
      <c r="I171" s="246" t="s">
        <v>633</v>
      </c>
      <c r="S171" s="246"/>
      <c r="T171" s="251"/>
      <c r="U171" s="246"/>
      <c r="Z171" s="246"/>
    </row>
    <row r="172" spans="1:29" x14ac:dyDescent="0.3">
      <c r="A172" s="246">
        <v>214364</v>
      </c>
      <c r="B172" s="246" t="s">
        <v>905</v>
      </c>
      <c r="C172" s="246" t="s">
        <v>174</v>
      </c>
      <c r="D172" s="246" t="s">
        <v>277</v>
      </c>
      <c r="E172" s="246" t="s">
        <v>396</v>
      </c>
      <c r="F172" s="247">
        <v>34672</v>
      </c>
      <c r="G172" s="246" t="s">
        <v>375</v>
      </c>
      <c r="H172" s="246" t="s">
        <v>398</v>
      </c>
      <c r="I172" s="246" t="s">
        <v>633</v>
      </c>
      <c r="J172" s="246"/>
      <c r="K172" s="246"/>
      <c r="L172" s="246"/>
      <c r="M172" s="246"/>
      <c r="O172" s="246"/>
      <c r="P172" s="246"/>
      <c r="Q172" s="246"/>
      <c r="R172" s="246"/>
      <c r="S172" s="246"/>
      <c r="T172" s="251"/>
      <c r="U172" s="246"/>
      <c r="Z172" s="246" t="s">
        <v>685</v>
      </c>
      <c r="AA172" s="246"/>
      <c r="AB172" s="246"/>
      <c r="AC172" s="246"/>
    </row>
    <row r="173" spans="1:29" x14ac:dyDescent="0.3">
      <c r="A173" s="246">
        <v>214369</v>
      </c>
      <c r="B173" s="246" t="s">
        <v>1089</v>
      </c>
      <c r="C173" s="246" t="s">
        <v>915</v>
      </c>
      <c r="D173" s="246" t="s">
        <v>1090</v>
      </c>
      <c r="E173" s="246" t="s">
        <v>397</v>
      </c>
      <c r="F173" s="247">
        <v>33970</v>
      </c>
      <c r="G173" s="246" t="s">
        <v>1091</v>
      </c>
      <c r="H173" s="246" t="s">
        <v>398</v>
      </c>
      <c r="I173" s="246" t="s">
        <v>633</v>
      </c>
      <c r="S173" s="246"/>
      <c r="T173" s="251"/>
      <c r="U173" s="246"/>
      <c r="Z173" s="246"/>
    </row>
    <row r="174" spans="1:29" x14ac:dyDescent="0.3">
      <c r="A174" s="246">
        <v>214396</v>
      </c>
      <c r="B174" s="246" t="s">
        <v>1164</v>
      </c>
      <c r="C174" s="246" t="s">
        <v>464</v>
      </c>
      <c r="D174" s="246" t="s">
        <v>307</v>
      </c>
      <c r="E174" s="246" t="s">
        <v>397</v>
      </c>
      <c r="F174" s="247">
        <v>36538</v>
      </c>
      <c r="G174" s="246" t="s">
        <v>373</v>
      </c>
      <c r="H174" s="246" t="s">
        <v>398</v>
      </c>
      <c r="I174" s="246" t="s">
        <v>633</v>
      </c>
      <c r="S174" s="246"/>
      <c r="T174" s="251"/>
      <c r="U174" s="246"/>
      <c r="Z174" s="246"/>
    </row>
    <row r="175" spans="1:29" x14ac:dyDescent="0.3">
      <c r="A175" s="246">
        <v>214438</v>
      </c>
      <c r="B175" s="246" t="s">
        <v>999</v>
      </c>
      <c r="C175" s="246" t="s">
        <v>867</v>
      </c>
      <c r="D175" s="246" t="s">
        <v>1199</v>
      </c>
      <c r="E175" s="246" t="s">
        <v>397</v>
      </c>
      <c r="F175" s="247">
        <v>35450</v>
      </c>
      <c r="G175" s="246" t="s">
        <v>1026</v>
      </c>
      <c r="H175" s="246" t="s">
        <v>398</v>
      </c>
      <c r="I175" s="246" t="s">
        <v>633</v>
      </c>
      <c r="S175" s="246"/>
      <c r="T175" s="251"/>
      <c r="U175" s="246"/>
      <c r="Z175" s="246"/>
    </row>
    <row r="176" spans="1:29" x14ac:dyDescent="0.3">
      <c r="A176" s="246">
        <v>214489</v>
      </c>
      <c r="B176" s="246" t="s">
        <v>839</v>
      </c>
      <c r="C176" s="246" t="s">
        <v>111</v>
      </c>
      <c r="D176" s="246" t="s">
        <v>301</v>
      </c>
      <c r="E176" s="246" t="s">
        <v>397</v>
      </c>
      <c r="F176" s="247">
        <v>0</v>
      </c>
      <c r="G176" s="246"/>
      <c r="H176" s="246" t="s">
        <v>398</v>
      </c>
      <c r="I176" s="246" t="s">
        <v>633</v>
      </c>
      <c r="J176" s="246"/>
      <c r="K176" s="246"/>
      <c r="L176" s="246"/>
      <c r="M176" s="246"/>
      <c r="O176" s="246"/>
      <c r="P176" s="246"/>
      <c r="Q176" s="246"/>
      <c r="R176" s="246"/>
      <c r="S176" s="246"/>
      <c r="T176" s="251"/>
      <c r="U176" s="246"/>
      <c r="Z176" s="246" t="s">
        <v>685</v>
      </c>
      <c r="AA176" s="246"/>
      <c r="AB176" s="246"/>
      <c r="AC176" s="246"/>
    </row>
    <row r="177" spans="1:29" x14ac:dyDescent="0.3">
      <c r="A177" s="246">
        <v>214534</v>
      </c>
      <c r="B177" s="246" t="s">
        <v>1096</v>
      </c>
      <c r="C177" s="246" t="s">
        <v>74</v>
      </c>
      <c r="D177" s="246" t="s">
        <v>1097</v>
      </c>
      <c r="E177" s="246" t="s">
        <v>397</v>
      </c>
      <c r="F177" s="247">
        <v>33833</v>
      </c>
      <c r="G177" s="246" t="s">
        <v>1026</v>
      </c>
      <c r="H177" s="246" t="s">
        <v>404</v>
      </c>
      <c r="I177" s="246" t="s">
        <v>633</v>
      </c>
      <c r="S177" s="246"/>
      <c r="T177" s="251"/>
      <c r="U177" s="246"/>
      <c r="Z177" s="246"/>
    </row>
    <row r="178" spans="1:29" x14ac:dyDescent="0.3">
      <c r="A178" s="246">
        <v>214595</v>
      </c>
      <c r="B178" s="246" t="s">
        <v>967</v>
      </c>
      <c r="C178" s="246" t="s">
        <v>147</v>
      </c>
      <c r="D178" s="246" t="s">
        <v>1166</v>
      </c>
      <c r="E178" s="246" t="s">
        <v>397</v>
      </c>
      <c r="F178" s="247">
        <v>36545</v>
      </c>
      <c r="G178" s="246" t="s">
        <v>1074</v>
      </c>
      <c r="H178" s="246" t="s">
        <v>398</v>
      </c>
      <c r="I178" s="246" t="s">
        <v>633</v>
      </c>
      <c r="S178" s="246"/>
      <c r="T178" s="251"/>
      <c r="U178" s="246"/>
      <c r="Z178" s="246"/>
    </row>
    <row r="179" spans="1:29" x14ac:dyDescent="0.3">
      <c r="A179" s="246">
        <v>214639</v>
      </c>
      <c r="B179" s="246" t="s">
        <v>922</v>
      </c>
      <c r="C179" s="246" t="s">
        <v>76</v>
      </c>
      <c r="D179" s="246" t="s">
        <v>275</v>
      </c>
      <c r="E179" s="246" t="s">
        <v>396</v>
      </c>
      <c r="F179" s="247">
        <v>33770</v>
      </c>
      <c r="G179" s="246" t="s">
        <v>923</v>
      </c>
      <c r="H179" s="246" t="s">
        <v>398</v>
      </c>
      <c r="I179" s="246" t="s">
        <v>633</v>
      </c>
      <c r="S179" s="246"/>
      <c r="T179" s="251"/>
      <c r="U179" s="246"/>
      <c r="Z179" s="246"/>
    </row>
    <row r="180" spans="1:29" x14ac:dyDescent="0.3">
      <c r="A180" s="246">
        <v>214649</v>
      </c>
      <c r="B180" s="246" t="s">
        <v>947</v>
      </c>
      <c r="C180" s="246" t="s">
        <v>702</v>
      </c>
      <c r="D180" s="246" t="s">
        <v>476</v>
      </c>
      <c r="E180" s="246" t="s">
        <v>396</v>
      </c>
      <c r="F180" s="247">
        <v>33025</v>
      </c>
      <c r="G180" s="246" t="s">
        <v>403</v>
      </c>
      <c r="H180" s="246" t="s">
        <v>398</v>
      </c>
      <c r="I180" s="246" t="s">
        <v>633</v>
      </c>
      <c r="S180" s="246"/>
      <c r="T180" s="251"/>
      <c r="U180" s="246"/>
      <c r="Z180" s="246"/>
    </row>
    <row r="181" spans="1:29" x14ac:dyDescent="0.3">
      <c r="A181" s="246">
        <v>214677</v>
      </c>
      <c r="B181" s="246" t="s">
        <v>1010</v>
      </c>
      <c r="C181" s="246" t="s">
        <v>189</v>
      </c>
      <c r="D181" s="246" t="s">
        <v>1213</v>
      </c>
      <c r="E181" s="246" t="s">
        <v>397</v>
      </c>
      <c r="F181" s="247">
        <v>35431</v>
      </c>
      <c r="G181" s="246" t="s">
        <v>1026</v>
      </c>
      <c r="H181" s="246" t="s">
        <v>398</v>
      </c>
      <c r="I181" s="246" t="s">
        <v>633</v>
      </c>
      <c r="S181" s="246"/>
      <c r="T181" s="251"/>
      <c r="U181" s="246"/>
      <c r="Z181" s="246"/>
    </row>
    <row r="182" spans="1:29" x14ac:dyDescent="0.3">
      <c r="A182" s="246">
        <v>214680</v>
      </c>
      <c r="B182" s="246" t="s">
        <v>1113</v>
      </c>
      <c r="C182" s="246" t="s">
        <v>71</v>
      </c>
      <c r="D182" s="246" t="s">
        <v>1114</v>
      </c>
      <c r="E182" s="246" t="s">
        <v>397</v>
      </c>
      <c r="F182" s="247">
        <v>34342</v>
      </c>
      <c r="G182" s="246" t="s">
        <v>1026</v>
      </c>
      <c r="H182" s="246" t="s">
        <v>398</v>
      </c>
      <c r="I182" s="246" t="s">
        <v>633</v>
      </c>
      <c r="S182" s="246"/>
      <c r="T182" s="251"/>
      <c r="U182" s="246"/>
      <c r="Z182" s="246"/>
    </row>
    <row r="183" spans="1:29" x14ac:dyDescent="0.3">
      <c r="A183" s="246">
        <v>214681</v>
      </c>
      <c r="B183" s="246" t="s">
        <v>896</v>
      </c>
      <c r="C183" s="246" t="s">
        <v>94</v>
      </c>
      <c r="D183" s="246" t="s">
        <v>328</v>
      </c>
      <c r="E183" s="246" t="s">
        <v>396</v>
      </c>
      <c r="F183" s="247">
        <v>36161</v>
      </c>
      <c r="G183" s="246" t="s">
        <v>373</v>
      </c>
      <c r="H183" s="246" t="s">
        <v>398</v>
      </c>
      <c r="I183" s="246" t="s">
        <v>633</v>
      </c>
      <c r="J183" s="246"/>
      <c r="K183" s="246"/>
      <c r="L183" s="246"/>
      <c r="M183" s="246"/>
      <c r="O183" s="246"/>
      <c r="P183" s="246"/>
      <c r="Q183" s="246"/>
      <c r="R183" s="246"/>
      <c r="S183" s="246"/>
      <c r="T183" s="251"/>
      <c r="U183" s="246"/>
      <c r="Z183" s="246" t="s">
        <v>685</v>
      </c>
      <c r="AA183" s="246"/>
      <c r="AB183" s="246"/>
      <c r="AC183" s="246"/>
    </row>
    <row r="184" spans="1:29" x14ac:dyDescent="0.3">
      <c r="A184" s="246">
        <v>214704</v>
      </c>
      <c r="B184" s="246" t="s">
        <v>933</v>
      </c>
      <c r="C184" s="246" t="s">
        <v>115</v>
      </c>
      <c r="D184" s="246" t="s">
        <v>275</v>
      </c>
      <c r="E184" s="246" t="s">
        <v>397</v>
      </c>
      <c r="F184" s="247">
        <v>34498</v>
      </c>
      <c r="G184" s="246" t="s">
        <v>373</v>
      </c>
      <c r="H184" s="246" t="s">
        <v>398</v>
      </c>
      <c r="I184" s="246" t="s">
        <v>633</v>
      </c>
      <c r="S184" s="246"/>
      <c r="T184" s="251"/>
      <c r="U184" s="246"/>
      <c r="Z184" s="246"/>
    </row>
    <row r="185" spans="1:29" x14ac:dyDescent="0.3">
      <c r="A185" s="246">
        <v>214705</v>
      </c>
      <c r="B185" s="246" t="s">
        <v>1082</v>
      </c>
      <c r="C185" s="246" t="s">
        <v>99</v>
      </c>
      <c r="D185" s="246" t="s">
        <v>1083</v>
      </c>
      <c r="E185" s="246" t="s">
        <v>397</v>
      </c>
      <c r="F185" s="247">
        <v>32204</v>
      </c>
      <c r="G185" s="246" t="s">
        <v>1084</v>
      </c>
      <c r="H185" s="246" t="s">
        <v>398</v>
      </c>
      <c r="I185" s="246" t="s">
        <v>633</v>
      </c>
      <c r="S185" s="246"/>
      <c r="T185" s="251"/>
      <c r="U185" s="246"/>
      <c r="Z185" s="246"/>
    </row>
    <row r="186" spans="1:29" x14ac:dyDescent="0.3">
      <c r="A186" s="246">
        <v>214754</v>
      </c>
      <c r="B186" s="246" t="s">
        <v>957</v>
      </c>
      <c r="C186" s="246" t="s">
        <v>101</v>
      </c>
      <c r="D186" s="246" t="s">
        <v>265</v>
      </c>
      <c r="E186" s="246" t="s">
        <v>397</v>
      </c>
      <c r="F186" s="247">
        <v>35431</v>
      </c>
      <c r="G186" s="246" t="s">
        <v>621</v>
      </c>
      <c r="H186" s="246" t="s">
        <v>398</v>
      </c>
      <c r="I186" s="246" t="s">
        <v>633</v>
      </c>
      <c r="S186" s="246"/>
      <c r="T186" s="251"/>
      <c r="U186" s="246"/>
      <c r="Z186" s="246"/>
    </row>
    <row r="187" spans="1:29" x14ac:dyDescent="0.3">
      <c r="A187" s="246">
        <v>214765</v>
      </c>
      <c r="B187" s="246" t="s">
        <v>964</v>
      </c>
      <c r="C187" s="246" t="s">
        <v>135</v>
      </c>
      <c r="D187" s="246" t="s">
        <v>716</v>
      </c>
      <c r="E187" s="246" t="s">
        <v>396</v>
      </c>
      <c r="F187" s="247">
        <v>36004</v>
      </c>
      <c r="G187" s="246" t="s">
        <v>1048</v>
      </c>
      <c r="H187" s="246" t="s">
        <v>398</v>
      </c>
      <c r="I187" s="246" t="s">
        <v>633</v>
      </c>
      <c r="S187" s="246"/>
      <c r="T187" s="251"/>
      <c r="U187" s="246"/>
      <c r="Z187" s="246"/>
    </row>
    <row r="188" spans="1:29" x14ac:dyDescent="0.3">
      <c r="A188" s="246">
        <v>214781</v>
      </c>
      <c r="B188" s="246" t="s">
        <v>1005</v>
      </c>
      <c r="C188" s="246" t="s">
        <v>1006</v>
      </c>
      <c r="D188" s="246" t="s">
        <v>275</v>
      </c>
      <c r="E188" s="246" t="s">
        <v>397</v>
      </c>
      <c r="F188" s="247">
        <v>34484</v>
      </c>
      <c r="G188" s="246" t="s">
        <v>1007</v>
      </c>
      <c r="H188" s="246" t="s">
        <v>398</v>
      </c>
      <c r="I188" s="246" t="s">
        <v>633</v>
      </c>
      <c r="S188" s="246"/>
      <c r="T188" s="251"/>
      <c r="U188" s="246"/>
      <c r="Z188" s="246"/>
    </row>
    <row r="189" spans="1:29" x14ac:dyDescent="0.3">
      <c r="A189" s="246">
        <v>214801</v>
      </c>
      <c r="B189" s="246" t="s">
        <v>953</v>
      </c>
      <c r="C189" s="246" t="s">
        <v>71</v>
      </c>
      <c r="D189" s="246" t="s">
        <v>954</v>
      </c>
      <c r="E189" s="246" t="s">
        <v>397</v>
      </c>
      <c r="F189" s="247">
        <v>33898</v>
      </c>
      <c r="G189" s="246" t="s">
        <v>373</v>
      </c>
      <c r="H189" s="246" t="s">
        <v>398</v>
      </c>
      <c r="I189" s="246" t="s">
        <v>633</v>
      </c>
      <c r="S189" s="246"/>
      <c r="T189" s="251"/>
      <c r="U189" s="246"/>
      <c r="Z189" s="246"/>
    </row>
    <row r="190" spans="1:29" x14ac:dyDescent="0.3">
      <c r="A190" s="246">
        <v>214848</v>
      </c>
      <c r="B190" s="246" t="s">
        <v>1123</v>
      </c>
      <c r="C190" s="246" t="s">
        <v>111</v>
      </c>
      <c r="D190" s="246" t="s">
        <v>1124</v>
      </c>
      <c r="E190" s="246" t="s">
        <v>397</v>
      </c>
      <c r="F190" s="247">
        <v>35065</v>
      </c>
      <c r="G190" s="246" t="s">
        <v>375</v>
      </c>
      <c r="H190" s="246" t="s">
        <v>398</v>
      </c>
      <c r="I190" s="246" t="s">
        <v>633</v>
      </c>
      <c r="S190" s="246"/>
      <c r="T190" s="251"/>
      <c r="U190" s="246"/>
      <c r="Z190" s="246"/>
    </row>
    <row r="191" spans="1:29" x14ac:dyDescent="0.3">
      <c r="A191" s="246">
        <v>214861</v>
      </c>
      <c r="B191" s="246" t="s">
        <v>1152</v>
      </c>
      <c r="C191" s="246" t="s">
        <v>200</v>
      </c>
      <c r="D191" s="246" t="s">
        <v>1153</v>
      </c>
      <c r="E191" s="246" t="s">
        <v>397</v>
      </c>
      <c r="F191" s="247">
        <v>35835</v>
      </c>
      <c r="G191" s="246" t="s">
        <v>373</v>
      </c>
      <c r="H191" s="246" t="s">
        <v>398</v>
      </c>
      <c r="I191" s="246" t="s">
        <v>633</v>
      </c>
      <c r="S191" s="246"/>
      <c r="T191" s="251"/>
      <c r="U191" s="246"/>
      <c r="Z191" s="246"/>
    </row>
    <row r="192" spans="1:29" x14ac:dyDescent="0.3">
      <c r="A192" s="246">
        <v>214872</v>
      </c>
      <c r="B192" s="246" t="s">
        <v>965</v>
      </c>
      <c r="C192" s="246" t="s">
        <v>487</v>
      </c>
      <c r="D192" s="246" t="s">
        <v>1160</v>
      </c>
      <c r="E192" s="246" t="s">
        <v>397</v>
      </c>
      <c r="F192" s="247">
        <v>35796</v>
      </c>
      <c r="G192" s="246" t="s">
        <v>1028</v>
      </c>
      <c r="H192" s="246" t="s">
        <v>398</v>
      </c>
      <c r="I192" s="246" t="s">
        <v>633</v>
      </c>
      <c r="S192" s="246"/>
      <c r="T192" s="251"/>
      <c r="U192" s="246"/>
      <c r="Z192" s="246"/>
    </row>
    <row r="193" spans="1:29" x14ac:dyDescent="0.3">
      <c r="A193" s="246">
        <v>214933</v>
      </c>
      <c r="B193" s="246" t="s">
        <v>935</v>
      </c>
      <c r="C193" s="246" t="s">
        <v>96</v>
      </c>
      <c r="D193" s="246" t="s">
        <v>1111</v>
      </c>
      <c r="E193" s="246" t="s">
        <v>397</v>
      </c>
      <c r="F193" s="247">
        <v>34729</v>
      </c>
      <c r="G193" s="246" t="s">
        <v>1112</v>
      </c>
      <c r="H193" s="246" t="s">
        <v>398</v>
      </c>
      <c r="I193" s="246" t="s">
        <v>633</v>
      </c>
      <c r="S193" s="246"/>
      <c r="T193" s="251"/>
      <c r="U193" s="246"/>
      <c r="Z193" s="246"/>
    </row>
    <row r="194" spans="1:29" x14ac:dyDescent="0.3">
      <c r="A194" s="246">
        <v>214953</v>
      </c>
      <c r="B194" s="246" t="s">
        <v>1011</v>
      </c>
      <c r="C194" s="246" t="s">
        <v>130</v>
      </c>
      <c r="D194" s="246" t="s">
        <v>1214</v>
      </c>
      <c r="E194" s="246" t="s">
        <v>397</v>
      </c>
      <c r="F194" s="247">
        <v>35065</v>
      </c>
      <c r="G194" s="246" t="s">
        <v>1058</v>
      </c>
      <c r="H194" s="246" t="s">
        <v>398</v>
      </c>
      <c r="I194" s="246" t="s">
        <v>633</v>
      </c>
      <c r="S194" s="246"/>
      <c r="T194" s="251"/>
      <c r="U194" s="246"/>
      <c r="Z194" s="246"/>
    </row>
    <row r="195" spans="1:29" x14ac:dyDescent="0.3">
      <c r="A195" s="246">
        <v>214963</v>
      </c>
      <c r="B195" s="246" t="s">
        <v>1128</v>
      </c>
      <c r="C195" s="246" t="s">
        <v>71</v>
      </c>
      <c r="D195" s="246" t="s">
        <v>1129</v>
      </c>
      <c r="E195" s="246" t="s">
        <v>397</v>
      </c>
      <c r="F195" s="247">
        <v>35152</v>
      </c>
      <c r="G195" s="246" t="s">
        <v>383</v>
      </c>
      <c r="H195" s="246" t="s">
        <v>398</v>
      </c>
      <c r="I195" s="246" t="s">
        <v>633</v>
      </c>
      <c r="S195" s="246"/>
      <c r="T195" s="251"/>
      <c r="U195" s="246"/>
      <c r="Z195" s="246"/>
    </row>
    <row r="196" spans="1:29" x14ac:dyDescent="0.3">
      <c r="A196" s="246">
        <v>214967</v>
      </c>
      <c r="B196" s="246" t="s">
        <v>720</v>
      </c>
      <c r="C196" s="246" t="s">
        <v>447</v>
      </c>
      <c r="D196" s="246" t="s">
        <v>283</v>
      </c>
      <c r="E196" s="246" t="s">
        <v>397</v>
      </c>
      <c r="F196" s="247">
        <v>35213</v>
      </c>
      <c r="G196" s="246" t="s">
        <v>373</v>
      </c>
      <c r="H196" s="246" t="s">
        <v>398</v>
      </c>
      <c r="I196" s="246" t="s">
        <v>633</v>
      </c>
      <c r="J196" s="246"/>
      <c r="K196" s="246"/>
      <c r="L196" s="246"/>
      <c r="M196" s="246"/>
      <c r="O196" s="246"/>
      <c r="P196" s="246"/>
      <c r="Q196" s="246"/>
      <c r="R196" s="246"/>
      <c r="S196" s="246"/>
      <c r="T196" s="251"/>
      <c r="U196" s="246"/>
      <c r="Z196" s="246" t="s">
        <v>685</v>
      </c>
      <c r="AA196" s="246"/>
      <c r="AB196" s="246"/>
      <c r="AC196" s="246"/>
    </row>
    <row r="197" spans="1:29" x14ac:dyDescent="0.3">
      <c r="A197" s="246">
        <v>214974</v>
      </c>
      <c r="B197" s="246" t="s">
        <v>1012</v>
      </c>
      <c r="C197" s="246" t="s">
        <v>433</v>
      </c>
      <c r="D197" s="246" t="s">
        <v>255</v>
      </c>
      <c r="E197" s="246" t="s">
        <v>397</v>
      </c>
      <c r="F197" s="247">
        <v>34700</v>
      </c>
      <c r="G197" s="246" t="s">
        <v>606</v>
      </c>
      <c r="H197" s="246" t="s">
        <v>398</v>
      </c>
      <c r="I197" s="246" t="s">
        <v>633</v>
      </c>
      <c r="S197" s="246"/>
      <c r="T197" s="251"/>
      <c r="U197" s="246"/>
      <c r="Z197" s="246"/>
    </row>
    <row r="198" spans="1:29" x14ac:dyDescent="0.3">
      <c r="A198" s="246">
        <v>214990</v>
      </c>
      <c r="B198" s="246" t="s">
        <v>948</v>
      </c>
      <c r="C198" s="246" t="s">
        <v>140</v>
      </c>
      <c r="D198" s="246" t="s">
        <v>1135</v>
      </c>
      <c r="E198" s="246" t="s">
        <v>397</v>
      </c>
      <c r="F198" s="247">
        <v>34337</v>
      </c>
      <c r="G198" s="246" t="s">
        <v>1136</v>
      </c>
      <c r="H198" s="246" t="s">
        <v>398</v>
      </c>
      <c r="I198" s="246" t="s">
        <v>633</v>
      </c>
      <c r="S198" s="246"/>
      <c r="T198" s="251"/>
      <c r="U198" s="246"/>
      <c r="Z198" s="246"/>
    </row>
    <row r="199" spans="1:29" x14ac:dyDescent="0.3">
      <c r="A199" s="246">
        <v>214997</v>
      </c>
      <c r="B199" s="246" t="s">
        <v>869</v>
      </c>
      <c r="C199" s="246" t="s">
        <v>458</v>
      </c>
      <c r="D199" s="246" t="s">
        <v>243</v>
      </c>
      <c r="E199" s="246" t="s">
        <v>397</v>
      </c>
      <c r="F199" s="247">
        <v>33795</v>
      </c>
      <c r="G199" s="246" t="s">
        <v>870</v>
      </c>
      <c r="H199" s="246" t="s">
        <v>398</v>
      </c>
      <c r="I199" s="246" t="s">
        <v>633</v>
      </c>
      <c r="J199" s="246"/>
      <c r="K199" s="246"/>
      <c r="L199" s="246"/>
      <c r="M199" s="246"/>
      <c r="O199" s="246"/>
      <c r="P199" s="246"/>
      <c r="Q199" s="246"/>
      <c r="R199" s="246"/>
      <c r="S199" s="246"/>
      <c r="T199" s="251"/>
      <c r="U199" s="246"/>
      <c r="Z199" s="246" t="s">
        <v>685</v>
      </c>
      <c r="AA199" s="246"/>
      <c r="AB199" s="246"/>
      <c r="AC199" s="246"/>
    </row>
    <row r="200" spans="1:29" x14ac:dyDescent="0.3">
      <c r="A200" s="246">
        <v>215088</v>
      </c>
      <c r="B200" s="246" t="s">
        <v>1021</v>
      </c>
      <c r="C200" s="246" t="s">
        <v>496</v>
      </c>
      <c r="D200" s="246" t="s">
        <v>268</v>
      </c>
      <c r="E200" s="246" t="s">
        <v>396</v>
      </c>
      <c r="F200" s="247">
        <v>33117</v>
      </c>
      <c r="G200" s="246" t="s">
        <v>373</v>
      </c>
      <c r="H200" s="246" t="s">
        <v>398</v>
      </c>
      <c r="I200" s="246" t="s">
        <v>633</v>
      </c>
      <c r="S200" s="246"/>
      <c r="T200" s="251"/>
      <c r="U200" s="246"/>
      <c r="Z200" s="246"/>
    </row>
    <row r="201" spans="1:29" x14ac:dyDescent="0.3">
      <c r="A201" s="246">
        <v>215091</v>
      </c>
      <c r="B201" s="246" t="s">
        <v>877</v>
      </c>
      <c r="C201" s="246" t="s">
        <v>67</v>
      </c>
      <c r="D201" s="246" t="s">
        <v>281</v>
      </c>
      <c r="E201" s="246" t="s">
        <v>396</v>
      </c>
      <c r="F201" s="247">
        <v>33062</v>
      </c>
      <c r="G201" s="246" t="s">
        <v>373</v>
      </c>
      <c r="H201" s="246" t="s">
        <v>398</v>
      </c>
      <c r="I201" s="246" t="s">
        <v>633</v>
      </c>
      <c r="J201" s="246"/>
      <c r="K201" s="246"/>
      <c r="L201" s="246"/>
      <c r="M201" s="246"/>
      <c r="O201" s="246"/>
      <c r="P201" s="246"/>
      <c r="Q201" s="246"/>
      <c r="R201" s="246"/>
      <c r="S201" s="246"/>
      <c r="T201" s="251"/>
      <c r="U201" s="246"/>
      <c r="Z201" s="246" t="s">
        <v>685</v>
      </c>
      <c r="AA201" s="246"/>
      <c r="AB201" s="246"/>
      <c r="AC201" s="246"/>
    </row>
    <row r="202" spans="1:29" x14ac:dyDescent="0.3">
      <c r="A202" s="246">
        <v>215103</v>
      </c>
      <c r="B202" s="246" t="s">
        <v>979</v>
      </c>
      <c r="C202" s="246" t="s">
        <v>1176</v>
      </c>
      <c r="D202" s="246" t="s">
        <v>1177</v>
      </c>
      <c r="E202" s="246" t="s">
        <v>397</v>
      </c>
      <c r="F202" s="247">
        <v>34854</v>
      </c>
      <c r="G202" s="246" t="s">
        <v>1026</v>
      </c>
      <c r="H202" s="246" t="s">
        <v>398</v>
      </c>
      <c r="I202" s="246" t="s">
        <v>633</v>
      </c>
      <c r="S202" s="246"/>
      <c r="T202" s="251"/>
      <c r="U202" s="246"/>
      <c r="Z202" s="246"/>
    </row>
    <row r="203" spans="1:29" x14ac:dyDescent="0.3">
      <c r="A203" s="246">
        <v>215132</v>
      </c>
      <c r="B203" s="246" t="s">
        <v>1024</v>
      </c>
      <c r="C203" s="246" t="s">
        <v>71</v>
      </c>
      <c r="D203" s="246" t="s">
        <v>1229</v>
      </c>
      <c r="E203" s="246" t="s">
        <v>396</v>
      </c>
      <c r="F203" s="247">
        <v>31168</v>
      </c>
      <c r="G203" s="246" t="s">
        <v>1044</v>
      </c>
      <c r="H203" s="246" t="s">
        <v>398</v>
      </c>
      <c r="I203" s="246" t="s">
        <v>633</v>
      </c>
      <c r="S203" s="246"/>
      <c r="T203" s="251"/>
      <c r="U203" s="246"/>
      <c r="Z203" s="246"/>
    </row>
    <row r="204" spans="1:29" x14ac:dyDescent="0.3">
      <c r="A204" s="246">
        <v>215138</v>
      </c>
      <c r="B204" s="246" t="s">
        <v>856</v>
      </c>
      <c r="C204" s="246" t="s">
        <v>137</v>
      </c>
      <c r="D204" s="246" t="s">
        <v>530</v>
      </c>
      <c r="E204" s="246" t="s">
        <v>397</v>
      </c>
      <c r="F204" s="247">
        <v>35886</v>
      </c>
      <c r="G204" s="246" t="s">
        <v>595</v>
      </c>
      <c r="H204" s="246" t="s">
        <v>398</v>
      </c>
      <c r="I204" s="246" t="s">
        <v>633</v>
      </c>
      <c r="J204" s="246"/>
      <c r="K204" s="246"/>
      <c r="L204" s="246"/>
      <c r="M204" s="246"/>
      <c r="O204" s="246"/>
      <c r="P204" s="246"/>
      <c r="Q204" s="246"/>
      <c r="R204" s="246"/>
      <c r="S204" s="246"/>
      <c r="T204" s="251"/>
      <c r="U204" s="246"/>
      <c r="Z204" s="246" t="s">
        <v>685</v>
      </c>
      <c r="AA204" s="246"/>
      <c r="AB204" s="246"/>
      <c r="AC204" s="246"/>
    </row>
    <row r="205" spans="1:29" x14ac:dyDescent="0.3">
      <c r="A205" s="246">
        <v>215156</v>
      </c>
      <c r="B205" s="246" t="s">
        <v>1132</v>
      </c>
      <c r="C205" s="246" t="s">
        <v>946</v>
      </c>
      <c r="D205" s="246" t="s">
        <v>1133</v>
      </c>
      <c r="E205" s="246" t="s">
        <v>397</v>
      </c>
      <c r="F205" s="247">
        <v>34735</v>
      </c>
      <c r="G205" s="246" t="s">
        <v>1134</v>
      </c>
      <c r="H205" s="246" t="s">
        <v>398</v>
      </c>
      <c r="I205" s="246" t="s">
        <v>633</v>
      </c>
      <c r="S205" s="246"/>
      <c r="T205" s="251"/>
      <c r="U205" s="246"/>
      <c r="Z205" s="246"/>
    </row>
    <row r="206" spans="1:29" x14ac:dyDescent="0.3">
      <c r="A206" s="246">
        <v>215163</v>
      </c>
      <c r="B206" s="246" t="s">
        <v>1117</v>
      </c>
      <c r="C206" s="246" t="s">
        <v>103</v>
      </c>
      <c r="D206" s="246" t="s">
        <v>1118</v>
      </c>
      <c r="E206" s="246" t="s">
        <v>397</v>
      </c>
      <c r="F206" s="247">
        <v>33192</v>
      </c>
      <c r="G206" s="246" t="s">
        <v>1028</v>
      </c>
      <c r="H206" s="246" t="s">
        <v>398</v>
      </c>
      <c r="I206" s="246" t="s">
        <v>633</v>
      </c>
      <c r="S206" s="246"/>
      <c r="T206" s="251"/>
      <c r="U206" s="246"/>
      <c r="Z206" s="246"/>
    </row>
    <row r="207" spans="1:29" x14ac:dyDescent="0.3">
      <c r="A207" s="246">
        <v>215209</v>
      </c>
      <c r="B207" s="246" t="s">
        <v>881</v>
      </c>
      <c r="C207" s="246" t="s">
        <v>71</v>
      </c>
      <c r="D207" s="246" t="s">
        <v>281</v>
      </c>
      <c r="E207" s="246" t="s">
        <v>396</v>
      </c>
      <c r="F207" s="247">
        <v>33240</v>
      </c>
      <c r="G207" s="246" t="s">
        <v>382</v>
      </c>
      <c r="H207" s="246" t="s">
        <v>398</v>
      </c>
      <c r="I207" s="246" t="s">
        <v>633</v>
      </c>
      <c r="J207" s="246"/>
      <c r="K207" s="246"/>
      <c r="L207" s="246"/>
      <c r="M207" s="246"/>
      <c r="O207" s="246"/>
      <c r="P207" s="246"/>
      <c r="Q207" s="246"/>
      <c r="R207" s="246"/>
      <c r="S207" s="246"/>
      <c r="T207" s="251"/>
      <c r="U207" s="246"/>
      <c r="Z207" s="246" t="s">
        <v>685</v>
      </c>
      <c r="AA207" s="246"/>
      <c r="AB207" s="246"/>
      <c r="AC207" s="246"/>
    </row>
    <row r="208" spans="1:29" x14ac:dyDescent="0.3">
      <c r="A208" s="246">
        <v>215238</v>
      </c>
      <c r="B208" s="246" t="s">
        <v>882</v>
      </c>
      <c r="C208" s="246" t="s">
        <v>97</v>
      </c>
      <c r="D208" s="246" t="s">
        <v>480</v>
      </c>
      <c r="E208" s="246" t="s">
        <v>396</v>
      </c>
      <c r="F208" s="247">
        <v>34893</v>
      </c>
      <c r="G208" s="246" t="s">
        <v>883</v>
      </c>
      <c r="H208" s="246" t="s">
        <v>398</v>
      </c>
      <c r="I208" s="246" t="s">
        <v>633</v>
      </c>
      <c r="J208" s="246"/>
      <c r="K208" s="246"/>
      <c r="L208" s="246"/>
      <c r="M208" s="246"/>
      <c r="O208" s="246"/>
      <c r="P208" s="246"/>
      <c r="Q208" s="246"/>
      <c r="R208" s="246"/>
      <c r="S208" s="246"/>
      <c r="T208" s="251"/>
      <c r="U208" s="246"/>
      <c r="Z208" s="246" t="s">
        <v>685</v>
      </c>
      <c r="AA208" s="246"/>
      <c r="AB208" s="246"/>
      <c r="AC208" s="246"/>
    </row>
    <row r="209" spans="1:29" x14ac:dyDescent="0.3">
      <c r="A209" s="246">
        <v>215241</v>
      </c>
      <c r="B209" s="246" t="s">
        <v>880</v>
      </c>
      <c r="C209" s="246" t="s">
        <v>112</v>
      </c>
      <c r="D209" s="246" t="s">
        <v>243</v>
      </c>
      <c r="E209" s="246" t="s">
        <v>396</v>
      </c>
      <c r="F209" s="247">
        <v>33520</v>
      </c>
      <c r="G209" s="246" t="s">
        <v>594</v>
      </c>
      <c r="H209" s="246" t="s">
        <v>398</v>
      </c>
      <c r="I209" s="246" t="s">
        <v>633</v>
      </c>
      <c r="J209" s="246"/>
      <c r="K209" s="246"/>
      <c r="L209" s="246"/>
      <c r="M209" s="246"/>
      <c r="O209" s="246"/>
      <c r="P209" s="246"/>
      <c r="Q209" s="246"/>
      <c r="R209" s="246"/>
      <c r="S209" s="246"/>
      <c r="T209" s="251"/>
      <c r="U209" s="246"/>
      <c r="Z209" s="246" t="s">
        <v>685</v>
      </c>
      <c r="AA209" s="246"/>
      <c r="AB209" s="246"/>
      <c r="AC209" s="246"/>
    </row>
    <row r="210" spans="1:29" x14ac:dyDescent="0.3">
      <c r="A210" s="246">
        <v>215261</v>
      </c>
      <c r="B210" s="246" t="s">
        <v>1181</v>
      </c>
      <c r="C210" s="246" t="s">
        <v>92</v>
      </c>
      <c r="D210" s="246" t="s">
        <v>519</v>
      </c>
      <c r="E210" s="246" t="s">
        <v>396</v>
      </c>
      <c r="F210" s="247">
        <v>36190</v>
      </c>
      <c r="G210" s="246" t="s">
        <v>373</v>
      </c>
      <c r="H210" s="246" t="s">
        <v>398</v>
      </c>
      <c r="I210" s="246" t="s">
        <v>633</v>
      </c>
      <c r="S210" s="246"/>
      <c r="T210" s="251"/>
      <c r="U210" s="246"/>
      <c r="Z210" s="246"/>
    </row>
    <row r="211" spans="1:29" x14ac:dyDescent="0.3">
      <c r="A211" s="246">
        <v>215264</v>
      </c>
      <c r="B211" s="246" t="s">
        <v>549</v>
      </c>
      <c r="C211" s="246" t="s">
        <v>1115</v>
      </c>
      <c r="D211" s="246" t="s">
        <v>1116</v>
      </c>
      <c r="E211" s="246" t="s">
        <v>396</v>
      </c>
      <c r="F211" s="247">
        <v>24943</v>
      </c>
      <c r="G211" s="246" t="s">
        <v>1060</v>
      </c>
      <c r="H211" s="246" t="s">
        <v>398</v>
      </c>
      <c r="I211" s="246" t="s">
        <v>633</v>
      </c>
      <c r="S211" s="246"/>
      <c r="T211" s="251"/>
      <c r="U211" s="246"/>
      <c r="Z211" s="246"/>
    </row>
    <row r="212" spans="1:29" x14ac:dyDescent="0.3">
      <c r="A212" s="246">
        <v>215296</v>
      </c>
      <c r="B212" s="246" t="s">
        <v>860</v>
      </c>
      <c r="C212" s="246" t="s">
        <v>95</v>
      </c>
      <c r="D212" s="246" t="s">
        <v>245</v>
      </c>
      <c r="E212" s="246" t="s">
        <v>397</v>
      </c>
      <c r="F212" s="247">
        <v>34961</v>
      </c>
      <c r="G212" s="246" t="s">
        <v>373</v>
      </c>
      <c r="H212" s="246" t="s">
        <v>398</v>
      </c>
      <c r="I212" s="246" t="s">
        <v>633</v>
      </c>
      <c r="J212" s="246"/>
      <c r="K212" s="246"/>
      <c r="L212" s="246"/>
      <c r="M212" s="246"/>
      <c r="O212" s="246"/>
      <c r="P212" s="246"/>
      <c r="Q212" s="246"/>
      <c r="R212" s="246"/>
      <c r="S212" s="246"/>
      <c r="T212" s="251"/>
      <c r="U212" s="246"/>
      <c r="Z212" s="246" t="s">
        <v>685</v>
      </c>
      <c r="AA212" s="246"/>
      <c r="AB212" s="246"/>
      <c r="AC212" s="246"/>
    </row>
    <row r="213" spans="1:29" x14ac:dyDescent="0.3">
      <c r="A213" s="246">
        <v>215333</v>
      </c>
      <c r="B213" s="246" t="s">
        <v>1202</v>
      </c>
      <c r="C213" s="246" t="s">
        <v>66</v>
      </c>
      <c r="D213" s="246" t="s">
        <v>290</v>
      </c>
      <c r="E213" s="246" t="s">
        <v>396</v>
      </c>
      <c r="F213" s="247">
        <v>35224</v>
      </c>
      <c r="G213" s="246" t="s">
        <v>599</v>
      </c>
      <c r="H213" s="246" t="s">
        <v>404</v>
      </c>
      <c r="I213" s="246" t="s">
        <v>633</v>
      </c>
      <c r="S213" s="246"/>
      <c r="T213" s="251"/>
      <c r="U213" s="246"/>
      <c r="Z213" s="246"/>
    </row>
    <row r="214" spans="1:29" x14ac:dyDescent="0.3">
      <c r="A214" s="246">
        <v>215340</v>
      </c>
      <c r="B214" s="246" t="s">
        <v>942</v>
      </c>
      <c r="C214" s="246" t="s">
        <v>122</v>
      </c>
      <c r="D214" s="246" t="s">
        <v>1126</v>
      </c>
      <c r="E214" s="246" t="s">
        <v>397</v>
      </c>
      <c r="F214" s="247">
        <v>35394</v>
      </c>
      <c r="G214" s="246" t="s">
        <v>1127</v>
      </c>
      <c r="H214" s="246" t="s">
        <v>398</v>
      </c>
      <c r="I214" s="246" t="s">
        <v>633</v>
      </c>
      <c r="S214" s="246"/>
      <c r="T214" s="251"/>
      <c r="U214" s="246"/>
      <c r="Z214" s="246"/>
    </row>
    <row r="215" spans="1:29" x14ac:dyDescent="0.3">
      <c r="A215" s="246">
        <v>215342</v>
      </c>
      <c r="B215" s="246" t="s">
        <v>975</v>
      </c>
      <c r="C215" s="246" t="s">
        <v>189</v>
      </c>
      <c r="D215" s="246" t="s">
        <v>1170</v>
      </c>
      <c r="E215" s="246" t="s">
        <v>397</v>
      </c>
      <c r="F215" s="247">
        <v>35892</v>
      </c>
      <c r="G215" s="246" t="s">
        <v>1040</v>
      </c>
      <c r="H215" s="246" t="s">
        <v>398</v>
      </c>
      <c r="I215" s="246" t="s">
        <v>633</v>
      </c>
      <c r="S215" s="246"/>
      <c r="T215" s="251"/>
      <c r="U215" s="246"/>
      <c r="Z215" s="246"/>
    </row>
    <row r="216" spans="1:29" x14ac:dyDescent="0.3">
      <c r="A216" s="246">
        <v>215402</v>
      </c>
      <c r="B216" s="246" t="s">
        <v>991</v>
      </c>
      <c r="C216" s="246" t="s">
        <v>481</v>
      </c>
      <c r="D216" s="246" t="s">
        <v>297</v>
      </c>
      <c r="E216" s="246" t="s">
        <v>397</v>
      </c>
      <c r="F216" s="247">
        <v>35461</v>
      </c>
      <c r="G216" s="246" t="s">
        <v>992</v>
      </c>
      <c r="H216" s="246" t="s">
        <v>398</v>
      </c>
      <c r="I216" s="246" t="s">
        <v>633</v>
      </c>
      <c r="S216" s="246"/>
      <c r="T216" s="251"/>
      <c r="U216" s="246"/>
      <c r="Z216" s="246"/>
    </row>
    <row r="217" spans="1:29" x14ac:dyDescent="0.3">
      <c r="A217" s="246">
        <v>215416</v>
      </c>
      <c r="B217" s="246" t="s">
        <v>1195</v>
      </c>
      <c r="C217" s="246" t="s">
        <v>134</v>
      </c>
      <c r="D217" s="246" t="s">
        <v>1196</v>
      </c>
      <c r="E217" s="246" t="s">
        <v>397</v>
      </c>
      <c r="F217" s="247">
        <v>32152</v>
      </c>
      <c r="G217" s="246" t="s">
        <v>1026</v>
      </c>
      <c r="H217" s="246" t="s">
        <v>398</v>
      </c>
      <c r="I217" s="246" t="s">
        <v>633</v>
      </c>
      <c r="S217" s="246"/>
      <c r="T217" s="251"/>
      <c r="U217" s="246"/>
      <c r="Z217" s="246"/>
    </row>
    <row r="218" spans="1:29" x14ac:dyDescent="0.3">
      <c r="A218" s="246">
        <v>215476</v>
      </c>
      <c r="B218" s="246" t="s">
        <v>1095</v>
      </c>
      <c r="C218" s="246" t="s">
        <v>157</v>
      </c>
      <c r="D218" s="246" t="s">
        <v>293</v>
      </c>
      <c r="E218" s="246" t="s">
        <v>397</v>
      </c>
      <c r="F218" s="247">
        <v>35238</v>
      </c>
      <c r="G218" s="246" t="s">
        <v>373</v>
      </c>
      <c r="H218" s="246" t="s">
        <v>398</v>
      </c>
      <c r="I218" s="246" t="s">
        <v>633</v>
      </c>
      <c r="S218" s="246"/>
      <c r="T218" s="251"/>
      <c r="U218" s="246"/>
      <c r="Z218" s="246"/>
    </row>
    <row r="219" spans="1:29" x14ac:dyDescent="0.3">
      <c r="A219" s="246">
        <v>203311</v>
      </c>
      <c r="B219" s="246" t="s">
        <v>1408</v>
      </c>
      <c r="C219" s="246" t="s">
        <v>1409</v>
      </c>
      <c r="D219" s="246" t="s">
        <v>2202</v>
      </c>
      <c r="E219" s="246" t="s">
        <v>397</v>
      </c>
      <c r="F219" s="247">
        <v>27098</v>
      </c>
      <c r="G219" s="246" t="s">
        <v>2203</v>
      </c>
      <c r="H219" s="246" t="s">
        <v>398</v>
      </c>
      <c r="I219" s="246" t="s">
        <v>70</v>
      </c>
      <c r="J219" s="246"/>
      <c r="K219" s="246"/>
      <c r="L219" s="246"/>
      <c r="M219" s="246"/>
      <c r="O219" s="246"/>
      <c r="P219" s="246"/>
      <c r="Q219" s="246"/>
      <c r="R219" s="246"/>
      <c r="S219" s="246"/>
      <c r="T219" s="251"/>
      <c r="U219" s="246"/>
      <c r="Z219" s="246"/>
      <c r="AA219" s="246"/>
      <c r="AB219" s="246"/>
      <c r="AC219" s="246"/>
    </row>
    <row r="220" spans="1:29" x14ac:dyDescent="0.3">
      <c r="A220" s="246">
        <v>209997</v>
      </c>
      <c r="B220" s="246" t="s">
        <v>1329</v>
      </c>
      <c r="C220" s="246" t="s">
        <v>1245</v>
      </c>
      <c r="D220" s="246" t="s">
        <v>2264</v>
      </c>
      <c r="E220" s="246" t="s">
        <v>397</v>
      </c>
      <c r="F220" s="247">
        <v>34720</v>
      </c>
      <c r="G220" s="246" t="s">
        <v>1026</v>
      </c>
      <c r="H220" s="246" t="s">
        <v>398</v>
      </c>
      <c r="I220" s="246" t="s">
        <v>70</v>
      </c>
      <c r="J220" s="246"/>
      <c r="K220" s="246"/>
      <c r="L220" s="246"/>
      <c r="M220" s="246"/>
      <c r="O220" s="246"/>
      <c r="P220" s="246"/>
      <c r="Q220" s="246"/>
      <c r="R220" s="246"/>
      <c r="S220" s="246"/>
      <c r="T220" s="251"/>
      <c r="U220" s="246"/>
      <c r="Z220" s="246"/>
      <c r="AA220" s="246"/>
      <c r="AB220" s="246"/>
      <c r="AC220" s="246"/>
    </row>
    <row r="221" spans="1:29" x14ac:dyDescent="0.3">
      <c r="A221" s="246">
        <v>210174</v>
      </c>
      <c r="B221" s="246" t="s">
        <v>1430</v>
      </c>
      <c r="C221" s="246" t="s">
        <v>690</v>
      </c>
      <c r="D221" s="246" t="s">
        <v>538</v>
      </c>
      <c r="E221" s="246" t="s">
        <v>397</v>
      </c>
      <c r="F221" s="247">
        <v>34217</v>
      </c>
      <c r="G221" s="246" t="s">
        <v>1026</v>
      </c>
      <c r="H221" s="246" t="s">
        <v>398</v>
      </c>
      <c r="I221" s="246" t="s">
        <v>70</v>
      </c>
      <c r="J221" s="246"/>
      <c r="K221" s="246"/>
      <c r="L221" s="246"/>
      <c r="M221" s="246"/>
      <c r="O221" s="246"/>
      <c r="P221" s="246"/>
      <c r="Q221" s="246"/>
      <c r="R221" s="246"/>
      <c r="S221" s="246"/>
      <c r="T221" s="251"/>
      <c r="U221" s="246"/>
      <c r="Z221" s="246"/>
      <c r="AA221" s="246"/>
      <c r="AB221" s="246"/>
      <c r="AC221" s="246"/>
    </row>
    <row r="222" spans="1:29" x14ac:dyDescent="0.3">
      <c r="A222" s="246">
        <v>210356</v>
      </c>
      <c r="B222" s="246" t="s">
        <v>1341</v>
      </c>
      <c r="C222" s="246" t="s">
        <v>2276</v>
      </c>
      <c r="D222" s="246" t="s">
        <v>241</v>
      </c>
      <c r="E222" s="246" t="s">
        <v>397</v>
      </c>
      <c r="F222" s="247">
        <v>34700</v>
      </c>
      <c r="G222" s="246" t="s">
        <v>373</v>
      </c>
      <c r="H222" s="246" t="s">
        <v>398</v>
      </c>
      <c r="I222" s="246" t="s">
        <v>70</v>
      </c>
      <c r="J222" s="246"/>
      <c r="K222" s="246"/>
      <c r="L222" s="246"/>
      <c r="M222" s="246"/>
      <c r="O222" s="246"/>
      <c r="P222" s="246"/>
      <c r="Q222" s="246"/>
      <c r="R222" s="246"/>
      <c r="S222" s="246"/>
      <c r="T222" s="251"/>
      <c r="U222" s="246"/>
      <c r="Z222" s="246"/>
      <c r="AA222" s="246"/>
      <c r="AB222" s="246"/>
      <c r="AC222" s="246"/>
    </row>
    <row r="223" spans="1:29" x14ac:dyDescent="0.3">
      <c r="A223" s="246">
        <v>210362</v>
      </c>
      <c r="B223" s="246" t="s">
        <v>2277</v>
      </c>
      <c r="C223" s="246" t="s">
        <v>107</v>
      </c>
      <c r="D223" s="246" t="s">
        <v>2278</v>
      </c>
      <c r="E223" s="246" t="s">
        <v>397</v>
      </c>
      <c r="F223" s="247">
        <v>33702</v>
      </c>
      <c r="G223" s="246" t="s">
        <v>602</v>
      </c>
      <c r="H223" s="246" t="s">
        <v>398</v>
      </c>
      <c r="I223" s="246" t="s">
        <v>70</v>
      </c>
      <c r="J223" s="246"/>
      <c r="K223" s="246"/>
      <c r="L223" s="246"/>
      <c r="M223" s="246"/>
      <c r="O223" s="246"/>
      <c r="P223" s="246"/>
      <c r="Q223" s="246"/>
      <c r="R223" s="246"/>
      <c r="S223" s="246"/>
      <c r="T223" s="251"/>
      <c r="U223" s="246"/>
      <c r="Z223" s="246"/>
      <c r="AA223" s="246"/>
      <c r="AB223" s="246"/>
      <c r="AC223" s="246"/>
    </row>
    <row r="224" spans="1:29" x14ac:dyDescent="0.3">
      <c r="A224" s="246">
        <v>210394</v>
      </c>
      <c r="B224" s="246" t="s">
        <v>1422</v>
      </c>
      <c r="C224" s="246" t="s">
        <v>1267</v>
      </c>
      <c r="D224" s="246" t="s">
        <v>2281</v>
      </c>
      <c r="E224" s="246" t="s">
        <v>397</v>
      </c>
      <c r="F224" s="247">
        <v>34532</v>
      </c>
      <c r="G224" s="246" t="s">
        <v>1026</v>
      </c>
      <c r="H224" s="246" t="s">
        <v>398</v>
      </c>
      <c r="I224" s="246" t="s">
        <v>70</v>
      </c>
      <c r="J224" s="246"/>
      <c r="K224" s="246"/>
      <c r="L224" s="246"/>
      <c r="M224" s="246"/>
      <c r="O224" s="246"/>
      <c r="P224" s="246"/>
      <c r="Q224" s="246"/>
      <c r="R224" s="246"/>
      <c r="S224" s="246"/>
      <c r="T224" s="251"/>
      <c r="U224" s="246"/>
      <c r="Z224" s="246"/>
      <c r="AA224" s="246"/>
      <c r="AB224" s="246"/>
      <c r="AC224" s="246"/>
    </row>
    <row r="225" spans="1:29" x14ac:dyDescent="0.3">
      <c r="A225" s="246">
        <v>210426</v>
      </c>
      <c r="B225" s="246" t="s">
        <v>2284</v>
      </c>
      <c r="C225" s="246" t="s">
        <v>435</v>
      </c>
      <c r="D225" s="246" t="s">
        <v>1396</v>
      </c>
      <c r="E225" s="246" t="s">
        <v>396</v>
      </c>
      <c r="F225" s="247">
        <v>34459</v>
      </c>
      <c r="G225" s="246" t="s">
        <v>382</v>
      </c>
      <c r="H225" s="246" t="s">
        <v>398</v>
      </c>
      <c r="I225" s="246" t="s">
        <v>70</v>
      </c>
      <c r="J225" s="246"/>
      <c r="K225" s="246"/>
      <c r="L225" s="246"/>
      <c r="M225" s="246"/>
      <c r="O225" s="246"/>
      <c r="P225" s="246"/>
      <c r="Q225" s="246"/>
      <c r="R225" s="246"/>
      <c r="S225" s="246"/>
      <c r="T225" s="251"/>
      <c r="U225" s="246"/>
      <c r="Z225" s="246"/>
      <c r="AA225" s="246"/>
      <c r="AB225" s="246"/>
      <c r="AC225" s="246"/>
    </row>
    <row r="226" spans="1:29" x14ac:dyDescent="0.3">
      <c r="A226" s="246">
        <v>210524</v>
      </c>
      <c r="B226" s="246" t="s">
        <v>1319</v>
      </c>
      <c r="C226" s="246" t="s">
        <v>2287</v>
      </c>
      <c r="D226" s="246" t="s">
        <v>693</v>
      </c>
      <c r="E226" s="246" t="s">
        <v>397</v>
      </c>
      <c r="F226" s="247">
        <v>34709</v>
      </c>
      <c r="G226" s="246" t="s">
        <v>1026</v>
      </c>
      <c r="H226" s="246" t="s">
        <v>398</v>
      </c>
      <c r="I226" s="246" t="s">
        <v>70</v>
      </c>
      <c r="J226" s="246"/>
      <c r="K226" s="246"/>
      <c r="L226" s="246"/>
      <c r="M226" s="246"/>
      <c r="O226" s="246"/>
      <c r="P226" s="246"/>
      <c r="Q226" s="246"/>
      <c r="R226" s="246"/>
      <c r="S226" s="246"/>
      <c r="T226" s="251"/>
      <c r="U226" s="246"/>
      <c r="Z226" s="246"/>
      <c r="AA226" s="246"/>
      <c r="AB226" s="246"/>
      <c r="AC226" s="246"/>
    </row>
    <row r="227" spans="1:29" x14ac:dyDescent="0.3">
      <c r="A227" s="246">
        <v>210928</v>
      </c>
      <c r="B227" s="246" t="s">
        <v>2304</v>
      </c>
      <c r="C227" s="246" t="s">
        <v>447</v>
      </c>
      <c r="D227" s="246" t="s">
        <v>2305</v>
      </c>
      <c r="E227" s="246" t="s">
        <v>397</v>
      </c>
      <c r="F227" s="247">
        <v>33089</v>
      </c>
      <c r="G227" s="246" t="s">
        <v>1028</v>
      </c>
      <c r="H227" s="246" t="s">
        <v>398</v>
      </c>
      <c r="I227" s="246" t="s">
        <v>70</v>
      </c>
      <c r="J227" s="246"/>
      <c r="K227" s="246"/>
      <c r="L227" s="246"/>
      <c r="M227" s="246"/>
      <c r="O227" s="246"/>
      <c r="P227" s="246"/>
      <c r="Q227" s="246"/>
      <c r="R227" s="246"/>
      <c r="S227" s="246"/>
      <c r="T227" s="251"/>
      <c r="U227" s="246"/>
      <c r="Z227" s="246"/>
      <c r="AA227" s="246"/>
      <c r="AB227" s="246"/>
      <c r="AC227" s="246"/>
    </row>
    <row r="228" spans="1:29" x14ac:dyDescent="0.3">
      <c r="A228" s="246">
        <v>211122</v>
      </c>
      <c r="B228" s="246" t="s">
        <v>1427</v>
      </c>
      <c r="C228" s="246" t="s">
        <v>543</v>
      </c>
      <c r="D228" s="246" t="s">
        <v>268</v>
      </c>
      <c r="E228" s="246" t="s">
        <v>397</v>
      </c>
      <c r="F228" s="247">
        <v>33897</v>
      </c>
      <c r="G228" s="246" t="s">
        <v>1246</v>
      </c>
      <c r="H228" s="246" t="s">
        <v>398</v>
      </c>
      <c r="I228" s="246" t="s">
        <v>70</v>
      </c>
      <c r="J228" s="246"/>
      <c r="K228" s="246"/>
      <c r="L228" s="246"/>
      <c r="M228" s="246"/>
      <c r="O228" s="246"/>
      <c r="P228" s="246"/>
      <c r="Q228" s="246"/>
      <c r="R228" s="246"/>
      <c r="S228" s="246"/>
      <c r="T228" s="251"/>
      <c r="U228" s="246"/>
      <c r="Z228" s="246"/>
      <c r="AA228" s="246"/>
      <c r="AB228" s="246"/>
      <c r="AC228" s="246"/>
    </row>
    <row r="229" spans="1:29" x14ac:dyDescent="0.3">
      <c r="A229" s="246">
        <v>211184</v>
      </c>
      <c r="B229" s="246" t="s">
        <v>1406</v>
      </c>
      <c r="C229" s="246" t="s">
        <v>714</v>
      </c>
      <c r="D229" s="246" t="s">
        <v>2320</v>
      </c>
      <c r="E229" s="246" t="s">
        <v>397</v>
      </c>
      <c r="F229" s="247">
        <v>34352</v>
      </c>
      <c r="G229" s="246" t="s">
        <v>2321</v>
      </c>
      <c r="H229" s="246" t="s">
        <v>398</v>
      </c>
      <c r="I229" s="246" t="s">
        <v>70</v>
      </c>
      <c r="J229" s="246"/>
      <c r="K229" s="246"/>
      <c r="L229" s="246"/>
      <c r="M229" s="246"/>
      <c r="O229" s="246"/>
      <c r="P229" s="246"/>
      <c r="Q229" s="246"/>
      <c r="R229" s="246"/>
      <c r="S229" s="246"/>
      <c r="T229" s="251"/>
      <c r="U229" s="246"/>
      <c r="Z229" s="246"/>
      <c r="AA229" s="246"/>
      <c r="AB229" s="246"/>
      <c r="AC229" s="246"/>
    </row>
    <row r="230" spans="1:29" x14ac:dyDescent="0.3">
      <c r="A230" s="246">
        <v>211297</v>
      </c>
      <c r="B230" s="246" t="s">
        <v>2324</v>
      </c>
      <c r="C230" s="246" t="s">
        <v>1344</v>
      </c>
      <c r="D230" s="246" t="s">
        <v>2325</v>
      </c>
      <c r="E230" s="246" t="s">
        <v>397</v>
      </c>
      <c r="F230" s="247">
        <v>34902</v>
      </c>
      <c r="G230" s="246" t="s">
        <v>1026</v>
      </c>
      <c r="H230" s="246" t="s">
        <v>398</v>
      </c>
      <c r="I230" s="246" t="s">
        <v>70</v>
      </c>
      <c r="J230" s="246"/>
      <c r="K230" s="246"/>
      <c r="L230" s="246"/>
      <c r="M230" s="246"/>
      <c r="O230" s="246"/>
      <c r="P230" s="246"/>
      <c r="Q230" s="246"/>
      <c r="R230" s="246"/>
      <c r="S230" s="246"/>
      <c r="T230" s="251"/>
      <c r="U230" s="246"/>
      <c r="Z230" s="246"/>
      <c r="AA230" s="246"/>
      <c r="AB230" s="246"/>
      <c r="AC230" s="246"/>
    </row>
    <row r="231" spans="1:29" x14ac:dyDescent="0.3">
      <c r="A231" s="246">
        <v>211319</v>
      </c>
      <c r="B231" s="246" t="s">
        <v>1356</v>
      </c>
      <c r="C231" s="246" t="s">
        <v>76</v>
      </c>
      <c r="D231" s="246" t="s">
        <v>240</v>
      </c>
      <c r="E231" s="246" t="s">
        <v>396</v>
      </c>
      <c r="F231" s="247">
        <v>34700</v>
      </c>
      <c r="G231" s="246" t="s">
        <v>1357</v>
      </c>
      <c r="H231" s="246" t="s">
        <v>398</v>
      </c>
      <c r="I231" s="246" t="s">
        <v>70</v>
      </c>
      <c r="J231" s="246"/>
      <c r="K231" s="246"/>
      <c r="L231" s="246"/>
      <c r="M231" s="246"/>
      <c r="O231" s="246"/>
      <c r="P231" s="246"/>
      <c r="Q231" s="246"/>
      <c r="R231" s="246"/>
      <c r="S231" s="246"/>
      <c r="T231" s="251"/>
      <c r="U231" s="246"/>
      <c r="Z231" s="246"/>
      <c r="AA231" s="246"/>
      <c r="AB231" s="246"/>
      <c r="AC231" s="246"/>
    </row>
    <row r="232" spans="1:29" x14ac:dyDescent="0.3">
      <c r="A232" s="246">
        <v>211345</v>
      </c>
      <c r="B232" s="246" t="s">
        <v>1340</v>
      </c>
      <c r="C232" s="246" t="s">
        <v>858</v>
      </c>
      <c r="D232" s="246" t="s">
        <v>538</v>
      </c>
      <c r="E232" s="246" t="s">
        <v>397</v>
      </c>
      <c r="F232" s="247">
        <v>33702</v>
      </c>
      <c r="G232" s="246" t="s">
        <v>1026</v>
      </c>
      <c r="H232" s="246" t="s">
        <v>398</v>
      </c>
      <c r="I232" s="246" t="s">
        <v>70</v>
      </c>
      <c r="J232" s="246"/>
      <c r="K232" s="246"/>
      <c r="L232" s="246"/>
      <c r="M232" s="246"/>
      <c r="O232" s="246"/>
      <c r="P232" s="246"/>
      <c r="Q232" s="246"/>
      <c r="R232" s="246"/>
      <c r="S232" s="246"/>
      <c r="T232" s="251"/>
      <c r="U232" s="246"/>
      <c r="Z232" s="246"/>
      <c r="AA232" s="246"/>
      <c r="AB232" s="246"/>
      <c r="AC232" s="246"/>
    </row>
    <row r="233" spans="1:29" x14ac:dyDescent="0.3">
      <c r="A233" s="246">
        <v>211407</v>
      </c>
      <c r="B233" s="246" t="s">
        <v>1394</v>
      </c>
      <c r="C233" s="246" t="s">
        <v>175</v>
      </c>
      <c r="D233" s="246" t="s">
        <v>2332</v>
      </c>
      <c r="E233" s="246" t="s">
        <v>396</v>
      </c>
      <c r="F233" s="247">
        <v>35154</v>
      </c>
      <c r="G233" s="246" t="s">
        <v>1027</v>
      </c>
      <c r="H233" s="246" t="s">
        <v>398</v>
      </c>
      <c r="I233" s="246" t="s">
        <v>70</v>
      </c>
      <c r="J233" s="246"/>
      <c r="K233" s="246"/>
      <c r="L233" s="246"/>
      <c r="M233" s="246"/>
      <c r="O233" s="246"/>
      <c r="P233" s="246"/>
      <c r="Q233" s="246"/>
      <c r="R233" s="246"/>
      <c r="S233" s="246"/>
      <c r="T233" s="251"/>
      <c r="U233" s="246"/>
      <c r="Z233" s="246"/>
      <c r="AA233" s="246"/>
      <c r="AB233" s="246"/>
      <c r="AC233" s="246"/>
    </row>
    <row r="234" spans="1:29" x14ac:dyDescent="0.3">
      <c r="A234" s="246">
        <v>211491</v>
      </c>
      <c r="B234" s="246" t="s">
        <v>1416</v>
      </c>
      <c r="C234" s="246" t="s">
        <v>122</v>
      </c>
      <c r="D234" s="246" t="s">
        <v>519</v>
      </c>
      <c r="E234" s="246" t="s">
        <v>397</v>
      </c>
      <c r="F234" s="247">
        <v>31990</v>
      </c>
      <c r="G234" s="246" t="s">
        <v>1061</v>
      </c>
      <c r="H234" s="246" t="s">
        <v>398</v>
      </c>
      <c r="I234" s="246" t="s">
        <v>70</v>
      </c>
      <c r="J234" s="246"/>
      <c r="K234" s="246"/>
      <c r="L234" s="246"/>
      <c r="M234" s="246"/>
      <c r="O234" s="246"/>
      <c r="P234" s="246"/>
      <c r="Q234" s="246"/>
      <c r="R234" s="246"/>
      <c r="S234" s="246"/>
      <c r="T234" s="251"/>
      <c r="U234" s="246"/>
      <c r="Z234" s="246"/>
      <c r="AA234" s="246"/>
      <c r="AB234" s="246"/>
      <c r="AC234" s="246"/>
    </row>
    <row r="235" spans="1:29" x14ac:dyDescent="0.3">
      <c r="A235" s="246">
        <v>211555</v>
      </c>
      <c r="B235" s="246" t="s">
        <v>1318</v>
      </c>
      <c r="C235" s="246" t="s">
        <v>135</v>
      </c>
      <c r="D235" s="246" t="s">
        <v>1157</v>
      </c>
      <c r="E235" s="246" t="s">
        <v>397</v>
      </c>
      <c r="F235" s="247">
        <v>34001</v>
      </c>
      <c r="G235" s="246" t="s">
        <v>1026</v>
      </c>
      <c r="H235" s="246" t="s">
        <v>398</v>
      </c>
      <c r="I235" s="246" t="s">
        <v>70</v>
      </c>
      <c r="J235" s="246"/>
      <c r="K235" s="246"/>
      <c r="L235" s="246"/>
      <c r="M235" s="246"/>
      <c r="O235" s="246"/>
      <c r="P235" s="246"/>
      <c r="Q235" s="246"/>
      <c r="R235" s="246"/>
      <c r="S235" s="246"/>
      <c r="T235" s="251"/>
      <c r="U235" s="246"/>
      <c r="Z235" s="246"/>
      <c r="AA235" s="246"/>
      <c r="AB235" s="246"/>
      <c r="AC235" s="246"/>
    </row>
    <row r="236" spans="1:29" x14ac:dyDescent="0.3">
      <c r="A236" s="246">
        <v>211664</v>
      </c>
      <c r="B236" s="246" t="s">
        <v>1402</v>
      </c>
      <c r="C236" s="246" t="s">
        <v>209</v>
      </c>
      <c r="D236" s="246" t="s">
        <v>2370</v>
      </c>
      <c r="E236" s="246" t="s">
        <v>397</v>
      </c>
      <c r="F236" s="247">
        <v>35065</v>
      </c>
      <c r="G236" s="246" t="s">
        <v>2371</v>
      </c>
      <c r="H236" s="246" t="s">
        <v>398</v>
      </c>
      <c r="I236" s="246" t="s">
        <v>70</v>
      </c>
      <c r="J236" s="246"/>
      <c r="K236" s="246"/>
      <c r="L236" s="246"/>
      <c r="M236" s="246"/>
      <c r="O236" s="246"/>
      <c r="P236" s="246"/>
      <c r="Q236" s="246"/>
      <c r="R236" s="246"/>
      <c r="S236" s="246"/>
      <c r="T236" s="251"/>
      <c r="U236" s="246"/>
      <c r="Z236" s="246"/>
      <c r="AA236" s="246"/>
      <c r="AB236" s="246"/>
      <c r="AC236" s="246"/>
    </row>
    <row r="237" spans="1:29" x14ac:dyDescent="0.3">
      <c r="A237" s="246">
        <v>211685</v>
      </c>
      <c r="B237" s="246" t="s">
        <v>1350</v>
      </c>
      <c r="C237" s="246" t="s">
        <v>128</v>
      </c>
      <c r="D237" s="246" t="s">
        <v>2372</v>
      </c>
      <c r="E237" s="246" t="s">
        <v>397</v>
      </c>
      <c r="F237" s="247">
        <v>35546</v>
      </c>
      <c r="G237" s="246" t="s">
        <v>1026</v>
      </c>
      <c r="H237" s="246" t="s">
        <v>398</v>
      </c>
      <c r="I237" s="246" t="s">
        <v>70</v>
      </c>
      <c r="J237" s="246"/>
      <c r="K237" s="246"/>
      <c r="L237" s="246"/>
      <c r="M237" s="246"/>
      <c r="O237" s="246"/>
      <c r="P237" s="246"/>
      <c r="Q237" s="246"/>
      <c r="R237" s="246"/>
      <c r="S237" s="246"/>
      <c r="T237" s="251"/>
      <c r="U237" s="246"/>
      <c r="Z237" s="246"/>
      <c r="AA237" s="246"/>
      <c r="AB237" s="246"/>
      <c r="AC237" s="246"/>
    </row>
    <row r="238" spans="1:29" x14ac:dyDescent="0.3">
      <c r="A238" s="246">
        <v>211691</v>
      </c>
      <c r="B238" s="246" t="s">
        <v>1401</v>
      </c>
      <c r="C238" s="246" t="s">
        <v>527</v>
      </c>
      <c r="D238" s="246" t="s">
        <v>2375</v>
      </c>
      <c r="E238" s="246" t="s">
        <v>397</v>
      </c>
      <c r="F238" s="247">
        <v>35014</v>
      </c>
      <c r="G238" s="246" t="s">
        <v>1026</v>
      </c>
      <c r="H238" s="246" t="s">
        <v>398</v>
      </c>
      <c r="I238" s="246" t="s">
        <v>70</v>
      </c>
      <c r="J238" s="246"/>
      <c r="K238" s="246"/>
      <c r="L238" s="246"/>
      <c r="M238" s="246"/>
      <c r="O238" s="246"/>
      <c r="P238" s="246"/>
      <c r="Q238" s="246"/>
      <c r="R238" s="246"/>
      <c r="S238" s="246"/>
      <c r="T238" s="251"/>
      <c r="U238" s="246"/>
      <c r="Z238" s="246"/>
      <c r="AA238" s="246"/>
      <c r="AB238" s="246"/>
      <c r="AC238" s="246"/>
    </row>
    <row r="239" spans="1:29" x14ac:dyDescent="0.3">
      <c r="A239" s="246">
        <v>211695</v>
      </c>
      <c r="B239" s="246" t="s">
        <v>1424</v>
      </c>
      <c r="C239" s="246" t="s">
        <v>99</v>
      </c>
      <c r="D239" s="246" t="s">
        <v>1425</v>
      </c>
      <c r="E239" s="246" t="s">
        <v>397</v>
      </c>
      <c r="F239" s="247">
        <v>35072</v>
      </c>
      <c r="G239" s="246" t="s">
        <v>373</v>
      </c>
      <c r="H239" s="246" t="s">
        <v>398</v>
      </c>
      <c r="I239" s="246" t="s">
        <v>70</v>
      </c>
      <c r="J239" s="246"/>
      <c r="K239" s="246"/>
      <c r="L239" s="246"/>
      <c r="M239" s="246"/>
      <c r="O239" s="246"/>
      <c r="P239" s="246"/>
      <c r="Q239" s="246"/>
      <c r="R239" s="246"/>
      <c r="S239" s="246"/>
      <c r="T239" s="251"/>
      <c r="U239" s="246"/>
      <c r="Z239" s="246"/>
      <c r="AA239" s="246"/>
      <c r="AB239" s="246"/>
      <c r="AC239" s="246"/>
    </row>
    <row r="240" spans="1:29" x14ac:dyDescent="0.3">
      <c r="A240" s="246">
        <v>211797</v>
      </c>
      <c r="B240" s="246" t="s">
        <v>1393</v>
      </c>
      <c r="C240" s="246" t="s">
        <v>91</v>
      </c>
      <c r="D240" s="246" t="s">
        <v>2387</v>
      </c>
      <c r="E240" s="246" t="s">
        <v>396</v>
      </c>
      <c r="F240" s="247">
        <v>35796</v>
      </c>
      <c r="G240" s="246" t="s">
        <v>1026</v>
      </c>
      <c r="H240" s="246" t="s">
        <v>398</v>
      </c>
      <c r="I240" s="246" t="s">
        <v>70</v>
      </c>
      <c r="J240" s="246"/>
      <c r="K240" s="246"/>
      <c r="L240" s="246"/>
      <c r="M240" s="246"/>
      <c r="O240" s="246"/>
      <c r="P240" s="246"/>
      <c r="Q240" s="246"/>
      <c r="R240" s="246"/>
      <c r="S240" s="246"/>
      <c r="T240" s="251"/>
      <c r="U240" s="246"/>
      <c r="Z240" s="246"/>
      <c r="AA240" s="246"/>
      <c r="AB240" s="246"/>
      <c r="AC240" s="246"/>
    </row>
    <row r="241" spans="1:29" x14ac:dyDescent="0.3">
      <c r="A241" s="246">
        <v>211829</v>
      </c>
      <c r="B241" s="246" t="s">
        <v>2391</v>
      </c>
      <c r="C241" s="246" t="s">
        <v>552</v>
      </c>
      <c r="D241" s="246" t="s">
        <v>1311</v>
      </c>
      <c r="E241" s="246" t="s">
        <v>397</v>
      </c>
      <c r="F241" s="247">
        <v>34035</v>
      </c>
      <c r="G241" s="246" t="s">
        <v>588</v>
      </c>
      <c r="H241" s="246" t="s">
        <v>398</v>
      </c>
      <c r="I241" s="246" t="s">
        <v>70</v>
      </c>
      <c r="J241" s="246"/>
      <c r="K241" s="246"/>
      <c r="L241" s="246"/>
      <c r="M241" s="246"/>
      <c r="O241" s="246"/>
      <c r="P241" s="246"/>
      <c r="Q241" s="246"/>
      <c r="R241" s="246"/>
      <c r="S241" s="246"/>
      <c r="T241" s="251"/>
      <c r="U241" s="246"/>
      <c r="Z241" s="246"/>
      <c r="AA241" s="246"/>
      <c r="AB241" s="246"/>
      <c r="AC241" s="246"/>
    </row>
    <row r="242" spans="1:29" x14ac:dyDescent="0.3">
      <c r="A242" s="246">
        <v>211848</v>
      </c>
      <c r="B242" s="246" t="s">
        <v>1305</v>
      </c>
      <c r="C242" s="246" t="s">
        <v>135</v>
      </c>
      <c r="D242" s="246" t="s">
        <v>2393</v>
      </c>
      <c r="E242" s="246" t="s">
        <v>397</v>
      </c>
      <c r="F242" s="247">
        <v>33711</v>
      </c>
      <c r="G242" s="246" t="s">
        <v>2394</v>
      </c>
      <c r="H242" s="246" t="s">
        <v>398</v>
      </c>
      <c r="I242" s="246" t="s">
        <v>70</v>
      </c>
      <c r="J242" s="246"/>
      <c r="K242" s="246"/>
      <c r="L242" s="246"/>
      <c r="M242" s="246"/>
      <c r="O242" s="246"/>
      <c r="P242" s="246"/>
      <c r="Q242" s="246"/>
      <c r="R242" s="246"/>
      <c r="S242" s="246"/>
      <c r="T242" s="251"/>
      <c r="U242" s="246"/>
      <c r="Z242" s="246"/>
      <c r="AA242" s="246"/>
      <c r="AB242" s="246"/>
      <c r="AC242" s="246"/>
    </row>
    <row r="243" spans="1:29" x14ac:dyDescent="0.3">
      <c r="A243" s="246">
        <v>211858</v>
      </c>
      <c r="B243" s="246" t="s">
        <v>1361</v>
      </c>
      <c r="C243" s="246" t="s">
        <v>189</v>
      </c>
      <c r="D243" s="246" t="s">
        <v>341</v>
      </c>
      <c r="E243" s="246" t="s">
        <v>397</v>
      </c>
      <c r="F243" s="247">
        <v>35596</v>
      </c>
      <c r="G243" s="246" t="s">
        <v>373</v>
      </c>
      <c r="H243" s="246" t="s">
        <v>398</v>
      </c>
      <c r="I243" s="246" t="s">
        <v>70</v>
      </c>
      <c r="J243" s="246"/>
      <c r="K243" s="246"/>
      <c r="L243" s="246"/>
      <c r="M243" s="246"/>
      <c r="O243" s="246"/>
      <c r="P243" s="246"/>
      <c r="Q243" s="246"/>
      <c r="R243" s="246"/>
      <c r="S243" s="246"/>
      <c r="T243" s="251"/>
      <c r="U243" s="246"/>
      <c r="Z243" s="246"/>
      <c r="AA243" s="246"/>
      <c r="AB243" s="246"/>
      <c r="AC243" s="246"/>
    </row>
    <row r="244" spans="1:29" x14ac:dyDescent="0.3">
      <c r="A244" s="246">
        <v>211869</v>
      </c>
      <c r="B244" s="246" t="s">
        <v>2397</v>
      </c>
      <c r="C244" s="246" t="s">
        <v>165</v>
      </c>
      <c r="D244" s="246" t="s">
        <v>2398</v>
      </c>
      <c r="E244" s="246" t="s">
        <v>397</v>
      </c>
      <c r="F244" s="247">
        <v>34965</v>
      </c>
      <c r="G244" s="246" t="s">
        <v>1026</v>
      </c>
      <c r="H244" s="246" t="s">
        <v>398</v>
      </c>
      <c r="I244" s="246" t="s">
        <v>70</v>
      </c>
      <c r="J244" s="246"/>
      <c r="K244" s="246"/>
      <c r="L244" s="246"/>
      <c r="M244" s="246"/>
      <c r="O244" s="246"/>
      <c r="P244" s="246"/>
      <c r="Q244" s="246"/>
      <c r="R244" s="246"/>
      <c r="S244" s="246"/>
      <c r="T244" s="251"/>
      <c r="U244" s="246"/>
      <c r="Z244" s="246"/>
      <c r="AA244" s="246"/>
      <c r="AB244" s="246"/>
      <c r="AC244" s="246"/>
    </row>
    <row r="245" spans="1:29" x14ac:dyDescent="0.3">
      <c r="A245" s="246">
        <v>211872</v>
      </c>
      <c r="B245" s="246" t="s">
        <v>2399</v>
      </c>
      <c r="C245" s="246" t="s">
        <v>129</v>
      </c>
      <c r="D245" s="246" t="s">
        <v>2400</v>
      </c>
      <c r="E245" s="246" t="s">
        <v>397</v>
      </c>
      <c r="F245" s="247">
        <v>35556</v>
      </c>
      <c r="G245" s="246" t="s">
        <v>1026</v>
      </c>
      <c r="H245" s="246" t="s">
        <v>398</v>
      </c>
      <c r="I245" s="246" t="s">
        <v>70</v>
      </c>
      <c r="J245" s="246"/>
      <c r="K245" s="246"/>
      <c r="L245" s="246"/>
      <c r="M245" s="246"/>
      <c r="O245" s="246"/>
      <c r="P245" s="246"/>
      <c r="Q245" s="246"/>
      <c r="R245" s="246"/>
      <c r="S245" s="246"/>
      <c r="T245" s="251"/>
      <c r="U245" s="246"/>
      <c r="Z245" s="246"/>
      <c r="AA245" s="246"/>
      <c r="AB245" s="246"/>
      <c r="AC245" s="246"/>
    </row>
    <row r="246" spans="1:29" x14ac:dyDescent="0.3">
      <c r="A246" s="246">
        <v>211905</v>
      </c>
      <c r="B246" s="246" t="s">
        <v>1445</v>
      </c>
      <c r="C246" s="246" t="s">
        <v>1446</v>
      </c>
      <c r="D246" s="246" t="s">
        <v>2402</v>
      </c>
      <c r="E246" s="246" t="s">
        <v>396</v>
      </c>
      <c r="F246" s="247">
        <v>33618</v>
      </c>
      <c r="G246" s="246" t="s">
        <v>1026</v>
      </c>
      <c r="H246" s="246" t="s">
        <v>398</v>
      </c>
      <c r="I246" s="246" t="s">
        <v>70</v>
      </c>
      <c r="J246" s="246"/>
      <c r="K246" s="246"/>
      <c r="L246" s="246"/>
      <c r="M246" s="246"/>
      <c r="O246" s="246"/>
      <c r="P246" s="246"/>
      <c r="Q246" s="246"/>
      <c r="R246" s="246"/>
      <c r="S246" s="246"/>
      <c r="T246" s="251"/>
      <c r="U246" s="246"/>
      <c r="Z246" s="246"/>
      <c r="AA246" s="246"/>
      <c r="AB246" s="246"/>
      <c r="AC246" s="246"/>
    </row>
    <row r="247" spans="1:29" x14ac:dyDescent="0.3">
      <c r="A247" s="246">
        <v>211906</v>
      </c>
      <c r="B247" s="246" t="s">
        <v>1324</v>
      </c>
      <c r="C247" s="246" t="s">
        <v>84</v>
      </c>
      <c r="D247" s="246" t="s">
        <v>501</v>
      </c>
      <c r="E247" s="246" t="s">
        <v>396</v>
      </c>
      <c r="F247" s="247">
        <v>33617</v>
      </c>
      <c r="G247" s="246" t="s">
        <v>614</v>
      </c>
      <c r="H247" s="246" t="s">
        <v>398</v>
      </c>
      <c r="I247" s="246" t="s">
        <v>70</v>
      </c>
      <c r="J247" s="246"/>
      <c r="K247" s="246"/>
      <c r="L247" s="246"/>
      <c r="M247" s="246"/>
      <c r="O247" s="246"/>
      <c r="P247" s="246"/>
      <c r="Q247" s="246"/>
      <c r="R247" s="246"/>
      <c r="S247" s="246"/>
      <c r="T247" s="251"/>
      <c r="U247" s="246"/>
      <c r="Z247" s="246"/>
      <c r="AA247" s="246"/>
      <c r="AB247" s="246"/>
      <c r="AC247" s="246"/>
    </row>
    <row r="248" spans="1:29" x14ac:dyDescent="0.3">
      <c r="A248" s="246">
        <v>211930</v>
      </c>
      <c r="B248" s="246" t="s">
        <v>1352</v>
      </c>
      <c r="C248" s="246" t="s">
        <v>1353</v>
      </c>
      <c r="D248" s="246" t="s">
        <v>2403</v>
      </c>
      <c r="E248" s="246" t="s">
        <v>397</v>
      </c>
      <c r="F248" s="247">
        <v>35561</v>
      </c>
      <c r="G248" s="246" t="s">
        <v>2404</v>
      </c>
      <c r="H248" s="246" t="s">
        <v>398</v>
      </c>
      <c r="I248" s="246" t="s">
        <v>70</v>
      </c>
      <c r="J248" s="246"/>
      <c r="K248" s="246"/>
      <c r="L248" s="246"/>
      <c r="M248" s="246"/>
      <c r="O248" s="246"/>
      <c r="P248" s="246"/>
      <c r="Q248" s="246"/>
      <c r="R248" s="246"/>
      <c r="S248" s="246"/>
      <c r="T248" s="251"/>
      <c r="U248" s="246"/>
      <c r="Z248" s="246"/>
      <c r="AA248" s="246"/>
      <c r="AB248" s="246"/>
      <c r="AC248" s="246"/>
    </row>
    <row r="249" spans="1:29" x14ac:dyDescent="0.3">
      <c r="A249" s="246">
        <v>211966</v>
      </c>
      <c r="B249" s="246" t="s">
        <v>1351</v>
      </c>
      <c r="C249" s="246" t="s">
        <v>118</v>
      </c>
      <c r="D249" s="246" t="s">
        <v>2410</v>
      </c>
      <c r="E249" s="246" t="s">
        <v>397</v>
      </c>
      <c r="F249" s="247">
        <v>35156</v>
      </c>
      <c r="G249" s="246" t="s">
        <v>1048</v>
      </c>
      <c r="H249" s="246" t="s">
        <v>398</v>
      </c>
      <c r="I249" s="246" t="s">
        <v>70</v>
      </c>
      <c r="J249" s="246"/>
      <c r="K249" s="246"/>
      <c r="L249" s="246"/>
      <c r="M249" s="246"/>
      <c r="O249" s="246"/>
      <c r="P249" s="246"/>
      <c r="Q249" s="246"/>
      <c r="R249" s="246"/>
      <c r="S249" s="246"/>
      <c r="T249" s="251"/>
      <c r="U249" s="246"/>
      <c r="Z249" s="246"/>
      <c r="AA249" s="246"/>
      <c r="AB249" s="246"/>
      <c r="AC249" s="246"/>
    </row>
    <row r="250" spans="1:29" x14ac:dyDescent="0.3">
      <c r="A250" s="246">
        <v>212141</v>
      </c>
      <c r="B250" s="246" t="s">
        <v>1363</v>
      </c>
      <c r="C250" s="246" t="s">
        <v>545</v>
      </c>
      <c r="D250" s="246" t="s">
        <v>2436</v>
      </c>
      <c r="E250" s="246" t="s">
        <v>396</v>
      </c>
      <c r="F250" s="247">
        <v>35796</v>
      </c>
      <c r="G250" s="246" t="s">
        <v>1026</v>
      </c>
      <c r="H250" s="246" t="s">
        <v>398</v>
      </c>
      <c r="I250" s="246" t="s">
        <v>70</v>
      </c>
      <c r="J250" s="246"/>
      <c r="K250" s="246"/>
      <c r="L250" s="246"/>
      <c r="M250" s="246"/>
      <c r="O250" s="246"/>
      <c r="P250" s="246"/>
      <c r="Q250" s="246"/>
      <c r="R250" s="246"/>
      <c r="S250" s="246"/>
      <c r="T250" s="251"/>
      <c r="U250" s="246"/>
      <c r="Z250" s="246"/>
      <c r="AA250" s="246"/>
      <c r="AB250" s="246"/>
      <c r="AC250" s="246"/>
    </row>
    <row r="251" spans="1:29" x14ac:dyDescent="0.3">
      <c r="A251" s="246">
        <v>212174</v>
      </c>
      <c r="B251" s="246" t="s">
        <v>1431</v>
      </c>
      <c r="C251" s="246" t="s">
        <v>721</v>
      </c>
      <c r="D251" s="246" t="s">
        <v>243</v>
      </c>
      <c r="E251" s="246" t="s">
        <v>397</v>
      </c>
      <c r="F251" s="247">
        <v>35237</v>
      </c>
      <c r="G251" s="246" t="s">
        <v>373</v>
      </c>
      <c r="H251" s="246" t="s">
        <v>398</v>
      </c>
      <c r="I251" s="246" t="s">
        <v>70</v>
      </c>
      <c r="J251" s="246"/>
      <c r="K251" s="246"/>
      <c r="L251" s="246"/>
      <c r="M251" s="246"/>
      <c r="O251" s="246"/>
      <c r="P251" s="246"/>
      <c r="Q251" s="246"/>
      <c r="R251" s="246"/>
      <c r="S251" s="246"/>
      <c r="T251" s="251"/>
      <c r="U251" s="246"/>
      <c r="Z251" s="246"/>
      <c r="AA251" s="246"/>
      <c r="AB251" s="246"/>
      <c r="AC251" s="246"/>
    </row>
    <row r="252" spans="1:29" x14ac:dyDescent="0.3">
      <c r="A252" s="246">
        <v>212222</v>
      </c>
      <c r="B252" s="246" t="s">
        <v>1407</v>
      </c>
      <c r="C252" s="246" t="s">
        <v>99</v>
      </c>
      <c r="D252" s="246" t="s">
        <v>2449</v>
      </c>
      <c r="E252" s="246" t="s">
        <v>397</v>
      </c>
      <c r="F252" s="247">
        <v>34070</v>
      </c>
      <c r="G252" s="246" t="s">
        <v>1026</v>
      </c>
      <c r="H252" s="246" t="s">
        <v>398</v>
      </c>
      <c r="I252" s="246" t="s">
        <v>70</v>
      </c>
      <c r="J252" s="246"/>
      <c r="K252" s="246"/>
      <c r="L252" s="246"/>
      <c r="M252" s="246"/>
      <c r="O252" s="246"/>
      <c r="P252" s="246"/>
      <c r="Q252" s="246"/>
      <c r="R252" s="246"/>
      <c r="S252" s="246"/>
      <c r="T252" s="251"/>
      <c r="U252" s="246"/>
      <c r="Z252" s="246"/>
      <c r="AA252" s="246"/>
      <c r="AB252" s="246"/>
      <c r="AC252" s="246"/>
    </row>
    <row r="253" spans="1:29" x14ac:dyDescent="0.3">
      <c r="A253" s="246">
        <v>212281</v>
      </c>
      <c r="B253" s="246" t="s">
        <v>1347</v>
      </c>
      <c r="C253" s="246" t="s">
        <v>161</v>
      </c>
      <c r="D253" s="246" t="s">
        <v>2275</v>
      </c>
      <c r="E253" s="246" t="s">
        <v>396</v>
      </c>
      <c r="F253" s="247">
        <v>35186</v>
      </c>
      <c r="G253" s="246" t="s">
        <v>1026</v>
      </c>
      <c r="H253" s="246" t="s">
        <v>398</v>
      </c>
      <c r="I253" s="246" t="s">
        <v>70</v>
      </c>
      <c r="J253" s="246"/>
      <c r="K253" s="246"/>
      <c r="L253" s="246"/>
      <c r="M253" s="246"/>
      <c r="O253" s="246"/>
      <c r="P253" s="246"/>
      <c r="Q253" s="246"/>
      <c r="R253" s="246"/>
      <c r="S253" s="246"/>
      <c r="T253" s="251"/>
      <c r="U253" s="246"/>
      <c r="Z253" s="246"/>
      <c r="AA253" s="246"/>
      <c r="AB253" s="246"/>
      <c r="AC253" s="246"/>
    </row>
    <row r="254" spans="1:29" x14ac:dyDescent="0.3">
      <c r="A254" s="246">
        <v>212360</v>
      </c>
      <c r="B254" s="246" t="s">
        <v>2464</v>
      </c>
      <c r="C254" s="246" t="s">
        <v>170</v>
      </c>
      <c r="D254" s="246" t="s">
        <v>1365</v>
      </c>
      <c r="E254" s="246" t="s">
        <v>397</v>
      </c>
      <c r="F254" s="247">
        <v>35991</v>
      </c>
      <c r="G254" s="246" t="s">
        <v>2465</v>
      </c>
      <c r="H254" s="246" t="s">
        <v>398</v>
      </c>
      <c r="I254" s="246" t="s">
        <v>70</v>
      </c>
      <c r="J254" s="246"/>
      <c r="K254" s="246"/>
      <c r="L254" s="246"/>
      <c r="M254" s="246"/>
      <c r="O254" s="246"/>
      <c r="P254" s="246"/>
      <c r="Q254" s="246"/>
      <c r="R254" s="246"/>
      <c r="S254" s="246"/>
      <c r="T254" s="251"/>
      <c r="U254" s="246"/>
      <c r="Z254" s="246"/>
      <c r="AA254" s="246"/>
      <c r="AB254" s="246"/>
      <c r="AC254" s="246"/>
    </row>
    <row r="255" spans="1:29" x14ac:dyDescent="0.3">
      <c r="A255" s="246">
        <v>212413</v>
      </c>
      <c r="B255" s="246" t="s">
        <v>1384</v>
      </c>
      <c r="C255" s="246" t="s">
        <v>71</v>
      </c>
      <c r="D255" s="246" t="s">
        <v>538</v>
      </c>
      <c r="E255" s="246" t="s">
        <v>397</v>
      </c>
      <c r="F255" s="247">
        <v>34463</v>
      </c>
      <c r="G255" s="246" t="s">
        <v>1026</v>
      </c>
      <c r="H255" s="246" t="s">
        <v>398</v>
      </c>
      <c r="I255" s="246" t="s">
        <v>70</v>
      </c>
      <c r="J255" s="246"/>
      <c r="K255" s="246"/>
      <c r="L255" s="246"/>
      <c r="M255" s="246"/>
      <c r="O255" s="246"/>
      <c r="P255" s="246"/>
      <c r="Q255" s="246"/>
      <c r="R255" s="246"/>
      <c r="S255" s="246"/>
      <c r="T255" s="251"/>
      <c r="U255" s="246"/>
      <c r="Z255" s="246"/>
      <c r="AA255" s="246"/>
      <c r="AB255" s="246"/>
      <c r="AC255" s="246"/>
    </row>
    <row r="256" spans="1:29" x14ac:dyDescent="0.3">
      <c r="A256" s="246">
        <v>212421</v>
      </c>
      <c r="B256" s="246" t="s">
        <v>1391</v>
      </c>
      <c r="C256" s="246" t="s">
        <v>147</v>
      </c>
      <c r="D256" s="246" t="s">
        <v>2472</v>
      </c>
      <c r="E256" s="246" t="s">
        <v>397</v>
      </c>
      <c r="F256" s="247">
        <v>36161</v>
      </c>
      <c r="G256" s="246" t="s">
        <v>1026</v>
      </c>
      <c r="H256" s="246" t="s">
        <v>398</v>
      </c>
      <c r="I256" s="246" t="s">
        <v>70</v>
      </c>
      <c r="J256" s="246"/>
      <c r="K256" s="246"/>
      <c r="L256" s="246"/>
      <c r="M256" s="246"/>
      <c r="O256" s="246"/>
      <c r="P256" s="246"/>
      <c r="Q256" s="246"/>
      <c r="R256" s="246"/>
      <c r="S256" s="246"/>
      <c r="T256" s="251"/>
      <c r="U256" s="246"/>
      <c r="Z256" s="246"/>
      <c r="AA256" s="246"/>
      <c r="AB256" s="246"/>
      <c r="AC256" s="246"/>
    </row>
    <row r="257" spans="1:29" x14ac:dyDescent="0.3">
      <c r="A257" s="246">
        <v>212470</v>
      </c>
      <c r="B257" s="246" t="s">
        <v>2479</v>
      </c>
      <c r="C257" s="246" t="s">
        <v>103</v>
      </c>
      <c r="D257" s="246" t="s">
        <v>2480</v>
      </c>
      <c r="E257" s="246" t="s">
        <v>397</v>
      </c>
      <c r="F257" s="247">
        <v>35075</v>
      </c>
      <c r="G257" s="246" t="s">
        <v>1026</v>
      </c>
      <c r="H257" s="246" t="s">
        <v>398</v>
      </c>
      <c r="I257" s="246" t="s">
        <v>70</v>
      </c>
      <c r="J257" s="246"/>
      <c r="K257" s="246"/>
      <c r="L257" s="246"/>
      <c r="M257" s="246"/>
      <c r="O257" s="246"/>
      <c r="P257" s="246"/>
      <c r="Q257" s="246"/>
      <c r="R257" s="246"/>
      <c r="S257" s="246"/>
      <c r="T257" s="251"/>
      <c r="U257" s="246"/>
      <c r="Z257" s="246"/>
      <c r="AA257" s="246"/>
      <c r="AB257" s="246"/>
      <c r="AC257" s="246"/>
    </row>
    <row r="258" spans="1:29" x14ac:dyDescent="0.3">
      <c r="A258" s="246">
        <v>212473</v>
      </c>
      <c r="B258" s="246" t="s">
        <v>1261</v>
      </c>
      <c r="C258" s="246" t="s">
        <v>484</v>
      </c>
      <c r="D258" s="246" t="s">
        <v>2482</v>
      </c>
      <c r="E258" s="246" t="s">
        <v>397</v>
      </c>
      <c r="F258" s="247">
        <v>35732</v>
      </c>
      <c r="G258" s="246" t="s">
        <v>1026</v>
      </c>
      <c r="H258" s="246" t="s">
        <v>398</v>
      </c>
      <c r="I258" s="246" t="s">
        <v>70</v>
      </c>
      <c r="J258" s="246"/>
      <c r="K258" s="246"/>
      <c r="L258" s="246"/>
      <c r="M258" s="246"/>
      <c r="O258" s="246"/>
      <c r="P258" s="246"/>
      <c r="Q258" s="246"/>
      <c r="R258" s="246"/>
      <c r="S258" s="246"/>
      <c r="T258" s="251"/>
      <c r="U258" s="246"/>
      <c r="Z258" s="246"/>
      <c r="AA258" s="246"/>
      <c r="AB258" s="246"/>
      <c r="AC258" s="246"/>
    </row>
    <row r="259" spans="1:29" x14ac:dyDescent="0.3">
      <c r="A259" s="246">
        <v>212513</v>
      </c>
      <c r="B259" s="246" t="s">
        <v>1321</v>
      </c>
      <c r="C259" s="246" t="s">
        <v>170</v>
      </c>
      <c r="D259" s="246" t="s">
        <v>277</v>
      </c>
      <c r="E259" s="246" t="s">
        <v>397</v>
      </c>
      <c r="F259" s="247">
        <v>34700</v>
      </c>
      <c r="G259" s="246" t="s">
        <v>710</v>
      </c>
      <c r="H259" s="246" t="s">
        <v>398</v>
      </c>
      <c r="I259" s="246" t="s">
        <v>70</v>
      </c>
      <c r="J259" s="246"/>
      <c r="K259" s="246"/>
      <c r="L259" s="246"/>
      <c r="M259" s="246"/>
      <c r="O259" s="246"/>
      <c r="P259" s="246"/>
      <c r="Q259" s="246"/>
      <c r="R259" s="246"/>
      <c r="S259" s="246"/>
      <c r="T259" s="251"/>
      <c r="U259" s="246"/>
      <c r="Z259" s="246"/>
      <c r="AA259" s="246"/>
      <c r="AB259" s="246"/>
      <c r="AC259" s="246"/>
    </row>
    <row r="260" spans="1:29" x14ac:dyDescent="0.3">
      <c r="A260" s="246">
        <v>212534</v>
      </c>
      <c r="B260" s="246" t="s">
        <v>1296</v>
      </c>
      <c r="C260" s="246" t="s">
        <v>91</v>
      </c>
      <c r="D260" s="246" t="s">
        <v>2379</v>
      </c>
      <c r="E260" s="246" t="s">
        <v>396</v>
      </c>
      <c r="F260" s="247">
        <v>32901</v>
      </c>
      <c r="G260" s="246" t="s">
        <v>2487</v>
      </c>
      <c r="H260" s="246" t="s">
        <v>398</v>
      </c>
      <c r="I260" s="246" t="s">
        <v>70</v>
      </c>
      <c r="J260" s="246"/>
      <c r="K260" s="246"/>
      <c r="L260" s="246"/>
      <c r="M260" s="246"/>
      <c r="O260" s="246"/>
      <c r="P260" s="246"/>
      <c r="Q260" s="246"/>
      <c r="R260" s="246"/>
      <c r="S260" s="246"/>
      <c r="T260" s="251"/>
      <c r="U260" s="246"/>
      <c r="Z260" s="246"/>
      <c r="AA260" s="246"/>
      <c r="AB260" s="246"/>
      <c r="AC260" s="246"/>
    </row>
    <row r="261" spans="1:29" x14ac:dyDescent="0.3">
      <c r="A261" s="246">
        <v>212551</v>
      </c>
      <c r="B261" s="246" t="s">
        <v>1385</v>
      </c>
      <c r="C261" s="246" t="s">
        <v>431</v>
      </c>
      <c r="D261" s="246" t="s">
        <v>2493</v>
      </c>
      <c r="E261" s="246" t="s">
        <v>397</v>
      </c>
      <c r="F261" s="247">
        <v>35228</v>
      </c>
      <c r="G261" s="246" t="s">
        <v>1026</v>
      </c>
      <c r="H261" s="246" t="s">
        <v>398</v>
      </c>
      <c r="I261" s="246" t="s">
        <v>70</v>
      </c>
      <c r="J261" s="246"/>
      <c r="K261" s="246"/>
      <c r="L261" s="246"/>
      <c r="M261" s="246"/>
      <c r="O261" s="246"/>
      <c r="P261" s="246"/>
      <c r="Q261" s="246"/>
      <c r="R261" s="246"/>
      <c r="S261" s="246"/>
      <c r="T261" s="251"/>
      <c r="U261" s="246"/>
      <c r="Z261" s="246"/>
      <c r="AA261" s="246"/>
      <c r="AB261" s="246"/>
      <c r="AC261" s="246"/>
    </row>
    <row r="262" spans="1:29" x14ac:dyDescent="0.3">
      <c r="A262" s="246">
        <v>212554</v>
      </c>
      <c r="B262" s="246" t="s">
        <v>1397</v>
      </c>
      <c r="C262" s="246" t="s">
        <v>66</v>
      </c>
      <c r="D262" s="246" t="s">
        <v>2494</v>
      </c>
      <c r="E262" s="246" t="s">
        <v>397</v>
      </c>
      <c r="F262" s="247">
        <v>35560</v>
      </c>
      <c r="G262" s="246" t="s">
        <v>2495</v>
      </c>
      <c r="H262" s="246" t="s">
        <v>398</v>
      </c>
      <c r="I262" s="246" t="s">
        <v>70</v>
      </c>
      <c r="J262" s="246"/>
      <c r="K262" s="246"/>
      <c r="L262" s="246"/>
      <c r="M262" s="246"/>
      <c r="O262" s="246"/>
      <c r="P262" s="246"/>
      <c r="Q262" s="246"/>
      <c r="R262" s="246"/>
      <c r="S262" s="246"/>
      <c r="T262" s="251"/>
      <c r="U262" s="246"/>
      <c r="Z262" s="246"/>
      <c r="AA262" s="246"/>
      <c r="AB262" s="246"/>
      <c r="AC262" s="246"/>
    </row>
    <row r="263" spans="1:29" x14ac:dyDescent="0.3">
      <c r="A263" s="246">
        <v>212595</v>
      </c>
      <c r="B263" s="246" t="s">
        <v>1447</v>
      </c>
      <c r="C263" s="246" t="s">
        <v>709</v>
      </c>
      <c r="D263" s="246" t="s">
        <v>2497</v>
      </c>
      <c r="E263" s="246" t="s">
        <v>396</v>
      </c>
      <c r="F263" s="247">
        <v>35357</v>
      </c>
      <c r="G263" s="246" t="s">
        <v>1026</v>
      </c>
      <c r="H263" s="246" t="s">
        <v>398</v>
      </c>
      <c r="I263" s="246" t="s">
        <v>70</v>
      </c>
      <c r="J263" s="246"/>
      <c r="K263" s="246"/>
      <c r="L263" s="246"/>
      <c r="M263" s="246"/>
      <c r="O263" s="246"/>
      <c r="P263" s="246"/>
      <c r="Q263" s="246"/>
      <c r="R263" s="246"/>
      <c r="S263" s="246"/>
      <c r="T263" s="251"/>
      <c r="U263" s="246"/>
      <c r="Z263" s="246"/>
      <c r="AA263" s="246"/>
      <c r="AB263" s="246"/>
      <c r="AC263" s="246"/>
    </row>
    <row r="264" spans="1:29" x14ac:dyDescent="0.3">
      <c r="A264" s="246">
        <v>212600</v>
      </c>
      <c r="B264" s="246" t="s">
        <v>2498</v>
      </c>
      <c r="C264" s="246" t="s">
        <v>1303</v>
      </c>
      <c r="D264" s="246" t="s">
        <v>1278</v>
      </c>
      <c r="E264" s="246" t="s">
        <v>396</v>
      </c>
      <c r="F264" s="247">
        <v>32669</v>
      </c>
      <c r="G264" s="246" t="s">
        <v>2499</v>
      </c>
      <c r="H264" s="246" t="s">
        <v>398</v>
      </c>
      <c r="I264" s="246" t="s">
        <v>70</v>
      </c>
      <c r="J264" s="246"/>
      <c r="K264" s="246"/>
      <c r="L264" s="246"/>
      <c r="M264" s="246"/>
      <c r="O264" s="246"/>
      <c r="P264" s="246"/>
      <c r="Q264" s="246"/>
      <c r="R264" s="246"/>
      <c r="S264" s="246"/>
      <c r="T264" s="251"/>
      <c r="U264" s="246"/>
      <c r="Z264" s="246"/>
      <c r="AA264" s="246"/>
      <c r="AB264" s="246"/>
      <c r="AC264" s="246"/>
    </row>
    <row r="265" spans="1:29" x14ac:dyDescent="0.3">
      <c r="A265" s="246">
        <v>212625</v>
      </c>
      <c r="B265" s="246" t="s">
        <v>1438</v>
      </c>
      <c r="C265" s="246" t="s">
        <v>66</v>
      </c>
      <c r="D265" s="246" t="s">
        <v>2501</v>
      </c>
      <c r="E265" s="246" t="s">
        <v>397</v>
      </c>
      <c r="F265" s="247">
        <v>34328</v>
      </c>
      <c r="G265" s="246" t="s">
        <v>1056</v>
      </c>
      <c r="H265" s="246" t="s">
        <v>398</v>
      </c>
      <c r="I265" s="246" t="s">
        <v>70</v>
      </c>
      <c r="J265" s="246"/>
      <c r="K265" s="246"/>
      <c r="L265" s="246"/>
      <c r="M265" s="246"/>
      <c r="O265" s="246"/>
      <c r="P265" s="246"/>
      <c r="Q265" s="246"/>
      <c r="R265" s="246"/>
      <c r="S265" s="246"/>
      <c r="T265" s="251"/>
      <c r="U265" s="246"/>
      <c r="Z265" s="246"/>
      <c r="AA265" s="246"/>
      <c r="AB265" s="246"/>
      <c r="AC265" s="246"/>
    </row>
    <row r="266" spans="1:29" x14ac:dyDescent="0.3">
      <c r="A266" s="246">
        <v>212629</v>
      </c>
      <c r="B266" s="246" t="s">
        <v>2502</v>
      </c>
      <c r="C266" s="246" t="s">
        <v>1333</v>
      </c>
      <c r="D266" s="246" t="s">
        <v>2503</v>
      </c>
      <c r="E266" s="246" t="s">
        <v>397</v>
      </c>
      <c r="F266" s="247">
        <v>34628</v>
      </c>
      <c r="G266" s="246" t="s">
        <v>1072</v>
      </c>
      <c r="H266" s="246" t="s">
        <v>398</v>
      </c>
      <c r="I266" s="246" t="s">
        <v>70</v>
      </c>
      <c r="J266" s="246"/>
      <c r="K266" s="246"/>
      <c r="L266" s="246"/>
      <c r="M266" s="246"/>
      <c r="O266" s="246"/>
      <c r="P266" s="246"/>
      <c r="Q266" s="246"/>
      <c r="R266" s="246"/>
      <c r="S266" s="246"/>
      <c r="T266" s="251"/>
      <c r="U266" s="246"/>
      <c r="Z266" s="246"/>
      <c r="AA266" s="246"/>
      <c r="AB266" s="246"/>
      <c r="AC266" s="246"/>
    </row>
    <row r="267" spans="1:29" x14ac:dyDescent="0.3">
      <c r="A267" s="246">
        <v>212725</v>
      </c>
      <c r="B267" s="246" t="s">
        <v>1404</v>
      </c>
      <c r="C267" s="246" t="s">
        <v>87</v>
      </c>
      <c r="D267" s="246" t="s">
        <v>519</v>
      </c>
      <c r="E267" s="246" t="s">
        <v>397</v>
      </c>
      <c r="F267" s="247">
        <v>30501</v>
      </c>
      <c r="G267" s="246" t="s">
        <v>2511</v>
      </c>
      <c r="H267" s="246" t="s">
        <v>398</v>
      </c>
      <c r="I267" s="246" t="s">
        <v>70</v>
      </c>
      <c r="J267" s="246"/>
      <c r="K267" s="246"/>
      <c r="L267" s="246"/>
      <c r="M267" s="246"/>
      <c r="O267" s="246"/>
      <c r="P267" s="246"/>
      <c r="Q267" s="246"/>
      <c r="R267" s="246"/>
      <c r="S267" s="246"/>
      <c r="T267" s="251"/>
      <c r="U267" s="246"/>
      <c r="Z267" s="246"/>
      <c r="AA267" s="246"/>
      <c r="AB267" s="246"/>
      <c r="AC267" s="246"/>
    </row>
    <row r="268" spans="1:29" x14ac:dyDescent="0.3">
      <c r="A268" s="246">
        <v>212788</v>
      </c>
      <c r="B268" s="246" t="s">
        <v>1410</v>
      </c>
      <c r="C268" s="246" t="s">
        <v>120</v>
      </c>
      <c r="D268" s="246" t="s">
        <v>1411</v>
      </c>
      <c r="E268" s="246" t="s">
        <v>396</v>
      </c>
      <c r="F268" s="247">
        <v>36013</v>
      </c>
      <c r="G268" s="246" t="s">
        <v>582</v>
      </c>
      <c r="H268" s="246" t="s">
        <v>398</v>
      </c>
      <c r="I268" s="246" t="s">
        <v>70</v>
      </c>
      <c r="J268" s="246"/>
      <c r="K268" s="246"/>
      <c r="L268" s="246"/>
      <c r="M268" s="246"/>
      <c r="O268" s="246"/>
      <c r="P268" s="246"/>
      <c r="Q268" s="246"/>
      <c r="R268" s="246"/>
      <c r="S268" s="246"/>
      <c r="T268" s="251"/>
      <c r="U268" s="246"/>
      <c r="Z268" s="246"/>
      <c r="AA268" s="246"/>
      <c r="AB268" s="246"/>
      <c r="AC268" s="246"/>
    </row>
    <row r="269" spans="1:29" x14ac:dyDescent="0.3">
      <c r="A269" s="246">
        <v>212805</v>
      </c>
      <c r="B269" s="246" t="s">
        <v>1395</v>
      </c>
      <c r="C269" s="246" t="s">
        <v>148</v>
      </c>
      <c r="D269" s="246" t="s">
        <v>2521</v>
      </c>
      <c r="E269" s="246" t="s">
        <v>396</v>
      </c>
      <c r="F269" s="247">
        <v>35592</v>
      </c>
      <c r="G269" s="246" t="s">
        <v>1026</v>
      </c>
      <c r="H269" s="246" t="s">
        <v>398</v>
      </c>
      <c r="I269" s="246" t="s">
        <v>70</v>
      </c>
      <c r="J269" s="246"/>
      <c r="K269" s="246"/>
      <c r="L269" s="246"/>
      <c r="M269" s="246"/>
      <c r="O269" s="246"/>
      <c r="P269" s="246"/>
      <c r="Q269" s="246"/>
      <c r="R269" s="246"/>
      <c r="S269" s="246"/>
      <c r="T269" s="251"/>
      <c r="U269" s="246"/>
      <c r="Z269" s="246"/>
      <c r="AA269" s="246"/>
      <c r="AB269" s="246"/>
      <c r="AC269" s="246"/>
    </row>
    <row r="270" spans="1:29" x14ac:dyDescent="0.3">
      <c r="A270" s="246">
        <v>212841</v>
      </c>
      <c r="B270" s="246" t="s">
        <v>79</v>
      </c>
      <c r="C270" s="246" t="s">
        <v>95</v>
      </c>
      <c r="D270" s="246" t="s">
        <v>290</v>
      </c>
      <c r="E270" s="246" t="s">
        <v>396</v>
      </c>
      <c r="F270" s="247">
        <v>34335</v>
      </c>
      <c r="G270" s="246" t="s">
        <v>393</v>
      </c>
      <c r="H270" s="246" t="s">
        <v>398</v>
      </c>
      <c r="I270" s="246" t="s">
        <v>70</v>
      </c>
      <c r="J270" s="246"/>
      <c r="K270" s="246"/>
      <c r="L270" s="246"/>
      <c r="M270" s="246"/>
      <c r="O270" s="246"/>
      <c r="P270" s="246"/>
      <c r="Q270" s="246"/>
      <c r="R270" s="246"/>
      <c r="S270" s="246"/>
      <c r="T270" s="251"/>
      <c r="U270" s="246"/>
      <c r="Z270" s="246"/>
      <c r="AA270" s="246"/>
      <c r="AB270" s="246"/>
      <c r="AC270" s="246"/>
    </row>
    <row r="271" spans="1:29" x14ac:dyDescent="0.3">
      <c r="A271" s="246">
        <v>212888</v>
      </c>
      <c r="B271" s="246" t="s">
        <v>2533</v>
      </c>
      <c r="C271" s="246" t="s">
        <v>2167</v>
      </c>
      <c r="D271" s="246" t="s">
        <v>2456</v>
      </c>
      <c r="E271" s="246" t="s">
        <v>397</v>
      </c>
      <c r="F271" s="247">
        <v>33521</v>
      </c>
      <c r="G271" s="246" t="s">
        <v>2534</v>
      </c>
      <c r="H271" s="246" t="s">
        <v>398</v>
      </c>
      <c r="I271" s="246" t="s">
        <v>70</v>
      </c>
      <c r="J271" s="246"/>
      <c r="K271" s="246"/>
      <c r="L271" s="246"/>
      <c r="M271" s="246"/>
      <c r="O271" s="246"/>
      <c r="P271" s="246"/>
      <c r="Q271" s="246"/>
      <c r="R271" s="246"/>
      <c r="S271" s="246"/>
      <c r="T271" s="251"/>
      <c r="U271" s="246"/>
      <c r="Z271" s="246"/>
      <c r="AA271" s="246"/>
      <c r="AB271" s="246"/>
      <c r="AC271" s="246"/>
    </row>
    <row r="272" spans="1:29" x14ac:dyDescent="0.3">
      <c r="A272" s="246">
        <v>212948</v>
      </c>
      <c r="B272" s="246" t="s">
        <v>2539</v>
      </c>
      <c r="C272" s="246" t="s">
        <v>1434</v>
      </c>
      <c r="D272" s="246" t="s">
        <v>1201</v>
      </c>
      <c r="E272" s="246" t="s">
        <v>397</v>
      </c>
      <c r="F272" s="247">
        <v>33970</v>
      </c>
      <c r="G272" s="246" t="s">
        <v>2540</v>
      </c>
      <c r="H272" s="246" t="s">
        <v>398</v>
      </c>
      <c r="I272" s="246" t="s">
        <v>70</v>
      </c>
      <c r="J272" s="246"/>
      <c r="K272" s="246"/>
      <c r="L272" s="246"/>
      <c r="M272" s="246"/>
      <c r="O272" s="246"/>
      <c r="P272" s="246"/>
      <c r="Q272" s="246"/>
      <c r="R272" s="246"/>
      <c r="S272" s="246"/>
      <c r="T272" s="251"/>
      <c r="U272" s="246"/>
      <c r="Z272" s="246"/>
      <c r="AA272" s="246"/>
      <c r="AB272" s="246"/>
      <c r="AC272" s="246"/>
    </row>
    <row r="273" spans="1:29" x14ac:dyDescent="0.3">
      <c r="A273" s="246">
        <v>212972</v>
      </c>
      <c r="B273" s="246" t="s">
        <v>1412</v>
      </c>
      <c r="C273" s="246" t="s">
        <v>102</v>
      </c>
      <c r="D273" s="246" t="s">
        <v>2544</v>
      </c>
      <c r="E273" s="246" t="s">
        <v>397</v>
      </c>
      <c r="F273" s="247">
        <v>35144</v>
      </c>
      <c r="G273" s="246" t="s">
        <v>1026</v>
      </c>
      <c r="H273" s="246" t="s">
        <v>398</v>
      </c>
      <c r="I273" s="246" t="s">
        <v>70</v>
      </c>
      <c r="J273" s="246"/>
      <c r="K273" s="246"/>
      <c r="L273" s="246"/>
      <c r="M273" s="246"/>
      <c r="O273" s="246"/>
      <c r="P273" s="246"/>
      <c r="Q273" s="246"/>
      <c r="R273" s="246"/>
      <c r="S273" s="246"/>
      <c r="T273" s="251"/>
      <c r="U273" s="246"/>
      <c r="Z273" s="246"/>
      <c r="AA273" s="246"/>
      <c r="AB273" s="246"/>
      <c r="AC273" s="246"/>
    </row>
    <row r="274" spans="1:29" x14ac:dyDescent="0.3">
      <c r="A274" s="246">
        <v>213003</v>
      </c>
      <c r="B274" s="246" t="s">
        <v>1441</v>
      </c>
      <c r="C274" s="246" t="s">
        <v>465</v>
      </c>
      <c r="D274" s="246" t="s">
        <v>282</v>
      </c>
      <c r="E274" s="246" t="s">
        <v>396</v>
      </c>
      <c r="F274" s="247">
        <v>34335</v>
      </c>
      <c r="G274" s="246" t="s">
        <v>1260</v>
      </c>
      <c r="H274" s="246" t="s">
        <v>398</v>
      </c>
      <c r="I274" s="246" t="s">
        <v>70</v>
      </c>
      <c r="J274" s="246"/>
      <c r="K274" s="246"/>
      <c r="L274" s="246"/>
      <c r="M274" s="246"/>
      <c r="O274" s="246"/>
      <c r="P274" s="246"/>
      <c r="Q274" s="246"/>
      <c r="R274" s="246"/>
      <c r="S274" s="246"/>
      <c r="T274" s="251"/>
      <c r="U274" s="246"/>
      <c r="Z274" s="246"/>
      <c r="AA274" s="246"/>
      <c r="AB274" s="246"/>
      <c r="AC274" s="246"/>
    </row>
    <row r="275" spans="1:29" x14ac:dyDescent="0.3">
      <c r="A275" s="246">
        <v>213043</v>
      </c>
      <c r="B275" s="246" t="s">
        <v>1307</v>
      </c>
      <c r="C275" s="246" t="s">
        <v>171</v>
      </c>
      <c r="D275" s="246" t="s">
        <v>2556</v>
      </c>
      <c r="E275" s="246" t="s">
        <v>397</v>
      </c>
      <c r="F275" s="247">
        <v>33780</v>
      </c>
      <c r="G275" s="246" t="s">
        <v>1308</v>
      </c>
      <c r="H275" s="246" t="s">
        <v>398</v>
      </c>
      <c r="I275" s="246" t="s">
        <v>70</v>
      </c>
      <c r="J275" s="246"/>
      <c r="K275" s="246"/>
      <c r="L275" s="246"/>
      <c r="M275" s="246"/>
      <c r="O275" s="246"/>
      <c r="P275" s="246"/>
      <c r="Q275" s="246"/>
      <c r="R275" s="246"/>
      <c r="S275" s="246"/>
      <c r="T275" s="251"/>
      <c r="U275" s="246"/>
      <c r="Z275" s="246"/>
      <c r="AA275" s="246"/>
      <c r="AB275" s="246"/>
      <c r="AC275" s="246"/>
    </row>
    <row r="276" spans="1:29" x14ac:dyDescent="0.3">
      <c r="A276" s="246">
        <v>213103</v>
      </c>
      <c r="B276" s="246" t="s">
        <v>1331</v>
      </c>
      <c r="C276" s="246" t="s">
        <v>95</v>
      </c>
      <c r="D276" s="246" t="s">
        <v>519</v>
      </c>
      <c r="E276" s="246" t="s">
        <v>397</v>
      </c>
      <c r="F276" s="247">
        <v>34820</v>
      </c>
      <c r="G276" s="246" t="s">
        <v>2564</v>
      </c>
      <c r="H276" s="246" t="s">
        <v>398</v>
      </c>
      <c r="I276" s="246" t="s">
        <v>70</v>
      </c>
      <c r="J276" s="246"/>
      <c r="K276" s="246"/>
      <c r="L276" s="246"/>
      <c r="M276" s="246"/>
      <c r="O276" s="246"/>
      <c r="P276" s="246"/>
      <c r="Q276" s="246"/>
      <c r="R276" s="246"/>
      <c r="S276" s="246"/>
      <c r="T276" s="251"/>
      <c r="U276" s="246"/>
      <c r="Z276" s="246"/>
      <c r="AA276" s="246"/>
      <c r="AB276" s="246"/>
      <c r="AC276" s="246"/>
    </row>
    <row r="277" spans="1:29" x14ac:dyDescent="0.3">
      <c r="A277" s="246">
        <v>213111</v>
      </c>
      <c r="B277" s="246" t="s">
        <v>1419</v>
      </c>
      <c r="C277" s="246" t="s">
        <v>1420</v>
      </c>
      <c r="D277" s="246" t="s">
        <v>1201</v>
      </c>
      <c r="E277" s="246" t="s">
        <v>397</v>
      </c>
      <c r="F277" s="247">
        <v>35122</v>
      </c>
      <c r="G277" s="246" t="s">
        <v>1084</v>
      </c>
      <c r="H277" s="246" t="s">
        <v>398</v>
      </c>
      <c r="I277" s="246" t="s">
        <v>70</v>
      </c>
      <c r="J277" s="246"/>
      <c r="K277" s="246"/>
      <c r="L277" s="246"/>
      <c r="M277" s="246"/>
      <c r="O277" s="246"/>
      <c r="P277" s="246"/>
      <c r="Q277" s="246"/>
      <c r="R277" s="246"/>
      <c r="S277" s="246"/>
      <c r="T277" s="251"/>
      <c r="U277" s="246"/>
      <c r="Z277" s="246"/>
      <c r="AA277" s="246"/>
      <c r="AB277" s="246"/>
      <c r="AC277" s="246"/>
    </row>
    <row r="278" spans="1:29" x14ac:dyDescent="0.3">
      <c r="A278" s="246">
        <v>213142</v>
      </c>
      <c r="B278" s="246" t="s">
        <v>1364</v>
      </c>
      <c r="C278" s="246" t="s">
        <v>71</v>
      </c>
      <c r="D278" s="246" t="s">
        <v>2566</v>
      </c>
      <c r="E278" s="246" t="s">
        <v>396</v>
      </c>
      <c r="F278" s="247">
        <v>35907</v>
      </c>
      <c r="G278" s="246" t="s">
        <v>1026</v>
      </c>
      <c r="H278" s="246" t="s">
        <v>398</v>
      </c>
      <c r="I278" s="246" t="s">
        <v>70</v>
      </c>
      <c r="J278" s="246"/>
      <c r="K278" s="246"/>
      <c r="L278" s="246"/>
      <c r="M278" s="246"/>
      <c r="O278" s="246"/>
      <c r="P278" s="246"/>
      <c r="Q278" s="246"/>
      <c r="R278" s="246"/>
      <c r="S278" s="246"/>
      <c r="T278" s="251"/>
      <c r="U278" s="246"/>
      <c r="Z278" s="246"/>
      <c r="AA278" s="246"/>
      <c r="AB278" s="246"/>
      <c r="AC278" s="246"/>
    </row>
    <row r="279" spans="1:29" x14ac:dyDescent="0.3">
      <c r="A279" s="246">
        <v>213215</v>
      </c>
      <c r="B279" s="246" t="s">
        <v>1400</v>
      </c>
      <c r="C279" s="246" t="s">
        <v>106</v>
      </c>
      <c r="D279" s="246" t="s">
        <v>2572</v>
      </c>
      <c r="E279" s="246" t="s">
        <v>397</v>
      </c>
      <c r="F279" s="247">
        <v>34119</v>
      </c>
      <c r="G279" s="246" t="s">
        <v>1026</v>
      </c>
      <c r="H279" s="246" t="s">
        <v>398</v>
      </c>
      <c r="I279" s="246" t="s">
        <v>70</v>
      </c>
      <c r="J279" s="246"/>
      <c r="K279" s="246"/>
      <c r="L279" s="246"/>
      <c r="M279" s="246"/>
      <c r="O279" s="246"/>
      <c r="P279" s="246"/>
      <c r="Q279" s="246"/>
      <c r="R279" s="246"/>
      <c r="S279" s="246"/>
      <c r="T279" s="251"/>
      <c r="U279" s="246"/>
      <c r="Z279" s="246"/>
      <c r="AA279" s="246"/>
      <c r="AB279" s="246"/>
      <c r="AC279" s="246"/>
    </row>
    <row r="280" spans="1:29" x14ac:dyDescent="0.3">
      <c r="A280" s="246">
        <v>213217</v>
      </c>
      <c r="B280" s="246" t="s">
        <v>2573</v>
      </c>
      <c r="C280" s="246" t="s">
        <v>524</v>
      </c>
      <c r="D280" s="246" t="s">
        <v>2574</v>
      </c>
      <c r="E280" s="246" t="s">
        <v>397</v>
      </c>
      <c r="F280" s="247">
        <v>35395</v>
      </c>
      <c r="G280" s="246" t="s">
        <v>1026</v>
      </c>
      <c r="H280" s="246" t="s">
        <v>398</v>
      </c>
      <c r="I280" s="246" t="s">
        <v>70</v>
      </c>
      <c r="J280" s="246"/>
      <c r="K280" s="246"/>
      <c r="L280" s="246"/>
      <c r="M280" s="246"/>
      <c r="O280" s="246"/>
      <c r="P280" s="246"/>
      <c r="Q280" s="246"/>
      <c r="R280" s="246"/>
      <c r="S280" s="246"/>
      <c r="T280" s="251"/>
      <c r="U280" s="246"/>
      <c r="Z280" s="246"/>
      <c r="AA280" s="246"/>
      <c r="AB280" s="246"/>
      <c r="AC280" s="246"/>
    </row>
    <row r="281" spans="1:29" x14ac:dyDescent="0.3">
      <c r="A281" s="246">
        <v>213259</v>
      </c>
      <c r="B281" s="246" t="s">
        <v>2585</v>
      </c>
      <c r="C281" s="246" t="s">
        <v>122</v>
      </c>
      <c r="D281" s="246" t="s">
        <v>2165</v>
      </c>
      <c r="E281" s="246" t="s">
        <v>397</v>
      </c>
      <c r="F281" s="247">
        <v>36555</v>
      </c>
      <c r="G281" s="246" t="s">
        <v>2586</v>
      </c>
      <c r="H281" s="246" t="s">
        <v>398</v>
      </c>
      <c r="I281" s="246" t="s">
        <v>70</v>
      </c>
      <c r="J281" s="246"/>
      <c r="K281" s="246"/>
      <c r="L281" s="246"/>
      <c r="M281" s="246"/>
      <c r="O281" s="246"/>
      <c r="P281" s="246"/>
      <c r="Q281" s="246"/>
      <c r="R281" s="246"/>
      <c r="S281" s="246"/>
      <c r="T281" s="251"/>
      <c r="U281" s="246"/>
      <c r="Z281" s="246"/>
      <c r="AA281" s="246"/>
      <c r="AB281" s="246"/>
      <c r="AC281" s="246"/>
    </row>
    <row r="282" spans="1:29" x14ac:dyDescent="0.3">
      <c r="A282" s="246">
        <v>213308</v>
      </c>
      <c r="B282" s="246" t="s">
        <v>2596</v>
      </c>
      <c r="C282" s="246" t="s">
        <v>1433</v>
      </c>
      <c r="D282" s="246" t="s">
        <v>2597</v>
      </c>
      <c r="E282" s="246" t="s">
        <v>397</v>
      </c>
      <c r="F282" s="247">
        <v>36258</v>
      </c>
      <c r="G282" s="246" t="s">
        <v>1026</v>
      </c>
      <c r="H282" s="246" t="s">
        <v>398</v>
      </c>
      <c r="I282" s="246" t="s">
        <v>70</v>
      </c>
      <c r="J282" s="246"/>
      <c r="K282" s="246"/>
      <c r="L282" s="246"/>
      <c r="M282" s="246"/>
      <c r="O282" s="246"/>
      <c r="P282" s="246"/>
      <c r="Q282" s="246"/>
      <c r="R282" s="246"/>
      <c r="S282" s="246"/>
      <c r="T282" s="251"/>
      <c r="U282" s="246"/>
      <c r="Z282" s="246"/>
      <c r="AA282" s="246"/>
      <c r="AB282" s="246"/>
      <c r="AC282" s="246"/>
    </row>
    <row r="283" spans="1:29" x14ac:dyDescent="0.3">
      <c r="A283" s="246">
        <v>213329</v>
      </c>
      <c r="B283" s="246" t="s">
        <v>1399</v>
      </c>
      <c r="C283" s="246" t="s">
        <v>448</v>
      </c>
      <c r="D283" s="246" t="s">
        <v>2599</v>
      </c>
      <c r="E283" s="246" t="s">
        <v>397</v>
      </c>
      <c r="F283" s="247">
        <v>29806</v>
      </c>
      <c r="G283" s="246" t="s">
        <v>1086</v>
      </c>
      <c r="H283" s="246" t="s">
        <v>398</v>
      </c>
      <c r="I283" s="246" t="s">
        <v>70</v>
      </c>
      <c r="J283" s="246"/>
      <c r="K283" s="246"/>
      <c r="L283" s="246"/>
      <c r="M283" s="246"/>
      <c r="O283" s="246"/>
      <c r="P283" s="246"/>
      <c r="Q283" s="246"/>
      <c r="R283" s="246"/>
      <c r="S283" s="246"/>
      <c r="T283" s="251"/>
      <c r="U283" s="246"/>
      <c r="Z283" s="246"/>
      <c r="AA283" s="246"/>
      <c r="AB283" s="246"/>
      <c r="AC283" s="246"/>
    </row>
    <row r="284" spans="1:29" x14ac:dyDescent="0.3">
      <c r="A284" s="246">
        <v>213355</v>
      </c>
      <c r="B284" s="246" t="s">
        <v>1301</v>
      </c>
      <c r="C284" s="246" t="s">
        <v>1302</v>
      </c>
      <c r="D284" s="246" t="s">
        <v>2602</v>
      </c>
      <c r="E284" s="246" t="s">
        <v>397</v>
      </c>
      <c r="F284" s="247">
        <v>32325</v>
      </c>
      <c r="G284" s="246" t="s">
        <v>1026</v>
      </c>
      <c r="H284" s="246" t="s">
        <v>398</v>
      </c>
      <c r="I284" s="246" t="s">
        <v>70</v>
      </c>
      <c r="J284" s="246"/>
      <c r="K284" s="246"/>
      <c r="L284" s="246"/>
      <c r="M284" s="246"/>
      <c r="O284" s="246"/>
      <c r="P284" s="246"/>
      <c r="Q284" s="246"/>
      <c r="R284" s="246"/>
      <c r="S284" s="246"/>
      <c r="T284" s="251"/>
      <c r="U284" s="246"/>
      <c r="Z284" s="246"/>
      <c r="AA284" s="246"/>
      <c r="AB284" s="246"/>
      <c r="AC284" s="246"/>
    </row>
    <row r="285" spans="1:29" x14ac:dyDescent="0.3">
      <c r="A285" s="246">
        <v>213394</v>
      </c>
      <c r="B285" s="246" t="s">
        <v>1334</v>
      </c>
      <c r="C285" s="246" t="s">
        <v>1335</v>
      </c>
      <c r="D285" s="246" t="s">
        <v>2606</v>
      </c>
      <c r="E285" s="246" t="s">
        <v>397</v>
      </c>
      <c r="F285" s="247">
        <v>34946</v>
      </c>
      <c r="G285" s="246" t="s">
        <v>1027</v>
      </c>
      <c r="H285" s="246" t="s">
        <v>398</v>
      </c>
      <c r="I285" s="246" t="s">
        <v>70</v>
      </c>
      <c r="J285" s="246"/>
      <c r="K285" s="246"/>
      <c r="L285" s="246"/>
      <c r="M285" s="246"/>
      <c r="O285" s="246"/>
      <c r="P285" s="246"/>
      <c r="Q285" s="246"/>
      <c r="R285" s="246"/>
      <c r="S285" s="246"/>
      <c r="T285" s="251"/>
      <c r="U285" s="246"/>
      <c r="Z285" s="246"/>
      <c r="AA285" s="246"/>
      <c r="AB285" s="246"/>
      <c r="AC285" s="246"/>
    </row>
    <row r="286" spans="1:29" x14ac:dyDescent="0.3">
      <c r="A286" s="246">
        <v>213398</v>
      </c>
      <c r="B286" s="246" t="s">
        <v>1355</v>
      </c>
      <c r="C286" s="246" t="s">
        <v>104</v>
      </c>
      <c r="D286" s="246" t="s">
        <v>2607</v>
      </c>
      <c r="E286" s="246" t="s">
        <v>396</v>
      </c>
      <c r="F286" s="247">
        <v>35676</v>
      </c>
      <c r="G286" s="246" t="s">
        <v>1026</v>
      </c>
      <c r="H286" s="246" t="s">
        <v>398</v>
      </c>
      <c r="I286" s="246" t="s">
        <v>70</v>
      </c>
      <c r="J286" s="246"/>
      <c r="K286" s="246"/>
      <c r="L286" s="246"/>
      <c r="M286" s="246"/>
      <c r="O286" s="246"/>
      <c r="P286" s="246"/>
      <c r="Q286" s="246"/>
      <c r="R286" s="246"/>
      <c r="S286" s="246"/>
      <c r="T286" s="251"/>
      <c r="U286" s="246"/>
      <c r="Z286" s="246"/>
      <c r="AA286" s="246"/>
      <c r="AB286" s="246"/>
      <c r="AC286" s="246"/>
    </row>
    <row r="287" spans="1:29" x14ac:dyDescent="0.3">
      <c r="A287" s="246">
        <v>213411</v>
      </c>
      <c r="B287" s="246" t="s">
        <v>1366</v>
      </c>
      <c r="C287" s="246" t="s">
        <v>148</v>
      </c>
      <c r="D287" s="246" t="s">
        <v>2609</v>
      </c>
      <c r="E287" s="246" t="s">
        <v>396</v>
      </c>
      <c r="F287" s="247">
        <v>36006</v>
      </c>
      <c r="G287" s="246" t="s">
        <v>1026</v>
      </c>
      <c r="H287" s="246" t="s">
        <v>398</v>
      </c>
      <c r="I287" s="246" t="s">
        <v>70</v>
      </c>
      <c r="J287" s="246"/>
      <c r="K287" s="246"/>
      <c r="L287" s="246"/>
      <c r="M287" s="246"/>
      <c r="O287" s="246"/>
      <c r="P287" s="246"/>
      <c r="Q287" s="246"/>
      <c r="R287" s="246"/>
      <c r="S287" s="246"/>
      <c r="T287" s="251"/>
      <c r="U287" s="246"/>
      <c r="Z287" s="246"/>
      <c r="AA287" s="246"/>
      <c r="AB287" s="246"/>
      <c r="AC287" s="246"/>
    </row>
    <row r="288" spans="1:29" x14ac:dyDescent="0.3">
      <c r="A288" s="246">
        <v>213433</v>
      </c>
      <c r="B288" s="246" t="s">
        <v>1316</v>
      </c>
      <c r="C288" s="246" t="s">
        <v>74</v>
      </c>
      <c r="D288" s="246" t="s">
        <v>2610</v>
      </c>
      <c r="E288" s="246" t="s">
        <v>397</v>
      </c>
      <c r="F288" s="247">
        <v>34502</v>
      </c>
      <c r="G288" s="246" t="s">
        <v>1086</v>
      </c>
      <c r="H288" s="246" t="s">
        <v>398</v>
      </c>
      <c r="I288" s="246" t="s">
        <v>70</v>
      </c>
      <c r="J288" s="246"/>
      <c r="K288" s="246"/>
      <c r="L288" s="246"/>
      <c r="M288" s="246"/>
      <c r="O288" s="246"/>
      <c r="P288" s="246"/>
      <c r="Q288" s="246"/>
      <c r="R288" s="246"/>
      <c r="S288" s="246"/>
      <c r="T288" s="251"/>
      <c r="U288" s="246"/>
      <c r="Z288" s="246"/>
      <c r="AA288" s="246"/>
      <c r="AB288" s="246"/>
      <c r="AC288" s="246"/>
    </row>
    <row r="289" spans="1:29" x14ac:dyDescent="0.3">
      <c r="A289" s="246">
        <v>213445</v>
      </c>
      <c r="B289" s="246" t="s">
        <v>1377</v>
      </c>
      <c r="C289" s="246" t="s">
        <v>2611</v>
      </c>
      <c r="D289" s="246" t="s">
        <v>2402</v>
      </c>
      <c r="E289" s="246" t="s">
        <v>397</v>
      </c>
      <c r="F289" s="247">
        <v>36265</v>
      </c>
      <c r="G289" s="246" t="s">
        <v>1033</v>
      </c>
      <c r="H289" s="246" t="s">
        <v>398</v>
      </c>
      <c r="I289" s="246" t="s">
        <v>70</v>
      </c>
      <c r="J289" s="246"/>
      <c r="K289" s="246"/>
      <c r="L289" s="246"/>
      <c r="M289" s="246"/>
      <c r="O289" s="246"/>
      <c r="P289" s="246"/>
      <c r="Q289" s="246"/>
      <c r="R289" s="246"/>
      <c r="S289" s="246"/>
      <c r="T289" s="251"/>
      <c r="U289" s="246"/>
      <c r="Z289" s="246"/>
      <c r="AA289" s="246"/>
      <c r="AB289" s="246"/>
      <c r="AC289" s="246"/>
    </row>
    <row r="290" spans="1:29" x14ac:dyDescent="0.3">
      <c r="A290" s="246">
        <v>213459</v>
      </c>
      <c r="B290" s="246" t="s">
        <v>1443</v>
      </c>
      <c r="C290" s="246" t="s">
        <v>197</v>
      </c>
      <c r="D290" s="246" t="s">
        <v>2613</v>
      </c>
      <c r="E290" s="246" t="s">
        <v>396</v>
      </c>
      <c r="F290" s="247">
        <v>33618</v>
      </c>
      <c r="G290" s="246" t="s">
        <v>383</v>
      </c>
      <c r="H290" s="246" t="s">
        <v>398</v>
      </c>
      <c r="I290" s="246" t="s">
        <v>70</v>
      </c>
      <c r="J290" s="246"/>
      <c r="K290" s="246"/>
      <c r="L290" s="246"/>
      <c r="M290" s="246"/>
      <c r="O290" s="246"/>
      <c r="P290" s="246"/>
      <c r="Q290" s="246"/>
      <c r="R290" s="246"/>
      <c r="S290" s="246"/>
      <c r="T290" s="251"/>
      <c r="U290" s="246"/>
      <c r="Z290" s="246"/>
      <c r="AA290" s="246"/>
      <c r="AB290" s="246"/>
      <c r="AC290" s="246"/>
    </row>
    <row r="291" spans="1:29" x14ac:dyDescent="0.3">
      <c r="A291" s="246">
        <v>213468</v>
      </c>
      <c r="B291" s="246" t="s">
        <v>1300</v>
      </c>
      <c r="C291" s="246" t="s">
        <v>168</v>
      </c>
      <c r="D291" s="246" t="s">
        <v>311</v>
      </c>
      <c r="E291" s="246" t="s">
        <v>396</v>
      </c>
      <c r="F291" s="247">
        <v>32878</v>
      </c>
      <c r="G291" s="246" t="s">
        <v>593</v>
      </c>
      <c r="H291" s="246" t="s">
        <v>398</v>
      </c>
      <c r="I291" s="246" t="s">
        <v>70</v>
      </c>
      <c r="J291" s="246"/>
      <c r="K291" s="246"/>
      <c r="L291" s="246"/>
      <c r="M291" s="246"/>
      <c r="O291" s="246"/>
      <c r="P291" s="246"/>
      <c r="Q291" s="246"/>
      <c r="R291" s="246"/>
      <c r="S291" s="246"/>
      <c r="T291" s="251"/>
      <c r="U291" s="246"/>
      <c r="Z291" s="246"/>
      <c r="AA291" s="246"/>
      <c r="AB291" s="246"/>
      <c r="AC291" s="246"/>
    </row>
    <row r="292" spans="1:29" x14ac:dyDescent="0.3">
      <c r="A292" s="246">
        <v>213495</v>
      </c>
      <c r="B292" s="246" t="s">
        <v>1332</v>
      </c>
      <c r="C292" s="246" t="s">
        <v>504</v>
      </c>
      <c r="D292" s="246" t="s">
        <v>693</v>
      </c>
      <c r="E292" s="246" t="s">
        <v>397</v>
      </c>
      <c r="F292" s="247">
        <v>34863</v>
      </c>
      <c r="G292" s="246" t="s">
        <v>1026</v>
      </c>
      <c r="H292" s="246" t="s">
        <v>398</v>
      </c>
      <c r="I292" s="246" t="s">
        <v>70</v>
      </c>
      <c r="J292" s="246"/>
      <c r="K292" s="246"/>
      <c r="L292" s="246"/>
      <c r="M292" s="246"/>
      <c r="O292" s="246"/>
      <c r="P292" s="246"/>
      <c r="Q292" s="246"/>
      <c r="R292" s="246"/>
      <c r="S292" s="246"/>
      <c r="T292" s="251"/>
      <c r="U292" s="246"/>
      <c r="Z292" s="246"/>
      <c r="AA292" s="246"/>
      <c r="AB292" s="246"/>
      <c r="AC292" s="246"/>
    </row>
    <row r="293" spans="1:29" x14ac:dyDescent="0.3">
      <c r="A293" s="246">
        <v>213502</v>
      </c>
      <c r="B293" s="246" t="s">
        <v>1297</v>
      </c>
      <c r="C293" s="246" t="s">
        <v>791</v>
      </c>
      <c r="D293" s="246" t="s">
        <v>2370</v>
      </c>
      <c r="E293" s="246" t="s">
        <v>397</v>
      </c>
      <c r="F293" s="247">
        <v>32874</v>
      </c>
      <c r="G293" s="246" t="s">
        <v>1026</v>
      </c>
      <c r="H293" s="246" t="s">
        <v>398</v>
      </c>
      <c r="I293" s="246" t="s">
        <v>70</v>
      </c>
      <c r="J293" s="246"/>
      <c r="K293" s="246"/>
      <c r="L293" s="246"/>
      <c r="M293" s="246"/>
      <c r="O293" s="246"/>
      <c r="P293" s="246"/>
      <c r="Q293" s="246"/>
      <c r="R293" s="246"/>
      <c r="S293" s="246"/>
      <c r="T293" s="251"/>
      <c r="U293" s="246"/>
      <c r="Z293" s="246"/>
      <c r="AA293" s="246"/>
      <c r="AB293" s="246"/>
      <c r="AC293" s="246"/>
    </row>
    <row r="294" spans="1:29" x14ac:dyDescent="0.3">
      <c r="A294" s="246">
        <v>213533</v>
      </c>
      <c r="B294" s="246" t="s">
        <v>1372</v>
      </c>
      <c r="C294" s="246" t="s">
        <v>122</v>
      </c>
      <c r="D294" s="246" t="s">
        <v>2619</v>
      </c>
      <c r="E294" s="246" t="s">
        <v>397</v>
      </c>
      <c r="F294" s="247">
        <v>35992</v>
      </c>
      <c r="G294" s="246" t="s">
        <v>1026</v>
      </c>
      <c r="H294" s="246" t="s">
        <v>398</v>
      </c>
      <c r="I294" s="246" t="s">
        <v>70</v>
      </c>
      <c r="J294" s="246"/>
      <c r="K294" s="246"/>
      <c r="L294" s="246"/>
      <c r="M294" s="246"/>
      <c r="O294" s="246"/>
      <c r="P294" s="246"/>
      <c r="Q294" s="246"/>
      <c r="R294" s="246"/>
      <c r="S294" s="246"/>
      <c r="T294" s="251"/>
      <c r="U294" s="246"/>
      <c r="Z294" s="246"/>
      <c r="AA294" s="246"/>
      <c r="AB294" s="246"/>
      <c r="AC294" s="246"/>
    </row>
    <row r="295" spans="1:29" x14ac:dyDescent="0.3">
      <c r="A295" s="246">
        <v>213575</v>
      </c>
      <c r="B295" s="246" t="s">
        <v>1423</v>
      </c>
      <c r="C295" s="246" t="s">
        <v>103</v>
      </c>
      <c r="D295" s="246" t="s">
        <v>2627</v>
      </c>
      <c r="E295" s="246" t="s">
        <v>397</v>
      </c>
      <c r="F295" s="247">
        <v>35534</v>
      </c>
      <c r="G295" s="246" t="s">
        <v>1067</v>
      </c>
      <c r="H295" s="246" t="s">
        <v>398</v>
      </c>
      <c r="I295" s="246" t="s">
        <v>70</v>
      </c>
      <c r="J295" s="246"/>
      <c r="K295" s="246"/>
      <c r="L295" s="246"/>
      <c r="M295" s="246"/>
      <c r="O295" s="246"/>
      <c r="P295" s="246"/>
      <c r="Q295" s="246"/>
      <c r="R295" s="246"/>
      <c r="S295" s="246"/>
      <c r="T295" s="251"/>
      <c r="U295" s="246"/>
      <c r="Z295" s="246"/>
      <c r="AA295" s="246"/>
      <c r="AB295" s="246"/>
      <c r="AC295" s="246"/>
    </row>
    <row r="296" spans="1:29" x14ac:dyDescent="0.3">
      <c r="A296" s="246">
        <v>213655</v>
      </c>
      <c r="B296" s="246" t="s">
        <v>1390</v>
      </c>
      <c r="C296" s="246" t="s">
        <v>71</v>
      </c>
      <c r="D296" s="246" t="s">
        <v>318</v>
      </c>
      <c r="E296" s="246" t="s">
        <v>397</v>
      </c>
      <c r="F296" s="247">
        <v>33298</v>
      </c>
      <c r="G296" s="246" t="s">
        <v>373</v>
      </c>
      <c r="H296" s="246" t="s">
        <v>398</v>
      </c>
      <c r="I296" s="246" t="s">
        <v>70</v>
      </c>
      <c r="J296" s="246"/>
      <c r="K296" s="246"/>
      <c r="L296" s="246"/>
      <c r="M296" s="246"/>
      <c r="O296" s="246"/>
      <c r="P296" s="246"/>
      <c r="Q296" s="246"/>
      <c r="R296" s="246"/>
      <c r="S296" s="246"/>
      <c r="T296" s="251"/>
      <c r="U296" s="246"/>
      <c r="Z296" s="246"/>
      <c r="AA296" s="246"/>
      <c r="AB296" s="246"/>
      <c r="AC296" s="246"/>
    </row>
    <row r="297" spans="1:29" x14ac:dyDescent="0.3">
      <c r="A297" s="246">
        <v>213777</v>
      </c>
      <c r="B297" s="246" t="s">
        <v>1336</v>
      </c>
      <c r="C297" s="246" t="s">
        <v>442</v>
      </c>
      <c r="D297" s="246" t="s">
        <v>2638</v>
      </c>
      <c r="E297" s="246" t="s">
        <v>397</v>
      </c>
      <c r="F297" s="247">
        <v>35066</v>
      </c>
      <c r="G297" s="246" t="s">
        <v>2639</v>
      </c>
      <c r="H297" s="246" t="s">
        <v>398</v>
      </c>
      <c r="I297" s="246" t="s">
        <v>70</v>
      </c>
      <c r="J297" s="246"/>
      <c r="K297" s="246"/>
      <c r="L297" s="246"/>
      <c r="M297" s="246"/>
      <c r="O297" s="246"/>
      <c r="P297" s="246"/>
      <c r="Q297" s="246"/>
      <c r="R297" s="246"/>
      <c r="S297" s="246"/>
      <c r="T297" s="251"/>
      <c r="U297" s="246"/>
      <c r="Z297" s="246"/>
      <c r="AA297" s="246"/>
      <c r="AB297" s="246"/>
      <c r="AC297" s="246"/>
    </row>
    <row r="298" spans="1:29" x14ac:dyDescent="0.3">
      <c r="A298" s="246">
        <v>213851</v>
      </c>
      <c r="B298" s="246" t="s">
        <v>1320</v>
      </c>
      <c r="C298" s="246" t="s">
        <v>898</v>
      </c>
      <c r="D298" s="246" t="s">
        <v>2644</v>
      </c>
      <c r="E298" s="246" t="s">
        <v>397</v>
      </c>
      <c r="F298" s="247">
        <v>34495</v>
      </c>
      <c r="G298" s="246" t="s">
        <v>1026</v>
      </c>
      <c r="H298" s="246" t="s">
        <v>398</v>
      </c>
      <c r="I298" s="246" t="s">
        <v>70</v>
      </c>
      <c r="J298" s="246"/>
      <c r="K298" s="246"/>
      <c r="L298" s="246"/>
      <c r="M298" s="246"/>
      <c r="O298" s="246"/>
      <c r="P298" s="246"/>
      <c r="Q298" s="246"/>
      <c r="R298" s="246"/>
      <c r="S298" s="246"/>
      <c r="T298" s="251"/>
      <c r="U298" s="246"/>
      <c r="Z298" s="246"/>
      <c r="AA298" s="246"/>
      <c r="AB298" s="246"/>
      <c r="AC298" s="246"/>
    </row>
    <row r="299" spans="1:29" x14ac:dyDescent="0.3">
      <c r="A299" s="246">
        <v>213908</v>
      </c>
      <c r="B299" s="246" t="s">
        <v>1325</v>
      </c>
      <c r="C299" s="246" t="s">
        <v>153</v>
      </c>
      <c r="D299" s="246" t="s">
        <v>2650</v>
      </c>
      <c r="E299" s="246" t="s">
        <v>397</v>
      </c>
      <c r="F299" s="247">
        <v>34394</v>
      </c>
      <c r="G299" s="246" t="s">
        <v>2651</v>
      </c>
      <c r="H299" s="246" t="s">
        <v>398</v>
      </c>
      <c r="I299" s="246" t="s">
        <v>70</v>
      </c>
      <c r="J299" s="246"/>
      <c r="K299" s="246"/>
      <c r="L299" s="246"/>
      <c r="M299" s="246"/>
      <c r="O299" s="246"/>
      <c r="P299" s="246"/>
      <c r="Q299" s="246"/>
      <c r="R299" s="246"/>
      <c r="S299" s="246"/>
      <c r="T299" s="251"/>
      <c r="U299" s="246"/>
      <c r="Z299" s="246"/>
      <c r="AA299" s="246"/>
      <c r="AB299" s="246"/>
      <c r="AC299" s="246"/>
    </row>
    <row r="300" spans="1:29" x14ac:dyDescent="0.3">
      <c r="A300" s="246">
        <v>213944</v>
      </c>
      <c r="B300" s="246" t="s">
        <v>2655</v>
      </c>
      <c r="C300" s="246" t="s">
        <v>469</v>
      </c>
      <c r="D300" s="246" t="s">
        <v>1237</v>
      </c>
      <c r="E300" s="246" t="s">
        <v>396</v>
      </c>
      <c r="F300" s="247">
        <v>33284</v>
      </c>
      <c r="G300" s="246" t="s">
        <v>382</v>
      </c>
      <c r="H300" s="246" t="s">
        <v>398</v>
      </c>
      <c r="I300" s="246" t="s">
        <v>70</v>
      </c>
      <c r="J300" s="246"/>
      <c r="K300" s="246"/>
      <c r="L300" s="246"/>
      <c r="M300" s="246"/>
      <c r="O300" s="246"/>
      <c r="P300" s="246"/>
      <c r="Q300" s="246"/>
      <c r="R300" s="246"/>
      <c r="S300" s="246"/>
      <c r="T300" s="251"/>
      <c r="U300" s="246"/>
      <c r="Z300" s="246"/>
      <c r="AA300" s="246"/>
      <c r="AB300" s="246"/>
      <c r="AC300" s="246"/>
    </row>
    <row r="301" spans="1:29" x14ac:dyDescent="0.3">
      <c r="A301" s="246">
        <v>213945</v>
      </c>
      <c r="B301" s="246" t="s">
        <v>2656</v>
      </c>
      <c r="C301" s="246" t="s">
        <v>1244</v>
      </c>
      <c r="D301" s="246" t="s">
        <v>2657</v>
      </c>
      <c r="E301" s="246" t="s">
        <v>396</v>
      </c>
      <c r="F301" s="247">
        <v>34724</v>
      </c>
      <c r="G301" s="246" t="s">
        <v>383</v>
      </c>
      <c r="H301" s="246" t="s">
        <v>398</v>
      </c>
      <c r="I301" s="246" t="s">
        <v>70</v>
      </c>
      <c r="J301" s="246"/>
      <c r="K301" s="246"/>
      <c r="L301" s="246"/>
      <c r="M301" s="246"/>
      <c r="O301" s="246"/>
      <c r="P301" s="246"/>
      <c r="Q301" s="246"/>
      <c r="R301" s="246"/>
      <c r="S301" s="246"/>
      <c r="T301" s="251"/>
      <c r="U301" s="246"/>
      <c r="Z301" s="246"/>
      <c r="AA301" s="246"/>
      <c r="AB301" s="246"/>
      <c r="AC301" s="246"/>
    </row>
    <row r="302" spans="1:29" x14ac:dyDescent="0.3">
      <c r="A302" s="246">
        <v>214004</v>
      </c>
      <c r="B302" s="246" t="s">
        <v>1379</v>
      </c>
      <c r="C302" s="246" t="s">
        <v>117</v>
      </c>
      <c r="D302" s="246" t="s">
        <v>1380</v>
      </c>
      <c r="E302" s="246" t="s">
        <v>396</v>
      </c>
      <c r="F302" s="247">
        <v>36409</v>
      </c>
      <c r="G302" s="246" t="s">
        <v>392</v>
      </c>
      <c r="H302" s="246" t="s">
        <v>398</v>
      </c>
      <c r="I302" s="246" t="s">
        <v>70</v>
      </c>
      <c r="J302" s="246"/>
      <c r="K302" s="246"/>
      <c r="L302" s="246"/>
      <c r="M302" s="246"/>
      <c r="O302" s="246"/>
      <c r="P302" s="246"/>
      <c r="Q302" s="246"/>
      <c r="R302" s="246"/>
      <c r="S302" s="246"/>
      <c r="T302" s="251"/>
      <c r="U302" s="246"/>
      <c r="Z302" s="246"/>
      <c r="AA302" s="246"/>
      <c r="AB302" s="246"/>
      <c r="AC302" s="246"/>
    </row>
    <row r="303" spans="1:29" x14ac:dyDescent="0.3">
      <c r="A303" s="246">
        <v>214013</v>
      </c>
      <c r="B303" s="246" t="s">
        <v>1373</v>
      </c>
      <c r="C303" s="246" t="s">
        <v>71</v>
      </c>
      <c r="D303" s="246" t="s">
        <v>2666</v>
      </c>
      <c r="E303" s="246" t="s">
        <v>397</v>
      </c>
      <c r="F303" s="247">
        <v>36109</v>
      </c>
      <c r="G303" s="246" t="s">
        <v>1074</v>
      </c>
      <c r="H303" s="246" t="s">
        <v>398</v>
      </c>
      <c r="I303" s="246" t="s">
        <v>70</v>
      </c>
      <c r="J303" s="246"/>
      <c r="K303" s="246"/>
      <c r="L303" s="246"/>
      <c r="M303" s="246"/>
      <c r="O303" s="246"/>
      <c r="P303" s="246"/>
      <c r="Q303" s="246"/>
      <c r="R303" s="246"/>
      <c r="S303" s="246"/>
      <c r="T303" s="251"/>
      <c r="U303" s="246"/>
      <c r="Z303" s="246"/>
      <c r="AA303" s="246"/>
      <c r="AB303" s="246"/>
      <c r="AC303" s="246"/>
    </row>
    <row r="304" spans="1:29" x14ac:dyDescent="0.3">
      <c r="A304" s="246">
        <v>214038</v>
      </c>
      <c r="B304" s="246" t="s">
        <v>1374</v>
      </c>
      <c r="C304" s="246" t="s">
        <v>149</v>
      </c>
      <c r="D304" s="246" t="s">
        <v>2670</v>
      </c>
      <c r="E304" s="246" t="s">
        <v>397</v>
      </c>
      <c r="F304" s="247">
        <v>36339</v>
      </c>
      <c r="G304" s="246" t="s">
        <v>1053</v>
      </c>
      <c r="H304" s="246" t="s">
        <v>398</v>
      </c>
      <c r="I304" s="246" t="s">
        <v>70</v>
      </c>
      <c r="J304" s="246"/>
      <c r="K304" s="246"/>
      <c r="L304" s="246"/>
      <c r="M304" s="246"/>
      <c r="O304" s="246"/>
      <c r="P304" s="246"/>
      <c r="Q304" s="246"/>
      <c r="R304" s="246"/>
      <c r="S304" s="246"/>
      <c r="T304" s="251"/>
      <c r="U304" s="246"/>
      <c r="Z304" s="246"/>
      <c r="AA304" s="246"/>
      <c r="AB304" s="246"/>
      <c r="AC304" s="246"/>
    </row>
    <row r="305" spans="1:29" x14ac:dyDescent="0.3">
      <c r="A305" s="246">
        <v>214056</v>
      </c>
      <c r="B305" s="246" t="s">
        <v>1358</v>
      </c>
      <c r="C305" s="246" t="s">
        <v>1359</v>
      </c>
      <c r="D305" s="246" t="s">
        <v>2671</v>
      </c>
      <c r="E305" s="246" t="s">
        <v>396</v>
      </c>
      <c r="F305" s="247">
        <v>35796</v>
      </c>
      <c r="G305" s="246" t="s">
        <v>1041</v>
      </c>
      <c r="H305" s="246" t="s">
        <v>398</v>
      </c>
      <c r="I305" s="246" t="s">
        <v>70</v>
      </c>
      <c r="J305" s="246"/>
      <c r="K305" s="246"/>
      <c r="L305" s="246"/>
      <c r="M305" s="246"/>
      <c r="O305" s="246"/>
      <c r="P305" s="246"/>
      <c r="Q305" s="246"/>
      <c r="R305" s="246"/>
      <c r="S305" s="246"/>
      <c r="T305" s="251"/>
      <c r="U305" s="246"/>
      <c r="Z305" s="246"/>
      <c r="AA305" s="246"/>
      <c r="AB305" s="246"/>
      <c r="AC305" s="246"/>
    </row>
    <row r="306" spans="1:29" x14ac:dyDescent="0.3">
      <c r="A306" s="246">
        <v>214063</v>
      </c>
      <c r="B306" s="246" t="s">
        <v>1290</v>
      </c>
      <c r="C306" s="246" t="s">
        <v>111</v>
      </c>
      <c r="D306" s="246" t="s">
        <v>295</v>
      </c>
      <c r="E306" s="246" t="s">
        <v>396</v>
      </c>
      <c r="F306" s="247">
        <v>31856</v>
      </c>
      <c r="G306" s="246" t="s">
        <v>1291</v>
      </c>
      <c r="H306" s="246" t="s">
        <v>398</v>
      </c>
      <c r="I306" s="246" t="s">
        <v>70</v>
      </c>
      <c r="J306" s="246"/>
      <c r="K306" s="246"/>
      <c r="L306" s="246"/>
      <c r="M306" s="246"/>
      <c r="O306" s="246"/>
      <c r="P306" s="246"/>
      <c r="Q306" s="246"/>
      <c r="R306" s="246"/>
      <c r="S306" s="246"/>
      <c r="T306" s="251"/>
      <c r="U306" s="246"/>
      <c r="Z306" s="246"/>
      <c r="AA306" s="246"/>
      <c r="AB306" s="246"/>
      <c r="AC306" s="246"/>
    </row>
    <row r="307" spans="1:29" x14ac:dyDescent="0.3">
      <c r="A307" s="246">
        <v>214119</v>
      </c>
      <c r="B307" s="246" t="s">
        <v>1414</v>
      </c>
      <c r="C307" s="246" t="s">
        <v>433</v>
      </c>
      <c r="D307" s="246" t="s">
        <v>2677</v>
      </c>
      <c r="E307" s="246" t="s">
        <v>397</v>
      </c>
      <c r="F307" s="247">
        <v>35440</v>
      </c>
      <c r="G307" s="246" t="s">
        <v>2678</v>
      </c>
      <c r="H307" s="246" t="s">
        <v>398</v>
      </c>
      <c r="I307" s="246" t="s">
        <v>70</v>
      </c>
      <c r="J307" s="246"/>
      <c r="K307" s="246"/>
      <c r="L307" s="246"/>
      <c r="M307" s="246"/>
      <c r="O307" s="246"/>
      <c r="P307" s="246"/>
      <c r="Q307" s="246"/>
      <c r="R307" s="246"/>
      <c r="S307" s="246"/>
      <c r="T307" s="251"/>
      <c r="U307" s="246"/>
      <c r="Z307" s="246"/>
      <c r="AA307" s="246"/>
      <c r="AB307" s="246"/>
      <c r="AC307" s="246"/>
    </row>
    <row r="308" spans="1:29" x14ac:dyDescent="0.3">
      <c r="A308" s="246">
        <v>214123</v>
      </c>
      <c r="B308" s="246" t="s">
        <v>1375</v>
      </c>
      <c r="C308" s="246" t="s">
        <v>1376</v>
      </c>
      <c r="D308" s="246" t="s">
        <v>2679</v>
      </c>
      <c r="E308" s="246" t="s">
        <v>397</v>
      </c>
      <c r="F308" s="247">
        <v>36172</v>
      </c>
      <c r="G308" s="246" t="s">
        <v>1043</v>
      </c>
      <c r="H308" s="246" t="s">
        <v>404</v>
      </c>
      <c r="I308" s="246" t="s">
        <v>70</v>
      </c>
      <c r="J308" s="246"/>
      <c r="K308" s="246"/>
      <c r="L308" s="246"/>
      <c r="M308" s="246"/>
      <c r="O308" s="246"/>
      <c r="P308" s="246"/>
      <c r="Q308" s="246"/>
      <c r="R308" s="246"/>
      <c r="S308" s="246"/>
      <c r="T308" s="251"/>
      <c r="U308" s="246"/>
      <c r="Z308" s="246"/>
      <c r="AA308" s="246"/>
      <c r="AB308" s="246"/>
      <c r="AC308" s="246"/>
    </row>
    <row r="309" spans="1:29" x14ac:dyDescent="0.3">
      <c r="A309" s="246">
        <v>214129</v>
      </c>
      <c r="B309" s="246" t="s">
        <v>1415</v>
      </c>
      <c r="C309" s="246" t="s">
        <v>68</v>
      </c>
      <c r="D309" s="246" t="s">
        <v>2634</v>
      </c>
      <c r="E309" s="246" t="s">
        <v>397</v>
      </c>
      <c r="F309" s="247">
        <v>35431</v>
      </c>
      <c r="G309" s="246" t="s">
        <v>1059</v>
      </c>
      <c r="H309" s="246" t="s">
        <v>398</v>
      </c>
      <c r="I309" s="246" t="s">
        <v>70</v>
      </c>
      <c r="J309" s="246"/>
      <c r="K309" s="246"/>
      <c r="L309" s="246"/>
      <c r="M309" s="246"/>
      <c r="O309" s="246"/>
      <c r="P309" s="246"/>
      <c r="Q309" s="246"/>
      <c r="R309" s="246"/>
      <c r="S309" s="246"/>
      <c r="T309" s="251"/>
      <c r="U309" s="246"/>
      <c r="Z309" s="246"/>
      <c r="AA309" s="246"/>
      <c r="AB309" s="246"/>
      <c r="AC309" s="246"/>
    </row>
    <row r="310" spans="1:29" x14ac:dyDescent="0.3">
      <c r="A310" s="246">
        <v>214246</v>
      </c>
      <c r="B310" s="246" t="s">
        <v>778</v>
      </c>
      <c r="C310" s="246" t="s">
        <v>95</v>
      </c>
      <c r="D310" s="246" t="s">
        <v>2680</v>
      </c>
      <c r="E310" s="246" t="s">
        <v>396</v>
      </c>
      <c r="F310" s="247">
        <v>35832</v>
      </c>
      <c r="G310" s="246" t="s">
        <v>1043</v>
      </c>
      <c r="H310" s="246" t="s">
        <v>404</v>
      </c>
      <c r="I310" s="246" t="s">
        <v>70</v>
      </c>
      <c r="J310" s="246"/>
      <c r="K310" s="246"/>
      <c r="L310" s="246"/>
      <c r="M310" s="246"/>
      <c r="O310" s="246"/>
      <c r="P310" s="246"/>
      <c r="Q310" s="246"/>
      <c r="R310" s="246"/>
      <c r="S310" s="246"/>
      <c r="T310" s="251"/>
      <c r="U310" s="246"/>
      <c r="Z310" s="246"/>
      <c r="AA310" s="246"/>
      <c r="AB310" s="246"/>
      <c r="AC310" s="246"/>
    </row>
    <row r="311" spans="1:29" x14ac:dyDescent="0.3">
      <c r="A311" s="246">
        <v>214250</v>
      </c>
      <c r="B311" s="246" t="s">
        <v>1289</v>
      </c>
      <c r="C311" s="246" t="s">
        <v>459</v>
      </c>
      <c r="D311" s="246" t="s">
        <v>2681</v>
      </c>
      <c r="E311" s="246" t="s">
        <v>396</v>
      </c>
      <c r="F311" s="247">
        <v>31490</v>
      </c>
      <c r="G311" s="246" t="s">
        <v>1026</v>
      </c>
      <c r="H311" s="246" t="s">
        <v>398</v>
      </c>
      <c r="I311" s="246" t="s">
        <v>70</v>
      </c>
      <c r="J311" s="246"/>
      <c r="K311" s="246"/>
      <c r="L311" s="246"/>
      <c r="M311" s="246"/>
      <c r="O311" s="246"/>
      <c r="P311" s="246"/>
      <c r="Q311" s="246"/>
      <c r="R311" s="246"/>
      <c r="S311" s="246"/>
      <c r="T311" s="251"/>
      <c r="U311" s="246"/>
      <c r="Z311" s="246"/>
      <c r="AA311" s="246"/>
      <c r="AB311" s="246"/>
      <c r="AC311" s="246"/>
    </row>
    <row r="312" spans="1:29" x14ac:dyDescent="0.3">
      <c r="A312" s="246">
        <v>214352</v>
      </c>
      <c r="B312" s="246" t="s">
        <v>2778</v>
      </c>
      <c r="C312" s="246" t="s">
        <v>120</v>
      </c>
      <c r="D312" s="246" t="s">
        <v>2779</v>
      </c>
      <c r="E312" s="246"/>
      <c r="F312" s="246"/>
      <c r="G312" s="246"/>
      <c r="H312" s="246"/>
      <c r="I312" s="246" t="s">
        <v>70</v>
      </c>
      <c r="J312" s="246"/>
      <c r="K312" s="246"/>
      <c r="L312" s="246"/>
      <c r="M312" s="246"/>
      <c r="O312" s="246"/>
      <c r="P312" s="246"/>
      <c r="Q312" s="246"/>
      <c r="R312" s="246"/>
      <c r="S312" s="246"/>
      <c r="T312" s="246"/>
      <c r="U312" s="246"/>
      <c r="Z312" s="246"/>
      <c r="AA312" s="246"/>
      <c r="AB312" s="246"/>
      <c r="AC312" s="246"/>
    </row>
    <row r="313" spans="1:29" x14ac:dyDescent="0.3">
      <c r="A313" s="246">
        <v>214377</v>
      </c>
      <c r="B313" s="246" t="s">
        <v>1317</v>
      </c>
      <c r="C313" s="246" t="s">
        <v>202</v>
      </c>
      <c r="D313" s="246" t="s">
        <v>2688</v>
      </c>
      <c r="E313" s="246" t="s">
        <v>397</v>
      </c>
      <c r="F313" s="247">
        <v>34703</v>
      </c>
      <c r="G313" s="246" t="s">
        <v>1026</v>
      </c>
      <c r="H313" s="246" t="s">
        <v>398</v>
      </c>
      <c r="I313" s="246" t="s">
        <v>70</v>
      </c>
      <c r="J313" s="246"/>
      <c r="K313" s="246"/>
      <c r="L313" s="246"/>
      <c r="M313" s="246"/>
      <c r="O313" s="246"/>
      <c r="P313" s="246"/>
      <c r="Q313" s="246"/>
      <c r="R313" s="246"/>
      <c r="S313" s="246"/>
      <c r="T313" s="251"/>
      <c r="U313" s="246"/>
      <c r="Z313" s="246"/>
      <c r="AA313" s="246"/>
      <c r="AB313" s="246"/>
      <c r="AC313" s="246"/>
    </row>
    <row r="314" spans="1:29" x14ac:dyDescent="0.3">
      <c r="A314" s="246">
        <v>214397</v>
      </c>
      <c r="B314" s="246" t="s">
        <v>2691</v>
      </c>
      <c r="C314" s="246" t="s">
        <v>153</v>
      </c>
      <c r="D314" s="246" t="s">
        <v>2692</v>
      </c>
      <c r="E314" s="246" t="s">
        <v>397</v>
      </c>
      <c r="F314" s="247">
        <v>36014</v>
      </c>
      <c r="G314" s="246" t="s">
        <v>373</v>
      </c>
      <c r="H314" s="246" t="s">
        <v>398</v>
      </c>
      <c r="I314" s="246" t="s">
        <v>70</v>
      </c>
      <c r="J314" s="246"/>
      <c r="K314" s="246"/>
      <c r="L314" s="246"/>
      <c r="M314" s="246"/>
      <c r="O314" s="246"/>
      <c r="P314" s="246"/>
      <c r="Q314" s="246"/>
      <c r="R314" s="246"/>
      <c r="S314" s="246"/>
      <c r="T314" s="251"/>
      <c r="U314" s="246"/>
      <c r="Z314" s="246"/>
      <c r="AA314" s="246"/>
      <c r="AB314" s="246"/>
      <c r="AC314" s="246"/>
    </row>
    <row r="315" spans="1:29" x14ac:dyDescent="0.3">
      <c r="A315" s="246">
        <v>214413</v>
      </c>
      <c r="B315" s="246" t="s">
        <v>2693</v>
      </c>
      <c r="C315" s="246" t="s">
        <v>137</v>
      </c>
      <c r="D315" s="246" t="s">
        <v>2694</v>
      </c>
      <c r="E315" s="246" t="s">
        <v>397</v>
      </c>
      <c r="F315" s="247">
        <v>34970</v>
      </c>
      <c r="G315" s="246" t="s">
        <v>2695</v>
      </c>
      <c r="H315" s="246" t="s">
        <v>398</v>
      </c>
      <c r="I315" s="246" t="s">
        <v>70</v>
      </c>
      <c r="J315" s="246"/>
      <c r="K315" s="246"/>
      <c r="L315" s="246"/>
      <c r="M315" s="246"/>
      <c r="O315" s="246"/>
      <c r="P315" s="246"/>
      <c r="Q315" s="246"/>
      <c r="R315" s="246"/>
      <c r="S315" s="246"/>
      <c r="T315" s="251"/>
      <c r="U315" s="246"/>
      <c r="Z315" s="246"/>
      <c r="AA315" s="246"/>
      <c r="AB315" s="246"/>
      <c r="AC315" s="246"/>
    </row>
    <row r="316" spans="1:29" x14ac:dyDescent="0.3">
      <c r="A316" s="246">
        <v>214436</v>
      </c>
      <c r="B316" s="246" t="s">
        <v>1342</v>
      </c>
      <c r="C316" s="246" t="s">
        <v>1343</v>
      </c>
      <c r="D316" s="246" t="s">
        <v>2697</v>
      </c>
      <c r="E316" s="246" t="s">
        <v>397</v>
      </c>
      <c r="F316" s="247">
        <v>35431</v>
      </c>
      <c r="G316" s="246" t="s">
        <v>1046</v>
      </c>
      <c r="H316" s="246" t="s">
        <v>398</v>
      </c>
      <c r="I316" s="246" t="s">
        <v>70</v>
      </c>
      <c r="J316" s="246"/>
      <c r="K316" s="246"/>
      <c r="L316" s="246"/>
      <c r="M316" s="246"/>
      <c r="O316" s="246"/>
      <c r="P316" s="246"/>
      <c r="Q316" s="246"/>
      <c r="R316" s="246"/>
      <c r="S316" s="246"/>
      <c r="T316" s="251"/>
      <c r="U316" s="246"/>
      <c r="Z316" s="246"/>
      <c r="AA316" s="246"/>
      <c r="AB316" s="246"/>
      <c r="AC316" s="246"/>
    </row>
    <row r="317" spans="1:29" x14ac:dyDescent="0.3">
      <c r="A317" s="246">
        <v>214456</v>
      </c>
      <c r="B317" s="246" t="s">
        <v>1322</v>
      </c>
      <c r="C317" s="246" t="s">
        <v>1323</v>
      </c>
      <c r="D317" s="246" t="s">
        <v>2702</v>
      </c>
      <c r="E317" s="246" t="s">
        <v>397</v>
      </c>
      <c r="F317" s="247">
        <v>33529</v>
      </c>
      <c r="G317" s="246" t="s">
        <v>2703</v>
      </c>
      <c r="H317" s="246" t="s">
        <v>398</v>
      </c>
      <c r="I317" s="246" t="s">
        <v>70</v>
      </c>
      <c r="J317" s="246"/>
      <c r="K317" s="246"/>
      <c r="L317" s="246"/>
      <c r="M317" s="246"/>
      <c r="O317" s="246"/>
      <c r="P317" s="246"/>
      <c r="Q317" s="246"/>
      <c r="R317" s="246"/>
      <c r="S317" s="246"/>
      <c r="T317" s="251"/>
      <c r="U317" s="246"/>
      <c r="Z317" s="246"/>
      <c r="AA317" s="246"/>
      <c r="AB317" s="246"/>
      <c r="AC317" s="246"/>
    </row>
    <row r="318" spans="1:29" x14ac:dyDescent="0.3">
      <c r="A318" s="246">
        <v>214614</v>
      </c>
      <c r="B318" s="246" t="s">
        <v>1330</v>
      </c>
      <c r="C318" s="246" t="s">
        <v>1045</v>
      </c>
      <c r="D318" s="246" t="s">
        <v>1201</v>
      </c>
      <c r="E318" s="246" t="s">
        <v>396</v>
      </c>
      <c r="F318" s="247">
        <v>34654</v>
      </c>
      <c r="G318" s="246" t="s">
        <v>1026</v>
      </c>
      <c r="H318" s="246" t="s">
        <v>398</v>
      </c>
      <c r="I318" s="246" t="s">
        <v>70</v>
      </c>
      <c r="J318" s="246"/>
      <c r="K318" s="246"/>
      <c r="L318" s="246"/>
      <c r="M318" s="246"/>
      <c r="O318" s="246"/>
      <c r="P318" s="246"/>
      <c r="Q318" s="246"/>
      <c r="R318" s="246"/>
      <c r="S318" s="246"/>
      <c r="T318" s="251"/>
      <c r="U318" s="246"/>
      <c r="Z318" s="246"/>
      <c r="AA318" s="246"/>
      <c r="AB318" s="246"/>
      <c r="AC318" s="246"/>
    </row>
    <row r="319" spans="1:29" x14ac:dyDescent="0.3">
      <c r="A319" s="246">
        <v>214620</v>
      </c>
      <c r="B319" s="246" t="s">
        <v>1398</v>
      </c>
      <c r="C319" s="246" t="s">
        <v>144</v>
      </c>
      <c r="D319" s="246" t="s">
        <v>2715</v>
      </c>
      <c r="E319" s="246" t="s">
        <v>396</v>
      </c>
      <c r="F319" s="247">
        <v>35936</v>
      </c>
      <c r="G319" s="246" t="s">
        <v>1026</v>
      </c>
      <c r="H319" s="246" t="s">
        <v>398</v>
      </c>
      <c r="I319" s="246" t="s">
        <v>70</v>
      </c>
      <c r="J319" s="246"/>
      <c r="K319" s="246"/>
      <c r="L319" s="246"/>
      <c r="M319" s="246"/>
      <c r="O319" s="246"/>
      <c r="P319" s="246"/>
      <c r="Q319" s="246"/>
      <c r="R319" s="246"/>
      <c r="S319" s="246"/>
      <c r="T319" s="251"/>
      <c r="U319" s="246"/>
      <c r="Z319" s="246"/>
      <c r="AA319" s="246"/>
      <c r="AB319" s="246"/>
      <c r="AC319" s="246"/>
    </row>
    <row r="320" spans="1:29" x14ac:dyDescent="0.3">
      <c r="A320" s="246">
        <v>214646</v>
      </c>
      <c r="B320" s="246" t="s">
        <v>1417</v>
      </c>
      <c r="C320" s="246" t="s">
        <v>71</v>
      </c>
      <c r="D320" s="246" t="s">
        <v>1418</v>
      </c>
      <c r="E320" s="246" t="s">
        <v>397</v>
      </c>
      <c r="F320" s="247">
        <v>31173</v>
      </c>
      <c r="G320" s="246" t="s">
        <v>385</v>
      </c>
      <c r="H320" s="246" t="s">
        <v>398</v>
      </c>
      <c r="I320" s="246" t="s">
        <v>70</v>
      </c>
      <c r="J320" s="246"/>
      <c r="K320" s="246"/>
      <c r="L320" s="246"/>
      <c r="M320" s="246"/>
      <c r="O320" s="246"/>
      <c r="P320" s="246"/>
      <c r="Q320" s="246"/>
      <c r="R320" s="246"/>
      <c r="S320" s="246"/>
      <c r="T320" s="251"/>
      <c r="U320" s="246"/>
      <c r="Z320" s="246"/>
      <c r="AA320" s="246"/>
      <c r="AB320" s="246"/>
      <c r="AC320" s="246"/>
    </row>
    <row r="321" spans="1:29" x14ac:dyDescent="0.3">
      <c r="A321" s="246">
        <v>214689</v>
      </c>
      <c r="B321" s="246" t="s">
        <v>1387</v>
      </c>
      <c r="C321" s="246" t="s">
        <v>202</v>
      </c>
      <c r="D321" s="246" t="s">
        <v>2717</v>
      </c>
      <c r="E321" s="246" t="s">
        <v>397</v>
      </c>
      <c r="F321" s="247">
        <v>34165</v>
      </c>
      <c r="G321" s="246" t="s">
        <v>383</v>
      </c>
      <c r="H321" s="246" t="s">
        <v>398</v>
      </c>
      <c r="I321" s="246" t="s">
        <v>70</v>
      </c>
      <c r="J321" s="246"/>
      <c r="K321" s="246"/>
      <c r="L321" s="246"/>
      <c r="M321" s="246"/>
      <c r="O321" s="246"/>
      <c r="P321" s="246"/>
      <c r="Q321" s="246"/>
      <c r="R321" s="246"/>
      <c r="S321" s="246"/>
      <c r="T321" s="251"/>
      <c r="U321" s="246"/>
      <c r="Z321" s="246"/>
      <c r="AA321" s="246"/>
      <c r="AB321" s="246"/>
      <c r="AC321" s="246"/>
    </row>
    <row r="322" spans="1:29" x14ac:dyDescent="0.3">
      <c r="A322" s="246">
        <v>214693</v>
      </c>
      <c r="B322" s="246" t="s">
        <v>2718</v>
      </c>
      <c r="C322" s="246" t="s">
        <v>952</v>
      </c>
      <c r="D322" s="246" t="s">
        <v>2719</v>
      </c>
      <c r="E322" s="246" t="s">
        <v>397</v>
      </c>
      <c r="F322" s="247">
        <v>34335</v>
      </c>
      <c r="G322" s="246" t="s">
        <v>2360</v>
      </c>
      <c r="H322" s="246" t="s">
        <v>398</v>
      </c>
      <c r="I322" s="246" t="s">
        <v>70</v>
      </c>
      <c r="J322" s="246"/>
      <c r="K322" s="246"/>
      <c r="L322" s="246"/>
      <c r="M322" s="246"/>
      <c r="O322" s="246"/>
      <c r="P322" s="246"/>
      <c r="Q322" s="246"/>
      <c r="R322" s="246"/>
      <c r="S322" s="246"/>
      <c r="T322" s="251"/>
      <c r="U322" s="246"/>
      <c r="Z322" s="246"/>
      <c r="AA322" s="246"/>
      <c r="AB322" s="246"/>
      <c r="AC322" s="246"/>
    </row>
    <row r="323" spans="1:29" x14ac:dyDescent="0.3">
      <c r="A323" s="246">
        <v>214702</v>
      </c>
      <c r="B323" s="246" t="s">
        <v>1386</v>
      </c>
      <c r="C323" s="246" t="s">
        <v>65</v>
      </c>
      <c r="D323" s="246" t="s">
        <v>2721</v>
      </c>
      <c r="E323" s="246" t="s">
        <v>397</v>
      </c>
      <c r="F323" s="247">
        <v>35094</v>
      </c>
      <c r="G323" s="246" t="s">
        <v>1026</v>
      </c>
      <c r="H323" s="246" t="s">
        <v>398</v>
      </c>
      <c r="I323" s="246" t="s">
        <v>70</v>
      </c>
      <c r="J323" s="246"/>
      <c r="K323" s="246"/>
      <c r="L323" s="246"/>
      <c r="M323" s="246"/>
      <c r="O323" s="246"/>
      <c r="P323" s="246"/>
      <c r="Q323" s="246"/>
      <c r="R323" s="246"/>
      <c r="S323" s="246"/>
      <c r="T323" s="251"/>
      <c r="U323" s="246"/>
      <c r="Z323" s="246"/>
      <c r="AA323" s="246"/>
      <c r="AB323" s="246"/>
      <c r="AC323" s="246"/>
    </row>
    <row r="324" spans="1:29" x14ac:dyDescent="0.3">
      <c r="A324" s="246">
        <v>214725</v>
      </c>
      <c r="B324" s="246" t="s">
        <v>1428</v>
      </c>
      <c r="C324" s="246" t="s">
        <v>111</v>
      </c>
      <c r="D324" s="246" t="s">
        <v>2168</v>
      </c>
      <c r="E324" s="246" t="s">
        <v>397</v>
      </c>
      <c r="F324" s="247">
        <v>32242</v>
      </c>
      <c r="G324" s="246" t="s">
        <v>1026</v>
      </c>
      <c r="H324" s="246" t="s">
        <v>398</v>
      </c>
      <c r="I324" s="246" t="s">
        <v>70</v>
      </c>
      <c r="J324" s="246"/>
      <c r="K324" s="246"/>
      <c r="L324" s="246"/>
      <c r="M324" s="246"/>
      <c r="O324" s="246"/>
      <c r="P324" s="246"/>
      <c r="Q324" s="246"/>
      <c r="R324" s="246"/>
      <c r="S324" s="246"/>
      <c r="T324" s="251"/>
      <c r="U324" s="246"/>
      <c r="Z324" s="246"/>
      <c r="AA324" s="246"/>
      <c r="AB324" s="246"/>
      <c r="AC324" s="246"/>
    </row>
    <row r="325" spans="1:29" x14ac:dyDescent="0.3">
      <c r="A325" s="246">
        <v>214741</v>
      </c>
      <c r="B325" s="246" t="s">
        <v>1314</v>
      </c>
      <c r="C325" s="246" t="s">
        <v>1315</v>
      </c>
      <c r="D325" s="246" t="s">
        <v>2722</v>
      </c>
      <c r="E325" s="246" t="s">
        <v>397</v>
      </c>
      <c r="F325" s="247">
        <v>33977</v>
      </c>
      <c r="G325" s="246" t="s">
        <v>1058</v>
      </c>
      <c r="H325" s="246" t="s">
        <v>398</v>
      </c>
      <c r="I325" s="246" t="s">
        <v>70</v>
      </c>
      <c r="J325" s="246"/>
      <c r="K325" s="246"/>
      <c r="L325" s="246"/>
      <c r="M325" s="246"/>
      <c r="O325" s="246"/>
      <c r="P325" s="246"/>
      <c r="Q325" s="246"/>
      <c r="R325" s="246"/>
      <c r="S325" s="246"/>
      <c r="T325" s="251"/>
      <c r="U325" s="246"/>
      <c r="Z325" s="246"/>
      <c r="AA325" s="246"/>
      <c r="AB325" s="246"/>
      <c r="AC325" s="246"/>
    </row>
    <row r="326" spans="1:29" x14ac:dyDescent="0.3">
      <c r="A326" s="246">
        <v>214745</v>
      </c>
      <c r="B326" s="246" t="s">
        <v>1437</v>
      </c>
      <c r="C326" s="246" t="s">
        <v>122</v>
      </c>
      <c r="D326" s="246" t="s">
        <v>2723</v>
      </c>
      <c r="E326" s="246" t="s">
        <v>397</v>
      </c>
      <c r="F326" s="247">
        <v>34283</v>
      </c>
      <c r="G326" s="246" t="s">
        <v>2477</v>
      </c>
      <c r="H326" s="246" t="s">
        <v>398</v>
      </c>
      <c r="I326" s="246" t="s">
        <v>70</v>
      </c>
      <c r="J326" s="246"/>
      <c r="K326" s="246"/>
      <c r="L326" s="246"/>
      <c r="M326" s="246"/>
      <c r="O326" s="246"/>
      <c r="P326" s="246"/>
      <c r="Q326" s="246"/>
      <c r="R326" s="246"/>
      <c r="S326" s="246"/>
      <c r="T326" s="251"/>
      <c r="U326" s="246"/>
      <c r="Z326" s="246"/>
      <c r="AA326" s="246"/>
      <c r="AB326" s="246"/>
      <c r="AC326" s="246"/>
    </row>
    <row r="327" spans="1:29" x14ac:dyDescent="0.3">
      <c r="A327" s="246">
        <v>214766</v>
      </c>
      <c r="B327" s="246" t="s">
        <v>1309</v>
      </c>
      <c r="C327" s="246" t="s">
        <v>111</v>
      </c>
      <c r="D327" s="246" t="s">
        <v>2724</v>
      </c>
      <c r="E327" s="246" t="s">
        <v>397</v>
      </c>
      <c r="F327" s="247">
        <v>34356</v>
      </c>
      <c r="G327" s="246" t="s">
        <v>1071</v>
      </c>
      <c r="H327" s="246" t="s">
        <v>398</v>
      </c>
      <c r="I327" s="246" t="s">
        <v>70</v>
      </c>
      <c r="J327" s="246"/>
      <c r="K327" s="246"/>
      <c r="L327" s="246"/>
      <c r="M327" s="246"/>
      <c r="O327" s="246"/>
      <c r="P327" s="246"/>
      <c r="Q327" s="246"/>
      <c r="R327" s="246"/>
      <c r="S327" s="246"/>
      <c r="T327" s="251"/>
      <c r="U327" s="246"/>
      <c r="Z327" s="246"/>
      <c r="AA327" s="246"/>
      <c r="AB327" s="246"/>
      <c r="AC327" s="246"/>
    </row>
    <row r="328" spans="1:29" x14ac:dyDescent="0.3">
      <c r="A328" s="246">
        <v>214775</v>
      </c>
      <c r="B328" s="246" t="s">
        <v>1306</v>
      </c>
      <c r="C328" s="246" t="s">
        <v>65</v>
      </c>
      <c r="D328" s="246" t="s">
        <v>2725</v>
      </c>
      <c r="E328" s="246" t="s">
        <v>396</v>
      </c>
      <c r="F328" s="247">
        <v>33654</v>
      </c>
      <c r="G328" s="246" t="s">
        <v>2726</v>
      </c>
      <c r="H328" s="246" t="s">
        <v>398</v>
      </c>
      <c r="I328" s="246" t="s">
        <v>70</v>
      </c>
      <c r="J328" s="246"/>
      <c r="K328" s="246"/>
      <c r="L328" s="246"/>
      <c r="M328" s="246"/>
      <c r="O328" s="246"/>
      <c r="P328" s="246"/>
      <c r="Q328" s="246"/>
      <c r="R328" s="246"/>
      <c r="S328" s="246"/>
      <c r="T328" s="251"/>
      <c r="U328" s="246"/>
      <c r="Z328" s="246"/>
      <c r="AA328" s="246"/>
      <c r="AB328" s="246"/>
      <c r="AC328" s="246"/>
    </row>
    <row r="329" spans="1:29" x14ac:dyDescent="0.3">
      <c r="A329" s="246">
        <v>214788</v>
      </c>
      <c r="B329" s="246" t="s">
        <v>1360</v>
      </c>
      <c r="C329" s="246" t="s">
        <v>329</v>
      </c>
      <c r="D329" s="246" t="s">
        <v>2275</v>
      </c>
      <c r="E329" s="246" t="s">
        <v>396</v>
      </c>
      <c r="F329" s="247">
        <v>35536</v>
      </c>
      <c r="G329" s="246" t="s">
        <v>579</v>
      </c>
      <c r="H329" s="246" t="s">
        <v>398</v>
      </c>
      <c r="I329" s="246" t="s">
        <v>70</v>
      </c>
      <c r="J329" s="246"/>
      <c r="K329" s="246"/>
      <c r="L329" s="246"/>
      <c r="M329" s="246"/>
      <c r="O329" s="246"/>
      <c r="P329" s="246"/>
      <c r="Q329" s="246"/>
      <c r="R329" s="246"/>
      <c r="S329" s="246"/>
      <c r="T329" s="251"/>
      <c r="U329" s="246"/>
      <c r="Z329" s="246"/>
      <c r="AA329" s="246"/>
      <c r="AB329" s="246"/>
      <c r="AC329" s="246"/>
    </row>
    <row r="330" spans="1:29" x14ac:dyDescent="0.3">
      <c r="A330" s="246">
        <v>214824</v>
      </c>
      <c r="B330" s="246" t="s">
        <v>1304</v>
      </c>
      <c r="C330" s="246" t="s">
        <v>83</v>
      </c>
      <c r="D330" s="246" t="s">
        <v>2728</v>
      </c>
      <c r="E330" s="246" t="s">
        <v>397</v>
      </c>
      <c r="F330" s="247">
        <v>33877</v>
      </c>
      <c r="G330" s="246" t="s">
        <v>1067</v>
      </c>
      <c r="H330" s="246" t="s">
        <v>404</v>
      </c>
      <c r="I330" s="246" t="s">
        <v>70</v>
      </c>
      <c r="J330" s="246"/>
      <c r="K330" s="246"/>
      <c r="L330" s="246"/>
      <c r="M330" s="246"/>
      <c r="O330" s="246"/>
      <c r="P330" s="246"/>
      <c r="Q330" s="246"/>
      <c r="R330" s="246"/>
      <c r="S330" s="246"/>
      <c r="T330" s="251"/>
      <c r="U330" s="246"/>
      <c r="Z330" s="246"/>
      <c r="AA330" s="246"/>
      <c r="AB330" s="246"/>
      <c r="AC330" s="246"/>
    </row>
    <row r="331" spans="1:29" x14ac:dyDescent="0.3">
      <c r="A331" s="246">
        <v>214828</v>
      </c>
      <c r="B331" s="246" t="s">
        <v>2729</v>
      </c>
      <c r="C331" s="246" t="s">
        <v>1444</v>
      </c>
      <c r="D331" s="246" t="s">
        <v>2730</v>
      </c>
      <c r="E331" s="246" t="s">
        <v>396</v>
      </c>
      <c r="F331" s="247">
        <v>36062</v>
      </c>
      <c r="G331" s="246" t="s">
        <v>1046</v>
      </c>
      <c r="H331" s="246" t="s">
        <v>398</v>
      </c>
      <c r="I331" s="246" t="s">
        <v>70</v>
      </c>
      <c r="J331" s="246"/>
      <c r="K331" s="246"/>
      <c r="L331" s="246"/>
      <c r="M331" s="246"/>
      <c r="O331" s="246"/>
      <c r="P331" s="246"/>
      <c r="Q331" s="246"/>
      <c r="R331" s="246"/>
      <c r="S331" s="246"/>
      <c r="T331" s="251"/>
      <c r="U331" s="246"/>
      <c r="Z331" s="246"/>
      <c r="AA331" s="246"/>
      <c r="AB331" s="246"/>
      <c r="AC331" s="246"/>
    </row>
    <row r="332" spans="1:29" x14ac:dyDescent="0.3">
      <c r="A332" s="246">
        <v>214834</v>
      </c>
      <c r="B332" s="246" t="s">
        <v>1429</v>
      </c>
      <c r="C332" s="246" t="s">
        <v>632</v>
      </c>
      <c r="D332" s="246" t="s">
        <v>2731</v>
      </c>
      <c r="E332" s="246" t="s">
        <v>397</v>
      </c>
      <c r="F332" s="247">
        <v>32586</v>
      </c>
      <c r="G332" s="246" t="s">
        <v>1026</v>
      </c>
      <c r="H332" s="246" t="s">
        <v>398</v>
      </c>
      <c r="I332" s="246" t="s">
        <v>70</v>
      </c>
      <c r="J332" s="246"/>
      <c r="K332" s="246"/>
      <c r="L332" s="246"/>
      <c r="M332" s="246"/>
      <c r="O332" s="246"/>
      <c r="P332" s="246"/>
      <c r="Q332" s="246"/>
      <c r="R332" s="246"/>
      <c r="S332" s="246"/>
      <c r="T332" s="251"/>
      <c r="U332" s="246"/>
      <c r="Z332" s="246"/>
      <c r="AA332" s="246"/>
      <c r="AB332" s="246"/>
      <c r="AC332" s="246"/>
    </row>
    <row r="333" spans="1:29" x14ac:dyDescent="0.3">
      <c r="A333" s="246">
        <v>214854</v>
      </c>
      <c r="B333" s="246" t="s">
        <v>1435</v>
      </c>
      <c r="C333" s="246" t="s">
        <v>165</v>
      </c>
      <c r="D333" s="246" t="s">
        <v>1436</v>
      </c>
      <c r="E333" s="246" t="s">
        <v>397</v>
      </c>
      <c r="F333" s="247">
        <v>32377</v>
      </c>
      <c r="G333" s="246" t="s">
        <v>713</v>
      </c>
      <c r="H333" s="246" t="s">
        <v>398</v>
      </c>
      <c r="I333" s="246" t="s">
        <v>70</v>
      </c>
      <c r="J333" s="246"/>
      <c r="K333" s="246"/>
      <c r="L333" s="246"/>
      <c r="M333" s="246"/>
      <c r="O333" s="246"/>
      <c r="P333" s="246"/>
      <c r="Q333" s="246"/>
      <c r="R333" s="246"/>
      <c r="S333" s="246"/>
      <c r="T333" s="251"/>
      <c r="U333" s="246"/>
      <c r="Z333" s="246"/>
      <c r="AA333" s="246"/>
      <c r="AB333" s="246"/>
      <c r="AC333" s="246"/>
    </row>
    <row r="334" spans="1:29" x14ac:dyDescent="0.3">
      <c r="A334" s="246">
        <v>214855</v>
      </c>
      <c r="B334" s="246" t="s">
        <v>1312</v>
      </c>
      <c r="C334" s="246" t="s">
        <v>74</v>
      </c>
      <c r="D334" s="246" t="s">
        <v>2732</v>
      </c>
      <c r="E334" s="246" t="s">
        <v>397</v>
      </c>
      <c r="F334" s="247">
        <v>34206</v>
      </c>
      <c r="G334" s="246" t="s">
        <v>2733</v>
      </c>
      <c r="H334" s="246" t="s">
        <v>398</v>
      </c>
      <c r="I334" s="246" t="s">
        <v>70</v>
      </c>
      <c r="J334" s="246"/>
      <c r="K334" s="246"/>
      <c r="L334" s="246"/>
      <c r="M334" s="246"/>
      <c r="O334" s="246"/>
      <c r="P334" s="246"/>
      <c r="Q334" s="246"/>
      <c r="R334" s="246"/>
      <c r="S334" s="246"/>
      <c r="T334" s="251"/>
      <c r="U334" s="246"/>
      <c r="Z334" s="246"/>
      <c r="AA334" s="246"/>
      <c r="AB334" s="246"/>
      <c r="AC334" s="246"/>
    </row>
    <row r="335" spans="1:29" x14ac:dyDescent="0.3">
      <c r="A335" s="246">
        <v>214856</v>
      </c>
      <c r="B335" s="246" t="s">
        <v>2734</v>
      </c>
      <c r="C335" s="246" t="s">
        <v>2735</v>
      </c>
      <c r="D335" s="246" t="s">
        <v>312</v>
      </c>
      <c r="E335" s="246" t="s">
        <v>397</v>
      </c>
      <c r="F335" s="247">
        <v>32897</v>
      </c>
      <c r="G335" s="246" t="s">
        <v>373</v>
      </c>
      <c r="H335" s="246" t="s">
        <v>398</v>
      </c>
      <c r="I335" s="246" t="s">
        <v>70</v>
      </c>
      <c r="J335" s="246"/>
      <c r="K335" s="246"/>
      <c r="L335" s="246"/>
      <c r="M335" s="246"/>
      <c r="O335" s="246"/>
      <c r="P335" s="246"/>
      <c r="Q335" s="246"/>
      <c r="R335" s="246"/>
      <c r="S335" s="246"/>
      <c r="T335" s="251"/>
      <c r="U335" s="246"/>
      <c r="Z335" s="246"/>
      <c r="AA335" s="246"/>
      <c r="AB335" s="246"/>
      <c r="AC335" s="246"/>
    </row>
    <row r="336" spans="1:29" x14ac:dyDescent="0.3">
      <c r="A336" s="246">
        <v>214859</v>
      </c>
      <c r="B336" s="246" t="s">
        <v>1345</v>
      </c>
      <c r="C336" s="246" t="s">
        <v>1346</v>
      </c>
      <c r="D336" s="246" t="s">
        <v>2736</v>
      </c>
      <c r="E336" s="246" t="s">
        <v>397</v>
      </c>
      <c r="F336" s="247">
        <v>35431</v>
      </c>
      <c r="G336" s="246" t="s">
        <v>2737</v>
      </c>
      <c r="H336" s="246" t="s">
        <v>398</v>
      </c>
      <c r="I336" s="246" t="s">
        <v>70</v>
      </c>
      <c r="J336" s="246"/>
      <c r="K336" s="246"/>
      <c r="L336" s="246"/>
      <c r="M336" s="246"/>
      <c r="O336" s="246"/>
      <c r="P336" s="246"/>
      <c r="Q336" s="246"/>
      <c r="R336" s="246"/>
      <c r="S336" s="246"/>
      <c r="T336" s="251"/>
      <c r="U336" s="246"/>
      <c r="Z336" s="246"/>
      <c r="AA336" s="246"/>
      <c r="AB336" s="246"/>
      <c r="AC336" s="246"/>
    </row>
    <row r="337" spans="1:29" x14ac:dyDescent="0.3">
      <c r="A337" s="246">
        <v>214873</v>
      </c>
      <c r="B337" s="246" t="s">
        <v>1432</v>
      </c>
      <c r="C337" s="246" t="s">
        <v>110</v>
      </c>
      <c r="D337" s="246" t="s">
        <v>2738</v>
      </c>
      <c r="E337" s="246" t="s">
        <v>397</v>
      </c>
      <c r="F337" s="247">
        <v>36190</v>
      </c>
      <c r="G337" s="246" t="s">
        <v>1026</v>
      </c>
      <c r="H337" s="246" t="s">
        <v>398</v>
      </c>
      <c r="I337" s="246" t="s">
        <v>70</v>
      </c>
      <c r="J337" s="246"/>
      <c r="K337" s="246"/>
      <c r="L337" s="246"/>
      <c r="M337" s="246"/>
      <c r="O337" s="246"/>
      <c r="P337" s="246"/>
      <c r="Q337" s="246"/>
      <c r="R337" s="246"/>
      <c r="S337" s="246"/>
      <c r="T337" s="251"/>
      <c r="U337" s="246"/>
      <c r="Z337" s="246"/>
      <c r="AA337" s="246"/>
      <c r="AB337" s="246"/>
      <c r="AC337" s="246"/>
    </row>
    <row r="338" spans="1:29" x14ac:dyDescent="0.3">
      <c r="A338" s="246">
        <v>214877</v>
      </c>
      <c r="B338" s="246" t="s">
        <v>1440</v>
      </c>
      <c r="C338" s="246" t="s">
        <v>157</v>
      </c>
      <c r="D338" s="246" t="s">
        <v>269</v>
      </c>
      <c r="E338" s="246" t="s">
        <v>396</v>
      </c>
      <c r="F338" s="247">
        <v>30858</v>
      </c>
      <c r="G338" s="246" t="s">
        <v>373</v>
      </c>
      <c r="H338" s="246" t="s">
        <v>398</v>
      </c>
      <c r="I338" s="246" t="s">
        <v>70</v>
      </c>
      <c r="J338" s="246"/>
      <c r="K338" s="246"/>
      <c r="L338" s="246"/>
      <c r="M338" s="246"/>
      <c r="O338" s="246"/>
      <c r="P338" s="246"/>
      <c r="Q338" s="246"/>
      <c r="R338" s="246"/>
      <c r="S338" s="246"/>
      <c r="T338" s="251"/>
      <c r="U338" s="246"/>
      <c r="Z338" s="246"/>
      <c r="AA338" s="246"/>
      <c r="AB338" s="246"/>
      <c r="AC338" s="246"/>
    </row>
    <row r="339" spans="1:29" x14ac:dyDescent="0.3">
      <c r="A339" s="246">
        <v>214880</v>
      </c>
      <c r="B339" s="246" t="s">
        <v>1403</v>
      </c>
      <c r="C339" s="246" t="s">
        <v>71</v>
      </c>
      <c r="D339" s="246" t="s">
        <v>2739</v>
      </c>
      <c r="E339" s="246" t="s">
        <v>397</v>
      </c>
      <c r="F339" s="247">
        <v>32774</v>
      </c>
      <c r="G339" s="246" t="s">
        <v>2720</v>
      </c>
      <c r="H339" s="246" t="s">
        <v>398</v>
      </c>
      <c r="I339" s="246" t="s">
        <v>70</v>
      </c>
      <c r="J339" s="246"/>
      <c r="K339" s="246"/>
      <c r="L339" s="246"/>
      <c r="M339" s="246"/>
      <c r="O339" s="246"/>
      <c r="P339" s="246"/>
      <c r="Q339" s="246"/>
      <c r="R339" s="246"/>
      <c r="S339" s="246"/>
      <c r="T339" s="251"/>
      <c r="U339" s="246"/>
      <c r="Z339" s="246"/>
      <c r="AA339" s="246"/>
      <c r="AB339" s="246"/>
      <c r="AC339" s="246"/>
    </row>
    <row r="340" spans="1:29" x14ac:dyDescent="0.3">
      <c r="A340" s="246">
        <v>214888</v>
      </c>
      <c r="B340" s="246" t="s">
        <v>2740</v>
      </c>
      <c r="C340" s="246" t="s">
        <v>71</v>
      </c>
      <c r="D340" s="246" t="s">
        <v>306</v>
      </c>
      <c r="E340" s="246" t="s">
        <v>397</v>
      </c>
      <c r="F340" s="247">
        <v>0</v>
      </c>
      <c r="G340" s="246" t="s">
        <v>617</v>
      </c>
      <c r="H340" s="246" t="s">
        <v>398</v>
      </c>
      <c r="I340" s="246" t="s">
        <v>70</v>
      </c>
      <c r="J340" s="246"/>
      <c r="K340" s="246"/>
      <c r="L340" s="246"/>
      <c r="M340" s="246"/>
      <c r="O340" s="246"/>
      <c r="P340" s="246"/>
      <c r="Q340" s="246"/>
      <c r="R340" s="246"/>
      <c r="S340" s="246"/>
      <c r="T340" s="251"/>
      <c r="U340" s="246"/>
      <c r="Z340" s="246"/>
      <c r="AA340" s="246"/>
      <c r="AB340" s="246"/>
      <c r="AC340" s="246"/>
    </row>
    <row r="341" spans="1:29" x14ac:dyDescent="0.3">
      <c r="A341" s="246">
        <v>214891</v>
      </c>
      <c r="B341" s="246" t="s">
        <v>1294</v>
      </c>
      <c r="C341" s="246" t="s">
        <v>124</v>
      </c>
      <c r="D341" s="246" t="s">
        <v>1295</v>
      </c>
      <c r="E341" s="246" t="s">
        <v>397</v>
      </c>
      <c r="F341" s="247">
        <v>32538</v>
      </c>
      <c r="G341" s="246" t="s">
        <v>608</v>
      </c>
      <c r="H341" s="246" t="s">
        <v>398</v>
      </c>
      <c r="I341" s="246" t="s">
        <v>70</v>
      </c>
      <c r="J341" s="246"/>
      <c r="K341" s="246"/>
      <c r="L341" s="246"/>
      <c r="M341" s="246"/>
      <c r="O341" s="246"/>
      <c r="P341" s="246"/>
      <c r="Q341" s="246"/>
      <c r="R341" s="246"/>
      <c r="S341" s="246"/>
      <c r="T341" s="251"/>
      <c r="U341" s="246"/>
      <c r="Z341" s="246"/>
      <c r="AA341" s="246"/>
      <c r="AB341" s="246"/>
      <c r="AC341" s="246"/>
    </row>
    <row r="342" spans="1:29" x14ac:dyDescent="0.3">
      <c r="A342" s="246">
        <v>214935</v>
      </c>
      <c r="B342" s="246" t="s">
        <v>1338</v>
      </c>
      <c r="C342" s="246" t="s">
        <v>276</v>
      </c>
      <c r="D342" s="246" t="s">
        <v>210</v>
      </c>
      <c r="E342" s="246" t="s">
        <v>397</v>
      </c>
      <c r="F342" s="247">
        <v>34701</v>
      </c>
      <c r="G342" s="246" t="s">
        <v>1339</v>
      </c>
      <c r="H342" s="246" t="s">
        <v>398</v>
      </c>
      <c r="I342" s="246" t="s">
        <v>70</v>
      </c>
      <c r="J342" s="246"/>
      <c r="K342" s="246"/>
      <c r="L342" s="246"/>
      <c r="M342" s="246"/>
      <c r="O342" s="246"/>
      <c r="P342" s="246"/>
      <c r="Q342" s="246"/>
      <c r="R342" s="246"/>
      <c r="S342" s="246"/>
      <c r="T342" s="251"/>
      <c r="U342" s="246"/>
      <c r="Z342" s="246"/>
      <c r="AA342" s="246"/>
      <c r="AB342" s="246"/>
      <c r="AC342" s="246"/>
    </row>
    <row r="343" spans="1:29" x14ac:dyDescent="0.3">
      <c r="A343" s="246">
        <v>214943</v>
      </c>
      <c r="B343" s="246" t="s">
        <v>1413</v>
      </c>
      <c r="C343" s="246" t="s">
        <v>715</v>
      </c>
      <c r="D343" s="246" t="s">
        <v>2741</v>
      </c>
      <c r="E343" s="246" t="s">
        <v>397</v>
      </c>
      <c r="F343" s="247">
        <v>32458</v>
      </c>
      <c r="G343" s="246" t="s">
        <v>2727</v>
      </c>
      <c r="H343" s="246" t="s">
        <v>404</v>
      </c>
      <c r="I343" s="246" t="s">
        <v>70</v>
      </c>
      <c r="J343" s="246"/>
      <c r="K343" s="246"/>
      <c r="L343" s="246"/>
      <c r="M343" s="246"/>
      <c r="O343" s="246"/>
      <c r="P343" s="246"/>
      <c r="Q343" s="246"/>
      <c r="R343" s="246"/>
      <c r="S343" s="246"/>
      <c r="T343" s="251"/>
      <c r="U343" s="246"/>
      <c r="Z343" s="246"/>
      <c r="AA343" s="246"/>
      <c r="AB343" s="246"/>
      <c r="AC343" s="246"/>
    </row>
    <row r="344" spans="1:29" x14ac:dyDescent="0.3">
      <c r="A344" s="246">
        <v>214960</v>
      </c>
      <c r="B344" s="246" t="s">
        <v>1367</v>
      </c>
      <c r="C344" s="246" t="s">
        <v>509</v>
      </c>
      <c r="D344" s="246" t="s">
        <v>1368</v>
      </c>
      <c r="E344" s="246" t="s">
        <v>396</v>
      </c>
      <c r="F344" s="247">
        <v>35906</v>
      </c>
      <c r="G344" s="246" t="s">
        <v>387</v>
      </c>
      <c r="H344" s="246" t="s">
        <v>398</v>
      </c>
      <c r="I344" s="246" t="s">
        <v>70</v>
      </c>
      <c r="J344" s="246"/>
      <c r="K344" s="246"/>
      <c r="L344" s="246"/>
      <c r="M344" s="246"/>
      <c r="O344" s="246"/>
      <c r="P344" s="246"/>
      <c r="Q344" s="246"/>
      <c r="R344" s="246"/>
      <c r="S344" s="246"/>
      <c r="T344" s="251"/>
      <c r="U344" s="246"/>
      <c r="Z344" s="246"/>
      <c r="AA344" s="246"/>
      <c r="AB344" s="246"/>
      <c r="AC344" s="246"/>
    </row>
    <row r="345" spans="1:29" x14ac:dyDescent="0.3">
      <c r="A345" s="246">
        <v>214966</v>
      </c>
      <c r="B345" s="246" t="s">
        <v>1421</v>
      </c>
      <c r="C345" s="246" t="s">
        <v>165</v>
      </c>
      <c r="D345" s="246" t="s">
        <v>2367</v>
      </c>
      <c r="E345" s="246" t="s">
        <v>397</v>
      </c>
      <c r="F345" s="247">
        <v>33251</v>
      </c>
      <c r="G345" s="246" t="s">
        <v>1026</v>
      </c>
      <c r="H345" s="246" t="s">
        <v>398</v>
      </c>
      <c r="I345" s="246" t="s">
        <v>70</v>
      </c>
      <c r="J345" s="246"/>
      <c r="K345" s="246"/>
      <c r="L345" s="246"/>
      <c r="M345" s="246"/>
      <c r="O345" s="246"/>
      <c r="P345" s="246"/>
      <c r="Q345" s="246"/>
      <c r="R345" s="246"/>
      <c r="S345" s="246"/>
      <c r="T345" s="251"/>
      <c r="U345" s="246"/>
      <c r="Z345" s="246"/>
      <c r="AA345" s="246"/>
      <c r="AB345" s="246"/>
      <c r="AC345" s="246"/>
    </row>
    <row r="346" spans="1:29" x14ac:dyDescent="0.3">
      <c r="A346" s="246">
        <v>214991</v>
      </c>
      <c r="B346" s="246" t="s">
        <v>1280</v>
      </c>
      <c r="C346" s="246" t="s">
        <v>1281</v>
      </c>
      <c r="D346" s="246" t="s">
        <v>426</v>
      </c>
      <c r="E346" s="246" t="s">
        <v>397</v>
      </c>
      <c r="F346" s="247">
        <v>25593</v>
      </c>
      <c r="G346" s="246" t="s">
        <v>383</v>
      </c>
      <c r="H346" s="246" t="s">
        <v>398</v>
      </c>
      <c r="I346" s="246" t="s">
        <v>70</v>
      </c>
      <c r="J346" s="246"/>
      <c r="K346" s="246"/>
      <c r="L346" s="246"/>
      <c r="M346" s="246"/>
      <c r="O346" s="246"/>
      <c r="P346" s="246"/>
      <c r="Q346" s="246"/>
      <c r="R346" s="246"/>
      <c r="S346" s="246"/>
      <c r="T346" s="251"/>
      <c r="U346" s="246"/>
      <c r="Z346" s="246"/>
      <c r="AA346" s="246"/>
      <c r="AB346" s="246"/>
      <c r="AC346" s="246"/>
    </row>
    <row r="347" spans="1:29" x14ac:dyDescent="0.3">
      <c r="A347" s="246">
        <v>215004</v>
      </c>
      <c r="B347" s="246" t="s">
        <v>1371</v>
      </c>
      <c r="C347" s="246" t="s">
        <v>76</v>
      </c>
      <c r="D347" s="246" t="s">
        <v>2742</v>
      </c>
      <c r="E347" s="246" t="s">
        <v>397</v>
      </c>
      <c r="F347" s="247">
        <v>36377</v>
      </c>
      <c r="G347" s="246" t="s">
        <v>2743</v>
      </c>
      <c r="H347" s="246" t="s">
        <v>398</v>
      </c>
      <c r="I347" s="246" t="s">
        <v>70</v>
      </c>
      <c r="J347" s="246"/>
      <c r="K347" s="246"/>
      <c r="L347" s="246"/>
      <c r="M347" s="246"/>
      <c r="O347" s="246"/>
      <c r="P347" s="246"/>
      <c r="Q347" s="246"/>
      <c r="R347" s="246"/>
      <c r="S347" s="246"/>
      <c r="T347" s="251"/>
      <c r="U347" s="246"/>
      <c r="Z347" s="246"/>
      <c r="AA347" s="246"/>
      <c r="AB347" s="246"/>
      <c r="AC347" s="246"/>
    </row>
    <row r="348" spans="1:29" x14ac:dyDescent="0.3">
      <c r="A348" s="246">
        <v>215012</v>
      </c>
      <c r="B348" s="246" t="s">
        <v>1354</v>
      </c>
      <c r="C348" s="246" t="s">
        <v>2744</v>
      </c>
      <c r="D348" s="246" t="s">
        <v>2745</v>
      </c>
      <c r="E348" s="246" t="s">
        <v>397</v>
      </c>
      <c r="F348" s="247">
        <v>35431</v>
      </c>
      <c r="G348" s="246" t="s">
        <v>2687</v>
      </c>
      <c r="H348" s="246" t="s">
        <v>398</v>
      </c>
      <c r="I348" s="246" t="s">
        <v>70</v>
      </c>
      <c r="J348" s="246"/>
      <c r="K348" s="246"/>
      <c r="L348" s="246"/>
      <c r="M348" s="246"/>
      <c r="O348" s="246"/>
      <c r="P348" s="246"/>
      <c r="Q348" s="246"/>
      <c r="R348" s="246"/>
      <c r="S348" s="246"/>
      <c r="T348" s="251"/>
      <c r="U348" s="246"/>
      <c r="Z348" s="246"/>
      <c r="AA348" s="246"/>
      <c r="AB348" s="246"/>
      <c r="AC348" s="246"/>
    </row>
    <row r="349" spans="1:29" x14ac:dyDescent="0.3">
      <c r="A349" s="246">
        <v>215018</v>
      </c>
      <c r="B349" s="246" t="s">
        <v>1392</v>
      </c>
      <c r="C349" s="246" t="s">
        <v>71</v>
      </c>
      <c r="D349" s="246" t="s">
        <v>2746</v>
      </c>
      <c r="E349" s="246" t="s">
        <v>396</v>
      </c>
      <c r="F349" s="247">
        <v>30218</v>
      </c>
      <c r="G349" s="246" t="s">
        <v>1026</v>
      </c>
      <c r="H349" s="246" t="s">
        <v>398</v>
      </c>
      <c r="I349" s="246" t="s">
        <v>70</v>
      </c>
      <c r="J349" s="246"/>
      <c r="K349" s="246"/>
      <c r="L349" s="246"/>
      <c r="M349" s="246"/>
      <c r="O349" s="246"/>
      <c r="P349" s="246"/>
      <c r="Q349" s="246"/>
      <c r="R349" s="246"/>
      <c r="S349" s="246"/>
      <c r="T349" s="251"/>
      <c r="U349" s="246"/>
      <c r="Z349" s="246"/>
      <c r="AA349" s="246"/>
      <c r="AB349" s="246"/>
      <c r="AC349" s="246"/>
    </row>
    <row r="350" spans="1:29" x14ac:dyDescent="0.3">
      <c r="A350" s="246">
        <v>215045</v>
      </c>
      <c r="B350" s="246" t="s">
        <v>1389</v>
      </c>
      <c r="C350" s="246" t="s">
        <v>85</v>
      </c>
      <c r="D350" s="246" t="s">
        <v>577</v>
      </c>
      <c r="E350" s="246" t="s">
        <v>397</v>
      </c>
      <c r="F350" s="247">
        <v>33121</v>
      </c>
      <c r="G350" s="246" t="s">
        <v>1026</v>
      </c>
      <c r="H350" s="246" t="s">
        <v>398</v>
      </c>
      <c r="I350" s="246" t="s">
        <v>70</v>
      </c>
      <c r="J350" s="246"/>
      <c r="K350" s="246"/>
      <c r="L350" s="246"/>
      <c r="M350" s="246"/>
      <c r="O350" s="246"/>
      <c r="P350" s="246"/>
      <c r="Q350" s="246"/>
      <c r="R350" s="246"/>
      <c r="S350" s="246"/>
      <c r="T350" s="251"/>
      <c r="U350" s="246"/>
      <c r="Z350" s="246"/>
      <c r="AA350" s="246"/>
      <c r="AB350" s="246"/>
      <c r="AC350" s="246"/>
    </row>
    <row r="351" spans="1:29" x14ac:dyDescent="0.3">
      <c r="A351" s="246">
        <v>215052</v>
      </c>
      <c r="B351" s="246" t="s">
        <v>1348</v>
      </c>
      <c r="C351" s="246" t="s">
        <v>181</v>
      </c>
      <c r="D351" s="246" t="s">
        <v>2747</v>
      </c>
      <c r="E351" s="246" t="s">
        <v>397</v>
      </c>
      <c r="F351" s="247">
        <v>35435</v>
      </c>
      <c r="G351" s="246" t="s">
        <v>2651</v>
      </c>
      <c r="H351" s="246" t="s">
        <v>398</v>
      </c>
      <c r="I351" s="246" t="s">
        <v>70</v>
      </c>
      <c r="J351" s="246"/>
      <c r="K351" s="246"/>
      <c r="L351" s="246"/>
      <c r="M351" s="246"/>
      <c r="O351" s="246"/>
      <c r="P351" s="246"/>
      <c r="Q351" s="246"/>
      <c r="R351" s="246"/>
      <c r="S351" s="246"/>
      <c r="T351" s="251"/>
      <c r="U351" s="246"/>
      <c r="Z351" s="246"/>
      <c r="AA351" s="246"/>
      <c r="AB351" s="246"/>
      <c r="AC351" s="246"/>
    </row>
    <row r="352" spans="1:29" x14ac:dyDescent="0.3">
      <c r="A352" s="246">
        <v>215070</v>
      </c>
      <c r="B352" s="246" t="s">
        <v>1381</v>
      </c>
      <c r="C352" s="246" t="s">
        <v>1382</v>
      </c>
      <c r="D352" s="246" t="s">
        <v>2748</v>
      </c>
      <c r="E352" s="246" t="s">
        <v>396</v>
      </c>
      <c r="F352" s="247">
        <v>33384</v>
      </c>
      <c r="G352" s="246" t="s">
        <v>1067</v>
      </c>
      <c r="H352" s="246" t="s">
        <v>404</v>
      </c>
      <c r="I352" s="246" t="s">
        <v>70</v>
      </c>
      <c r="J352" s="246"/>
      <c r="K352" s="246"/>
      <c r="L352" s="246"/>
      <c r="M352" s="246"/>
      <c r="O352" s="246"/>
      <c r="P352" s="246"/>
      <c r="Q352" s="246"/>
      <c r="R352" s="246"/>
      <c r="S352" s="246"/>
      <c r="T352" s="251"/>
      <c r="U352" s="246"/>
      <c r="Z352" s="246"/>
      <c r="AA352" s="246"/>
      <c r="AB352" s="246"/>
      <c r="AC352" s="246"/>
    </row>
    <row r="353" spans="1:29" x14ac:dyDescent="0.3">
      <c r="A353" s="246">
        <v>215071</v>
      </c>
      <c r="B353" s="246" t="s">
        <v>1448</v>
      </c>
      <c r="C353" s="246" t="s">
        <v>87</v>
      </c>
      <c r="D353" s="246" t="s">
        <v>333</v>
      </c>
      <c r="E353" s="246" t="s">
        <v>396</v>
      </c>
      <c r="F353" s="247">
        <v>35862</v>
      </c>
      <c r="G353" s="246" t="s">
        <v>387</v>
      </c>
      <c r="H353" s="246" t="s">
        <v>398</v>
      </c>
      <c r="I353" s="246" t="s">
        <v>70</v>
      </c>
      <c r="J353" s="246"/>
      <c r="K353" s="246"/>
      <c r="L353" s="246"/>
      <c r="M353" s="246"/>
      <c r="O353" s="246"/>
      <c r="P353" s="246"/>
      <c r="Q353" s="246"/>
      <c r="R353" s="246"/>
      <c r="S353" s="246"/>
      <c r="T353" s="251"/>
      <c r="U353" s="246"/>
      <c r="Z353" s="246"/>
      <c r="AA353" s="246"/>
      <c r="AB353" s="246"/>
      <c r="AC353" s="246"/>
    </row>
    <row r="354" spans="1:29" x14ac:dyDescent="0.3">
      <c r="A354" s="246">
        <v>215096</v>
      </c>
      <c r="B354" s="246" t="s">
        <v>1292</v>
      </c>
      <c r="C354" s="246" t="s">
        <v>156</v>
      </c>
      <c r="D354" s="246" t="s">
        <v>2749</v>
      </c>
      <c r="E354" s="246" t="s">
        <v>397</v>
      </c>
      <c r="F354" s="247">
        <v>33078</v>
      </c>
      <c r="G354" s="246" t="s">
        <v>2750</v>
      </c>
      <c r="H354" s="246" t="s">
        <v>398</v>
      </c>
      <c r="I354" s="246" t="s">
        <v>70</v>
      </c>
      <c r="J354" s="246"/>
      <c r="K354" s="246"/>
      <c r="L354" s="246"/>
      <c r="M354" s="246"/>
      <c r="O354" s="246"/>
      <c r="P354" s="246"/>
      <c r="Q354" s="246"/>
      <c r="R354" s="246"/>
      <c r="S354" s="246"/>
      <c r="T354" s="251"/>
      <c r="U354" s="246"/>
      <c r="Z354" s="246"/>
      <c r="AA354" s="246"/>
      <c r="AB354" s="246"/>
      <c r="AC354" s="246"/>
    </row>
    <row r="355" spans="1:29" x14ac:dyDescent="0.3">
      <c r="A355" s="246">
        <v>215175</v>
      </c>
      <c r="B355" s="246" t="s">
        <v>1313</v>
      </c>
      <c r="C355" s="246" t="s">
        <v>525</v>
      </c>
      <c r="D355" s="246" t="s">
        <v>2751</v>
      </c>
      <c r="E355" s="246" t="s">
        <v>397</v>
      </c>
      <c r="F355" s="247">
        <v>34081</v>
      </c>
      <c r="G355" s="246" t="s">
        <v>1039</v>
      </c>
      <c r="H355" s="246" t="s">
        <v>398</v>
      </c>
      <c r="I355" s="246" t="s">
        <v>70</v>
      </c>
      <c r="J355" s="246"/>
      <c r="K355" s="246"/>
      <c r="L355" s="246"/>
      <c r="M355" s="246"/>
      <c r="O355" s="246"/>
      <c r="P355" s="246"/>
      <c r="Q355" s="246"/>
      <c r="R355" s="246"/>
      <c r="S355" s="246"/>
      <c r="T355" s="251"/>
      <c r="U355" s="246"/>
      <c r="Z355" s="246"/>
      <c r="AA355" s="246"/>
      <c r="AB355" s="246"/>
      <c r="AC355" s="246"/>
    </row>
    <row r="356" spans="1:29" x14ac:dyDescent="0.3">
      <c r="A356" s="246">
        <v>215210</v>
      </c>
      <c r="B356" s="246" t="s">
        <v>1383</v>
      </c>
      <c r="C356" s="246" t="s">
        <v>105</v>
      </c>
      <c r="D356" s="246" t="s">
        <v>2752</v>
      </c>
      <c r="E356" s="246" t="s">
        <v>396</v>
      </c>
      <c r="F356" s="247">
        <v>36161</v>
      </c>
      <c r="G356" s="246" t="s">
        <v>1043</v>
      </c>
      <c r="H356" s="246" t="s">
        <v>404</v>
      </c>
      <c r="I356" s="246" t="s">
        <v>70</v>
      </c>
      <c r="J356" s="246"/>
      <c r="K356" s="246"/>
      <c r="L356" s="246"/>
      <c r="M356" s="246"/>
      <c r="O356" s="246"/>
      <c r="P356" s="246"/>
      <c r="Q356" s="246"/>
      <c r="R356" s="246"/>
      <c r="S356" s="246"/>
      <c r="T356" s="251"/>
      <c r="U356" s="246"/>
      <c r="Z356" s="246"/>
      <c r="AA356" s="246"/>
      <c r="AB356" s="246"/>
      <c r="AC356" s="246"/>
    </row>
    <row r="357" spans="1:29" x14ac:dyDescent="0.3">
      <c r="A357" s="246">
        <v>215243</v>
      </c>
      <c r="B357" s="246" t="s">
        <v>2753</v>
      </c>
      <c r="C357" s="246" t="s">
        <v>816</v>
      </c>
      <c r="D357" s="246" t="s">
        <v>1284</v>
      </c>
      <c r="E357" s="246" t="s">
        <v>396</v>
      </c>
      <c r="F357" s="247">
        <v>30687</v>
      </c>
      <c r="G357" s="246" t="s">
        <v>373</v>
      </c>
      <c r="H357" s="246" t="s">
        <v>398</v>
      </c>
      <c r="I357" s="246" t="s">
        <v>70</v>
      </c>
      <c r="J357" s="246"/>
      <c r="K357" s="246"/>
      <c r="L357" s="246"/>
      <c r="M357" s="246"/>
      <c r="O357" s="246"/>
      <c r="P357" s="246"/>
      <c r="Q357" s="246"/>
      <c r="R357" s="246"/>
      <c r="S357" s="246"/>
      <c r="T357" s="251"/>
      <c r="U357" s="246"/>
      <c r="Z357" s="246"/>
      <c r="AA357" s="246"/>
      <c r="AB357" s="246"/>
      <c r="AC357" s="246"/>
    </row>
    <row r="358" spans="1:29" x14ac:dyDescent="0.3">
      <c r="A358" s="246">
        <v>215254</v>
      </c>
      <c r="B358" s="246" t="s">
        <v>1282</v>
      </c>
      <c r="C358" s="246" t="s">
        <v>154</v>
      </c>
      <c r="D358" s="246" t="s">
        <v>2754</v>
      </c>
      <c r="E358" s="246" t="s">
        <v>396</v>
      </c>
      <c r="F358" s="247">
        <v>27585</v>
      </c>
      <c r="G358" s="246" t="s">
        <v>1031</v>
      </c>
      <c r="H358" s="246" t="s">
        <v>404</v>
      </c>
      <c r="I358" s="246" t="s">
        <v>70</v>
      </c>
      <c r="J358" s="246"/>
      <c r="K358" s="246"/>
      <c r="L358" s="246"/>
      <c r="M358" s="246"/>
      <c r="O358" s="246"/>
      <c r="P358" s="246"/>
      <c r="Q358" s="246"/>
      <c r="R358" s="246"/>
      <c r="S358" s="246"/>
      <c r="T358" s="251"/>
      <c r="U358" s="246"/>
      <c r="Z358" s="246"/>
      <c r="AA358" s="246"/>
      <c r="AB358" s="246"/>
      <c r="AC358" s="246"/>
    </row>
    <row r="359" spans="1:29" x14ac:dyDescent="0.3">
      <c r="A359" s="246">
        <v>215270</v>
      </c>
      <c r="B359" s="246" t="s">
        <v>1442</v>
      </c>
      <c r="C359" s="246" t="s">
        <v>79</v>
      </c>
      <c r="D359" s="246" t="s">
        <v>2755</v>
      </c>
      <c r="E359" s="246" t="s">
        <v>396</v>
      </c>
      <c r="F359" s="247">
        <v>35796</v>
      </c>
      <c r="G359" s="246" t="s">
        <v>1042</v>
      </c>
      <c r="H359" s="246" t="s">
        <v>398</v>
      </c>
      <c r="I359" s="246" t="s">
        <v>70</v>
      </c>
      <c r="J359" s="246"/>
      <c r="K359" s="246"/>
      <c r="L359" s="246"/>
      <c r="M359" s="246"/>
      <c r="O359" s="246"/>
      <c r="P359" s="246"/>
      <c r="Q359" s="246"/>
      <c r="R359" s="246"/>
      <c r="S359" s="246"/>
      <c r="T359" s="251"/>
      <c r="U359" s="246"/>
      <c r="Z359" s="246"/>
      <c r="AA359" s="246"/>
      <c r="AB359" s="246"/>
      <c r="AC359" s="246"/>
    </row>
    <row r="360" spans="1:29" x14ac:dyDescent="0.3">
      <c r="A360" s="246">
        <v>215271</v>
      </c>
      <c r="B360" s="246" t="s">
        <v>1326</v>
      </c>
      <c r="C360" s="246" t="s">
        <v>1327</v>
      </c>
      <c r="D360" s="246" t="s">
        <v>2756</v>
      </c>
      <c r="E360" s="246" t="s">
        <v>396</v>
      </c>
      <c r="F360" s="247">
        <v>34456</v>
      </c>
      <c r="G360" s="246" t="s">
        <v>2757</v>
      </c>
      <c r="H360" s="246" t="s">
        <v>398</v>
      </c>
      <c r="I360" s="246" t="s">
        <v>70</v>
      </c>
      <c r="J360" s="246"/>
      <c r="K360" s="246"/>
      <c r="L360" s="246"/>
      <c r="M360" s="246"/>
      <c r="O360" s="246"/>
      <c r="P360" s="246"/>
      <c r="Q360" s="246"/>
      <c r="R360" s="246"/>
      <c r="S360" s="246"/>
      <c r="T360" s="251"/>
      <c r="U360" s="246"/>
      <c r="Z360" s="246"/>
      <c r="AA360" s="246"/>
      <c r="AB360" s="246"/>
      <c r="AC360" s="246"/>
    </row>
    <row r="361" spans="1:29" x14ac:dyDescent="0.3">
      <c r="A361" s="246">
        <v>215290</v>
      </c>
      <c r="B361" s="246" t="s">
        <v>1405</v>
      </c>
      <c r="C361" s="246" t="s">
        <v>103</v>
      </c>
      <c r="D361" s="246" t="s">
        <v>1232</v>
      </c>
      <c r="E361" s="246" t="s">
        <v>396</v>
      </c>
      <c r="F361" s="247">
        <v>34719</v>
      </c>
      <c r="G361" s="246" t="s">
        <v>1041</v>
      </c>
      <c r="H361" s="246" t="s">
        <v>398</v>
      </c>
      <c r="I361" s="246" t="s">
        <v>70</v>
      </c>
      <c r="J361" s="246"/>
      <c r="K361" s="246"/>
      <c r="L361" s="246"/>
      <c r="M361" s="246"/>
      <c r="O361" s="246"/>
      <c r="P361" s="246"/>
      <c r="Q361" s="246"/>
      <c r="R361" s="246"/>
      <c r="S361" s="246"/>
      <c r="T361" s="251"/>
      <c r="U361" s="246"/>
      <c r="Z361" s="246"/>
      <c r="AA361" s="246"/>
      <c r="AB361" s="246"/>
      <c r="AC361" s="246"/>
    </row>
    <row r="362" spans="1:29" x14ac:dyDescent="0.3">
      <c r="A362" s="246">
        <v>215294</v>
      </c>
      <c r="B362" s="246" t="s">
        <v>1328</v>
      </c>
      <c r="C362" s="246" t="s">
        <v>71</v>
      </c>
      <c r="D362" s="246" t="s">
        <v>2758</v>
      </c>
      <c r="E362" s="246" t="s">
        <v>397</v>
      </c>
      <c r="F362" s="247">
        <v>34471</v>
      </c>
      <c r="G362" s="246" t="s">
        <v>2759</v>
      </c>
      <c r="H362" s="246" t="s">
        <v>398</v>
      </c>
      <c r="I362" s="246" t="s">
        <v>70</v>
      </c>
      <c r="J362" s="246"/>
      <c r="K362" s="246"/>
      <c r="L362" s="246"/>
      <c r="M362" s="246"/>
      <c r="O362" s="246"/>
      <c r="P362" s="246"/>
      <c r="Q362" s="246"/>
      <c r="R362" s="246"/>
      <c r="S362" s="246"/>
      <c r="T362" s="251"/>
      <c r="U362" s="246"/>
      <c r="Z362" s="246"/>
      <c r="AA362" s="246"/>
      <c r="AB362" s="246"/>
      <c r="AC362" s="246"/>
    </row>
    <row r="363" spans="1:29" x14ac:dyDescent="0.3">
      <c r="A363" s="246">
        <v>215297</v>
      </c>
      <c r="B363" s="246" t="s">
        <v>1370</v>
      </c>
      <c r="C363" s="246" t="s">
        <v>71</v>
      </c>
      <c r="D363" s="246" t="s">
        <v>2760</v>
      </c>
      <c r="E363" s="246" t="s">
        <v>397</v>
      </c>
      <c r="F363" s="247">
        <v>36180</v>
      </c>
      <c r="G363" s="246" t="s">
        <v>1026</v>
      </c>
      <c r="H363" s="246" t="s">
        <v>398</v>
      </c>
      <c r="I363" s="246" t="s">
        <v>70</v>
      </c>
      <c r="J363" s="246"/>
      <c r="K363" s="246"/>
      <c r="L363" s="246"/>
      <c r="M363" s="246"/>
      <c r="O363" s="246"/>
      <c r="P363" s="246"/>
      <c r="Q363" s="246"/>
      <c r="R363" s="246"/>
      <c r="S363" s="246"/>
      <c r="T363" s="251"/>
      <c r="U363" s="246"/>
      <c r="Z363" s="246"/>
      <c r="AA363" s="246"/>
      <c r="AB363" s="246"/>
      <c r="AC363" s="246"/>
    </row>
    <row r="364" spans="1:29" x14ac:dyDescent="0.3">
      <c r="A364" s="246">
        <v>215304</v>
      </c>
      <c r="B364" s="246" t="s">
        <v>2761</v>
      </c>
      <c r="C364" s="246" t="s">
        <v>2762</v>
      </c>
      <c r="D364" s="246" t="s">
        <v>2612</v>
      </c>
      <c r="E364" s="246" t="s">
        <v>397</v>
      </c>
      <c r="F364" s="247">
        <v>35971</v>
      </c>
      <c r="G364" s="246" t="s">
        <v>373</v>
      </c>
      <c r="H364" s="246" t="s">
        <v>398</v>
      </c>
      <c r="I364" s="246" t="s">
        <v>70</v>
      </c>
      <c r="J364" s="246"/>
      <c r="K364" s="246"/>
      <c r="L364" s="246"/>
      <c r="M364" s="246"/>
      <c r="O364" s="246"/>
      <c r="P364" s="246"/>
      <c r="Q364" s="246"/>
      <c r="R364" s="246"/>
      <c r="S364" s="246"/>
      <c r="T364" s="251"/>
      <c r="U364" s="246"/>
      <c r="Z364" s="246"/>
      <c r="AA364" s="246"/>
      <c r="AB364" s="246"/>
      <c r="AC364" s="246"/>
    </row>
    <row r="365" spans="1:29" x14ac:dyDescent="0.3">
      <c r="A365" s="246">
        <v>215317</v>
      </c>
      <c r="B365" s="246" t="s">
        <v>1369</v>
      </c>
      <c r="C365" s="246" t="s">
        <v>515</v>
      </c>
      <c r="D365" s="246" t="s">
        <v>2763</v>
      </c>
      <c r="E365" s="246" t="s">
        <v>397</v>
      </c>
      <c r="F365" s="247">
        <v>35556</v>
      </c>
      <c r="G365" s="246" t="s">
        <v>1028</v>
      </c>
      <c r="H365" s="246" t="s">
        <v>398</v>
      </c>
      <c r="I365" s="246" t="s">
        <v>70</v>
      </c>
      <c r="J365" s="246"/>
      <c r="K365" s="246"/>
      <c r="L365" s="246"/>
      <c r="M365" s="246"/>
      <c r="O365" s="246"/>
      <c r="P365" s="246"/>
      <c r="Q365" s="246"/>
      <c r="R365" s="246"/>
      <c r="S365" s="246"/>
      <c r="T365" s="251"/>
      <c r="U365" s="246"/>
      <c r="Z365" s="246"/>
      <c r="AA365" s="246"/>
      <c r="AB365" s="246"/>
      <c r="AC365" s="246"/>
    </row>
    <row r="366" spans="1:29" x14ac:dyDescent="0.3">
      <c r="A366" s="246">
        <v>215324</v>
      </c>
      <c r="B366" s="246" t="s">
        <v>1286</v>
      </c>
      <c r="C366" s="246" t="s">
        <v>518</v>
      </c>
      <c r="D366" s="246" t="s">
        <v>2764</v>
      </c>
      <c r="E366" s="246" t="s">
        <v>397</v>
      </c>
      <c r="F366" s="247">
        <v>30865</v>
      </c>
      <c r="G366" s="246" t="s">
        <v>1026</v>
      </c>
      <c r="H366" s="246" t="s">
        <v>398</v>
      </c>
      <c r="I366" s="246" t="s">
        <v>70</v>
      </c>
      <c r="J366" s="246"/>
      <c r="K366" s="246"/>
      <c r="L366" s="246"/>
      <c r="M366" s="246"/>
      <c r="O366" s="246"/>
      <c r="P366" s="246"/>
      <c r="Q366" s="246"/>
      <c r="R366" s="246"/>
      <c r="S366" s="246"/>
      <c r="T366" s="251"/>
      <c r="U366" s="246"/>
      <c r="Z366" s="246"/>
      <c r="AA366" s="246"/>
      <c r="AB366" s="246"/>
      <c r="AC366" s="246"/>
    </row>
    <row r="367" spans="1:29" x14ac:dyDescent="0.3">
      <c r="A367" s="246">
        <v>215326</v>
      </c>
      <c r="B367" s="246" t="s">
        <v>1285</v>
      </c>
      <c r="C367" s="246" t="s">
        <v>68</v>
      </c>
      <c r="D367" s="246" t="s">
        <v>2765</v>
      </c>
      <c r="E367" s="246" t="s">
        <v>397</v>
      </c>
      <c r="F367" s="247">
        <v>29183</v>
      </c>
      <c r="G367" s="246" t="s">
        <v>373</v>
      </c>
      <c r="H367" s="246" t="s">
        <v>404</v>
      </c>
      <c r="I367" s="246" t="s">
        <v>70</v>
      </c>
      <c r="J367" s="246"/>
      <c r="K367" s="246"/>
      <c r="L367" s="246"/>
      <c r="M367" s="246"/>
      <c r="O367" s="246"/>
      <c r="P367" s="246"/>
      <c r="Q367" s="246"/>
      <c r="R367" s="246"/>
      <c r="S367" s="246"/>
      <c r="T367" s="251"/>
      <c r="U367" s="246"/>
      <c r="Z367" s="246"/>
      <c r="AA367" s="246"/>
      <c r="AB367" s="246"/>
      <c r="AC367" s="246"/>
    </row>
    <row r="368" spans="1:29" x14ac:dyDescent="0.3">
      <c r="A368" s="246">
        <v>215335</v>
      </c>
      <c r="B368" s="246" t="s">
        <v>1378</v>
      </c>
      <c r="C368" s="246" t="s">
        <v>357</v>
      </c>
      <c r="D368" s="246" t="s">
        <v>2766</v>
      </c>
      <c r="E368" s="246" t="s">
        <v>396</v>
      </c>
      <c r="F368" s="247">
        <v>32660</v>
      </c>
      <c r="G368" s="246" t="s">
        <v>2767</v>
      </c>
      <c r="H368" s="246" t="s">
        <v>398</v>
      </c>
      <c r="I368" s="246" t="s">
        <v>70</v>
      </c>
      <c r="J368" s="246"/>
      <c r="K368" s="246"/>
      <c r="L368" s="246"/>
      <c r="M368" s="246"/>
      <c r="O368" s="246"/>
      <c r="P368" s="246"/>
      <c r="Q368" s="246"/>
      <c r="R368" s="246"/>
      <c r="S368" s="246"/>
      <c r="T368" s="251"/>
      <c r="U368" s="246"/>
      <c r="Z368" s="246"/>
      <c r="AA368" s="246"/>
      <c r="AB368" s="246"/>
      <c r="AC368" s="246"/>
    </row>
    <row r="369" spans="1:29" x14ac:dyDescent="0.3">
      <c r="A369" s="246">
        <v>215347</v>
      </c>
      <c r="B369" s="246" t="s">
        <v>1426</v>
      </c>
      <c r="C369" s="246" t="s">
        <v>539</v>
      </c>
      <c r="D369" s="246" t="s">
        <v>2768</v>
      </c>
      <c r="E369" s="246" t="s">
        <v>397</v>
      </c>
      <c r="F369" s="247">
        <v>33883</v>
      </c>
      <c r="G369" s="246" t="s">
        <v>1131</v>
      </c>
      <c r="H369" s="246" t="s">
        <v>398</v>
      </c>
      <c r="I369" s="246" t="s">
        <v>70</v>
      </c>
      <c r="J369" s="246"/>
      <c r="K369" s="246"/>
      <c r="L369" s="246"/>
      <c r="M369" s="246"/>
      <c r="O369" s="246"/>
      <c r="P369" s="246"/>
      <c r="Q369" s="246"/>
      <c r="R369" s="246"/>
      <c r="S369" s="246"/>
      <c r="T369" s="251"/>
      <c r="U369" s="246"/>
      <c r="Z369" s="246"/>
      <c r="AA369" s="246"/>
      <c r="AB369" s="246"/>
      <c r="AC369" s="246"/>
    </row>
    <row r="370" spans="1:29" x14ac:dyDescent="0.3">
      <c r="A370" s="246">
        <v>215378</v>
      </c>
      <c r="B370" s="246" t="s">
        <v>1388</v>
      </c>
      <c r="C370" s="246" t="s">
        <v>464</v>
      </c>
      <c r="D370" s="246" t="s">
        <v>696</v>
      </c>
      <c r="E370" s="246" t="s">
        <v>397</v>
      </c>
      <c r="F370" s="247">
        <v>30045</v>
      </c>
      <c r="G370" s="246" t="s">
        <v>1026</v>
      </c>
      <c r="H370" s="246" t="s">
        <v>398</v>
      </c>
      <c r="I370" s="246" t="s">
        <v>70</v>
      </c>
      <c r="J370" s="246"/>
      <c r="K370" s="246"/>
      <c r="L370" s="246"/>
      <c r="M370" s="246"/>
      <c r="O370" s="246"/>
      <c r="P370" s="246"/>
      <c r="Q370" s="246"/>
      <c r="R370" s="246"/>
      <c r="S370" s="246"/>
      <c r="T370" s="251"/>
      <c r="U370" s="246"/>
      <c r="Z370" s="246"/>
      <c r="AA370" s="246"/>
      <c r="AB370" s="246"/>
      <c r="AC370" s="246"/>
    </row>
    <row r="371" spans="1:29" x14ac:dyDescent="0.3">
      <c r="A371" s="246">
        <v>215383</v>
      </c>
      <c r="B371" s="246" t="s">
        <v>1349</v>
      </c>
      <c r="C371" s="246" t="s">
        <v>145</v>
      </c>
      <c r="D371" s="246" t="s">
        <v>2416</v>
      </c>
      <c r="E371" s="246" t="s">
        <v>397</v>
      </c>
      <c r="F371" s="247">
        <v>35395</v>
      </c>
      <c r="G371" s="246" t="s">
        <v>1028</v>
      </c>
      <c r="H371" s="246" t="s">
        <v>398</v>
      </c>
      <c r="I371" s="246" t="s">
        <v>70</v>
      </c>
      <c r="J371" s="246"/>
      <c r="K371" s="246"/>
      <c r="L371" s="246"/>
      <c r="M371" s="246"/>
      <c r="O371" s="246"/>
      <c r="P371" s="246"/>
      <c r="Q371" s="246"/>
      <c r="R371" s="246"/>
      <c r="S371" s="246"/>
      <c r="T371" s="251"/>
      <c r="U371" s="246"/>
      <c r="Z371" s="246"/>
      <c r="AA371" s="246"/>
      <c r="AB371" s="246"/>
      <c r="AC371" s="246"/>
    </row>
    <row r="372" spans="1:29" x14ac:dyDescent="0.3">
      <c r="A372" s="246">
        <v>215393</v>
      </c>
      <c r="B372" s="246" t="s">
        <v>1293</v>
      </c>
      <c r="C372" s="246" t="s">
        <v>175</v>
      </c>
      <c r="D372" s="246" t="s">
        <v>2769</v>
      </c>
      <c r="E372" s="246" t="s">
        <v>397</v>
      </c>
      <c r="F372" s="247">
        <v>32194</v>
      </c>
      <c r="G372" s="246" t="s">
        <v>1026</v>
      </c>
      <c r="H372" s="246" t="s">
        <v>398</v>
      </c>
      <c r="I372" s="246" t="s">
        <v>70</v>
      </c>
      <c r="J372" s="246"/>
      <c r="K372" s="246"/>
      <c r="L372" s="246"/>
      <c r="M372" s="246"/>
      <c r="O372" s="246"/>
      <c r="P372" s="246"/>
      <c r="Q372" s="246"/>
      <c r="R372" s="246"/>
      <c r="S372" s="246"/>
      <c r="T372" s="251"/>
      <c r="U372" s="246"/>
      <c r="Z372" s="246"/>
      <c r="AA372" s="246"/>
      <c r="AB372" s="246"/>
      <c r="AC372" s="246"/>
    </row>
    <row r="373" spans="1:29" x14ac:dyDescent="0.3">
      <c r="A373" s="246">
        <v>215395</v>
      </c>
      <c r="B373" s="246" t="s">
        <v>1439</v>
      </c>
      <c r="C373" s="246" t="s">
        <v>68</v>
      </c>
      <c r="D373" s="246" t="s">
        <v>2770</v>
      </c>
      <c r="E373" s="246" t="s">
        <v>397</v>
      </c>
      <c r="F373" s="247">
        <v>36161</v>
      </c>
      <c r="G373" s="246" t="s">
        <v>1026</v>
      </c>
      <c r="H373" s="246" t="s">
        <v>398</v>
      </c>
      <c r="I373" s="246" t="s">
        <v>70</v>
      </c>
      <c r="J373" s="246"/>
      <c r="K373" s="246"/>
      <c r="L373" s="246"/>
      <c r="M373" s="246"/>
      <c r="O373" s="246"/>
      <c r="P373" s="246"/>
      <c r="Q373" s="246"/>
      <c r="R373" s="246"/>
      <c r="S373" s="246"/>
      <c r="T373" s="251"/>
      <c r="U373" s="246"/>
      <c r="Z373" s="246"/>
      <c r="AA373" s="246"/>
      <c r="AB373" s="246"/>
      <c r="AC373" s="246"/>
    </row>
    <row r="374" spans="1:29" x14ac:dyDescent="0.3">
      <c r="A374" s="246">
        <v>215404</v>
      </c>
      <c r="B374" s="246" t="s">
        <v>1298</v>
      </c>
      <c r="C374" s="246" t="s">
        <v>1299</v>
      </c>
      <c r="D374" s="246" t="s">
        <v>492</v>
      </c>
      <c r="E374" s="246" t="s">
        <v>397</v>
      </c>
      <c r="F374" s="247">
        <v>33074</v>
      </c>
      <c r="G374" s="246" t="s">
        <v>373</v>
      </c>
      <c r="H374" s="246" t="s">
        <v>398</v>
      </c>
      <c r="I374" s="246" t="s">
        <v>70</v>
      </c>
      <c r="J374" s="246"/>
      <c r="K374" s="246"/>
      <c r="L374" s="246"/>
      <c r="M374" s="246"/>
      <c r="O374" s="246"/>
      <c r="P374" s="246"/>
      <c r="Q374" s="246"/>
      <c r="R374" s="246"/>
      <c r="S374" s="246"/>
      <c r="T374" s="251"/>
      <c r="U374" s="246"/>
      <c r="Z374" s="246"/>
      <c r="AA374" s="246"/>
      <c r="AB374" s="246"/>
      <c r="AC374" s="246"/>
    </row>
    <row r="375" spans="1:29" x14ac:dyDescent="0.3">
      <c r="A375" s="246">
        <v>215437</v>
      </c>
      <c r="B375" s="246" t="s">
        <v>1337</v>
      </c>
      <c r="C375" s="246" t="s">
        <v>170</v>
      </c>
      <c r="D375" s="246" t="s">
        <v>2771</v>
      </c>
      <c r="E375" s="246" t="s">
        <v>397</v>
      </c>
      <c r="F375" s="247">
        <v>35163</v>
      </c>
      <c r="G375" s="246" t="s">
        <v>1041</v>
      </c>
      <c r="H375" s="246" t="s">
        <v>398</v>
      </c>
      <c r="I375" s="246" t="s">
        <v>70</v>
      </c>
      <c r="J375" s="246"/>
      <c r="K375" s="246"/>
      <c r="L375" s="246"/>
      <c r="M375" s="246"/>
      <c r="O375" s="246"/>
      <c r="P375" s="246"/>
      <c r="Q375" s="246"/>
      <c r="R375" s="246"/>
      <c r="S375" s="246"/>
      <c r="T375" s="251"/>
      <c r="U375" s="246"/>
      <c r="Z375" s="246"/>
      <c r="AA375" s="246"/>
      <c r="AB375" s="246"/>
      <c r="AC375" s="246"/>
    </row>
    <row r="376" spans="1:29" x14ac:dyDescent="0.3">
      <c r="A376" s="246">
        <v>215441</v>
      </c>
      <c r="B376" s="246" t="s">
        <v>1283</v>
      </c>
      <c r="C376" s="246" t="s">
        <v>124</v>
      </c>
      <c r="D376" s="246" t="s">
        <v>2772</v>
      </c>
      <c r="E376" s="246" t="s">
        <v>397</v>
      </c>
      <c r="F376" s="247">
        <v>29496</v>
      </c>
      <c r="G376" s="246" t="s">
        <v>2222</v>
      </c>
      <c r="H376" s="246" t="s">
        <v>398</v>
      </c>
      <c r="I376" s="246" t="s">
        <v>70</v>
      </c>
      <c r="J376" s="246"/>
      <c r="K376" s="246"/>
      <c r="L376" s="246"/>
      <c r="M376" s="246"/>
      <c r="O376" s="246"/>
      <c r="P376" s="246"/>
      <c r="Q376" s="246"/>
      <c r="R376" s="246"/>
      <c r="S376" s="246"/>
      <c r="T376" s="251"/>
      <c r="U376" s="246"/>
      <c r="Z376" s="246"/>
      <c r="AA376" s="246"/>
      <c r="AB376" s="246"/>
      <c r="AC376" s="246"/>
    </row>
    <row r="377" spans="1:29" x14ac:dyDescent="0.3">
      <c r="A377" s="246">
        <v>215464</v>
      </c>
      <c r="B377" s="246" t="s">
        <v>1310</v>
      </c>
      <c r="C377" s="246" t="s">
        <v>95</v>
      </c>
      <c r="D377" s="246" t="s">
        <v>1030</v>
      </c>
      <c r="E377" s="246" t="s">
        <v>397</v>
      </c>
      <c r="F377" s="247">
        <v>33725</v>
      </c>
      <c r="G377" s="246" t="s">
        <v>1026</v>
      </c>
      <c r="H377" s="246" t="s">
        <v>398</v>
      </c>
      <c r="I377" s="246" t="s">
        <v>70</v>
      </c>
      <c r="J377" s="246"/>
      <c r="K377" s="246"/>
      <c r="L377" s="246"/>
      <c r="M377" s="246"/>
      <c r="O377" s="246"/>
      <c r="P377" s="246"/>
      <c r="Q377" s="246"/>
      <c r="R377" s="246"/>
      <c r="S377" s="246"/>
      <c r="T377" s="251"/>
      <c r="U377" s="246"/>
      <c r="Z377" s="246"/>
      <c r="AA377" s="246"/>
      <c r="AB377" s="246"/>
      <c r="AC377" s="246"/>
    </row>
    <row r="378" spans="1:29" x14ac:dyDescent="0.3">
      <c r="A378" s="246">
        <v>215485</v>
      </c>
      <c r="B378" s="246" t="s">
        <v>2773</v>
      </c>
      <c r="C378" s="246" t="s">
        <v>71</v>
      </c>
      <c r="D378" s="246" t="s">
        <v>2774</v>
      </c>
      <c r="E378" s="246" t="s">
        <v>397</v>
      </c>
      <c r="F378" s="247">
        <v>35927</v>
      </c>
      <c r="G378" s="246" t="s">
        <v>373</v>
      </c>
      <c r="H378" s="246" t="s">
        <v>398</v>
      </c>
      <c r="I378" s="246" t="s">
        <v>70</v>
      </c>
      <c r="J378" s="246"/>
      <c r="K378" s="246"/>
      <c r="L378" s="246"/>
      <c r="M378" s="246"/>
      <c r="O378" s="246"/>
      <c r="P378" s="246"/>
      <c r="Q378" s="246"/>
      <c r="R378" s="246"/>
      <c r="S378" s="246"/>
      <c r="T378" s="251"/>
      <c r="U378" s="246"/>
      <c r="Z378" s="246"/>
      <c r="AA378" s="246"/>
      <c r="AB378" s="246"/>
      <c r="AC378" s="246"/>
    </row>
    <row r="379" spans="1:29" x14ac:dyDescent="0.3">
      <c r="A379" s="246">
        <v>215492</v>
      </c>
      <c r="B379" s="246" t="s">
        <v>2775</v>
      </c>
      <c r="C379" s="246" t="s">
        <v>91</v>
      </c>
      <c r="D379" s="246" t="s">
        <v>2776</v>
      </c>
      <c r="E379" s="246" t="s">
        <v>397</v>
      </c>
      <c r="F379" s="247">
        <v>32977</v>
      </c>
      <c r="G379" s="246" t="s">
        <v>373</v>
      </c>
      <c r="H379" s="246" t="s">
        <v>398</v>
      </c>
      <c r="I379" s="246" t="s">
        <v>70</v>
      </c>
      <c r="J379" s="246"/>
      <c r="K379" s="246"/>
      <c r="L379" s="246"/>
      <c r="M379" s="246"/>
      <c r="O379" s="246"/>
      <c r="P379" s="246"/>
      <c r="Q379" s="246"/>
      <c r="R379" s="246"/>
      <c r="S379" s="246"/>
      <c r="T379" s="251"/>
      <c r="U379" s="246"/>
      <c r="Z379" s="246"/>
      <c r="AA379" s="246"/>
      <c r="AB379" s="246"/>
      <c r="AC379" s="246"/>
    </row>
    <row r="380" spans="1:29" x14ac:dyDescent="0.3">
      <c r="A380" s="246">
        <v>215499</v>
      </c>
      <c r="B380" s="246" t="s">
        <v>1287</v>
      </c>
      <c r="C380" s="246" t="s">
        <v>1288</v>
      </c>
      <c r="D380" s="246" t="s">
        <v>575</v>
      </c>
      <c r="E380" s="246" t="s">
        <v>397</v>
      </c>
      <c r="F380" s="247">
        <v>31217</v>
      </c>
      <c r="G380" s="246" t="s">
        <v>2777</v>
      </c>
      <c r="H380" s="246" t="s">
        <v>398</v>
      </c>
      <c r="I380" s="246" t="s">
        <v>70</v>
      </c>
      <c r="J380" s="246"/>
      <c r="K380" s="246"/>
      <c r="L380" s="246"/>
      <c r="M380" s="246"/>
      <c r="O380" s="246"/>
      <c r="P380" s="246"/>
      <c r="Q380" s="246"/>
      <c r="R380" s="246"/>
      <c r="S380" s="246"/>
      <c r="T380" s="251"/>
      <c r="U380" s="246"/>
      <c r="Z380" s="246"/>
      <c r="AA380" s="246"/>
      <c r="AB380" s="246"/>
      <c r="AC380" s="246"/>
    </row>
    <row r="381" spans="1:29" x14ac:dyDescent="0.3">
      <c r="A381" s="246">
        <v>200371</v>
      </c>
      <c r="B381" s="246" t="s">
        <v>1449</v>
      </c>
      <c r="C381" s="246" t="s">
        <v>1006</v>
      </c>
      <c r="D381" s="246" t="s">
        <v>2169</v>
      </c>
      <c r="E381" s="246" t="s">
        <v>397</v>
      </c>
      <c r="F381" s="247">
        <v>30022</v>
      </c>
      <c r="G381" s="246" t="s">
        <v>373</v>
      </c>
      <c r="H381" s="246" t="s">
        <v>398</v>
      </c>
      <c r="I381" s="246" t="s">
        <v>64</v>
      </c>
      <c r="J381" s="246"/>
      <c r="K381" s="246"/>
      <c r="L381" s="246"/>
      <c r="M381" s="246"/>
      <c r="O381" s="246"/>
      <c r="P381" s="246"/>
      <c r="Q381" s="246"/>
      <c r="R381" s="246"/>
      <c r="S381" s="246"/>
      <c r="T381" s="251"/>
      <c r="U381" s="246"/>
      <c r="Z381" s="246"/>
      <c r="AA381" s="246"/>
      <c r="AB381" s="246"/>
      <c r="AC381" s="246"/>
    </row>
    <row r="382" spans="1:29" x14ac:dyDescent="0.3">
      <c r="A382" s="246">
        <v>200428</v>
      </c>
      <c r="B382" s="246" t="s">
        <v>1548</v>
      </c>
      <c r="C382" s="246" t="s">
        <v>1549</v>
      </c>
      <c r="D382" s="246" t="s">
        <v>427</v>
      </c>
      <c r="E382" s="246" t="s">
        <v>397</v>
      </c>
      <c r="F382" s="247">
        <v>0</v>
      </c>
      <c r="G382" s="246"/>
      <c r="H382" s="246" t="s">
        <v>398</v>
      </c>
      <c r="I382" s="246" t="s">
        <v>64</v>
      </c>
      <c r="J382" s="246"/>
      <c r="K382" s="246"/>
      <c r="L382" s="246"/>
      <c r="M382" s="246"/>
      <c r="O382" s="246"/>
      <c r="P382" s="246"/>
      <c r="Q382" s="246"/>
      <c r="R382" s="246"/>
      <c r="S382" s="246"/>
      <c r="T382" s="251"/>
      <c r="U382" s="246"/>
      <c r="Y382" s="189" t="s">
        <v>685</v>
      </c>
      <c r="Z382" s="246" t="s">
        <v>685</v>
      </c>
      <c r="AA382" s="246"/>
      <c r="AB382" s="246"/>
      <c r="AC382" s="246"/>
    </row>
    <row r="383" spans="1:29" x14ac:dyDescent="0.3">
      <c r="A383" s="246">
        <v>200537</v>
      </c>
      <c r="B383" s="246" t="s">
        <v>1531</v>
      </c>
      <c r="C383" s="246" t="s">
        <v>1532</v>
      </c>
      <c r="D383" s="246" t="s">
        <v>247</v>
      </c>
      <c r="E383" s="246" t="s">
        <v>397</v>
      </c>
      <c r="F383" s="247">
        <v>0</v>
      </c>
      <c r="G383" s="246"/>
      <c r="H383" s="246" t="s">
        <v>398</v>
      </c>
      <c r="I383" s="246" t="s">
        <v>64</v>
      </c>
      <c r="J383" s="246"/>
      <c r="K383" s="246"/>
      <c r="L383" s="246"/>
      <c r="M383" s="246"/>
      <c r="O383" s="246"/>
      <c r="P383" s="246"/>
      <c r="Q383" s="246"/>
      <c r="R383" s="246"/>
      <c r="S383" s="246"/>
      <c r="T383" s="251"/>
      <c r="U383" s="246"/>
      <c r="V383" s="189" t="s">
        <v>685</v>
      </c>
      <c r="W383" s="189" t="s">
        <v>685</v>
      </c>
      <c r="X383" s="189" t="s">
        <v>685</v>
      </c>
      <c r="Y383" s="189" t="s">
        <v>685</v>
      </c>
      <c r="Z383" s="246" t="s">
        <v>685</v>
      </c>
      <c r="AA383" s="246"/>
      <c r="AB383" s="246"/>
      <c r="AC383" s="246"/>
    </row>
    <row r="384" spans="1:29" x14ac:dyDescent="0.3">
      <c r="A384" s="246">
        <v>200710</v>
      </c>
      <c r="B384" s="246" t="s">
        <v>1600</v>
      </c>
      <c r="C384" s="246" t="s">
        <v>196</v>
      </c>
      <c r="D384" s="246" t="s">
        <v>283</v>
      </c>
      <c r="E384" s="246" t="s">
        <v>396</v>
      </c>
      <c r="F384" s="247">
        <v>30285</v>
      </c>
      <c r="G384" s="246" t="s">
        <v>373</v>
      </c>
      <c r="H384" s="246" t="s">
        <v>398</v>
      </c>
      <c r="I384" s="246" t="s">
        <v>64</v>
      </c>
      <c r="J384" s="246"/>
      <c r="K384" s="246"/>
      <c r="L384" s="246"/>
      <c r="M384" s="246"/>
      <c r="O384" s="246"/>
      <c r="P384" s="246"/>
      <c r="Q384" s="246"/>
      <c r="R384" s="246"/>
      <c r="S384" s="246"/>
      <c r="T384" s="251"/>
      <c r="U384" s="246"/>
      <c r="W384" s="189" t="s">
        <v>685</v>
      </c>
      <c r="X384" s="189" t="s">
        <v>685</v>
      </c>
      <c r="Y384" s="189" t="s">
        <v>685</v>
      </c>
      <c r="Z384" s="246" t="s">
        <v>685</v>
      </c>
      <c r="AA384" s="246"/>
      <c r="AB384" s="246"/>
      <c r="AC384" s="246"/>
    </row>
    <row r="385" spans="1:29" x14ac:dyDescent="0.3">
      <c r="A385" s="246">
        <v>200720</v>
      </c>
      <c r="B385" s="246" t="s">
        <v>1628</v>
      </c>
      <c r="C385" s="246" t="s">
        <v>71</v>
      </c>
      <c r="D385" s="246" t="s">
        <v>1629</v>
      </c>
      <c r="E385" s="246" t="s">
        <v>397</v>
      </c>
      <c r="F385" s="247">
        <v>0</v>
      </c>
      <c r="G385" s="246"/>
      <c r="H385" s="246"/>
      <c r="I385" s="246" t="s">
        <v>64</v>
      </c>
      <c r="J385" s="246"/>
      <c r="K385" s="246"/>
      <c r="L385" s="246"/>
      <c r="M385" s="246"/>
      <c r="O385" s="246"/>
      <c r="P385" s="246"/>
      <c r="Q385" s="246"/>
      <c r="R385" s="246"/>
      <c r="S385" s="246"/>
      <c r="T385" s="251"/>
      <c r="U385" s="246"/>
      <c r="Y385" s="189" t="s">
        <v>685</v>
      </c>
      <c r="Z385" s="246" t="s">
        <v>685</v>
      </c>
      <c r="AA385" s="246"/>
      <c r="AB385" s="246"/>
      <c r="AC385" s="246"/>
    </row>
    <row r="386" spans="1:29" x14ac:dyDescent="0.3">
      <c r="A386" s="246">
        <v>200723</v>
      </c>
      <c r="B386" s="246" t="s">
        <v>1738</v>
      </c>
      <c r="C386" s="246" t="s">
        <v>196</v>
      </c>
      <c r="D386" s="246" t="s">
        <v>291</v>
      </c>
      <c r="E386" s="246" t="s">
        <v>396</v>
      </c>
      <c r="F386" s="247">
        <v>0</v>
      </c>
      <c r="G386" s="246"/>
      <c r="H386" s="246" t="s">
        <v>398</v>
      </c>
      <c r="I386" s="246" t="s">
        <v>64</v>
      </c>
      <c r="J386" s="246"/>
      <c r="K386" s="246"/>
      <c r="L386" s="246"/>
      <c r="M386" s="246"/>
      <c r="O386" s="246"/>
      <c r="P386" s="246"/>
      <c r="Q386" s="246"/>
      <c r="R386" s="246"/>
      <c r="S386" s="246"/>
      <c r="T386" s="251"/>
      <c r="U386" s="246"/>
      <c r="Z386" s="246" t="s">
        <v>685</v>
      </c>
      <c r="AA386" s="246"/>
      <c r="AB386" s="246"/>
      <c r="AC386" s="246"/>
    </row>
    <row r="387" spans="1:29" x14ac:dyDescent="0.3">
      <c r="A387" s="246">
        <v>200755</v>
      </c>
      <c r="B387" s="246" t="s">
        <v>1771</v>
      </c>
      <c r="C387" s="246" t="s">
        <v>95</v>
      </c>
      <c r="D387" s="246" t="s">
        <v>2170</v>
      </c>
      <c r="E387" s="246" t="s">
        <v>396</v>
      </c>
      <c r="F387" s="247">
        <v>30895</v>
      </c>
      <c r="G387" s="246" t="s">
        <v>2171</v>
      </c>
      <c r="H387" s="246" t="s">
        <v>398</v>
      </c>
      <c r="I387" s="246" t="s">
        <v>64</v>
      </c>
      <c r="J387" s="246"/>
      <c r="K387" s="246"/>
      <c r="L387" s="246"/>
      <c r="M387" s="246"/>
      <c r="O387" s="246"/>
      <c r="P387" s="246"/>
      <c r="Q387" s="246"/>
      <c r="R387" s="246"/>
      <c r="S387" s="246">
        <v>834</v>
      </c>
      <c r="T387" s="251">
        <v>44423</v>
      </c>
      <c r="U387" s="246">
        <v>15000</v>
      </c>
      <c r="Z387" s="246"/>
      <c r="AA387" s="246"/>
      <c r="AB387" s="246"/>
      <c r="AC387" s="246"/>
    </row>
    <row r="388" spans="1:29" x14ac:dyDescent="0.3">
      <c r="A388" s="246">
        <v>200898</v>
      </c>
      <c r="B388" s="246" t="s">
        <v>1745</v>
      </c>
      <c r="C388" s="246" t="s">
        <v>111</v>
      </c>
      <c r="D388" s="246" t="s">
        <v>316</v>
      </c>
      <c r="E388" s="246" t="s">
        <v>397</v>
      </c>
      <c r="F388" s="247">
        <v>26634</v>
      </c>
      <c r="G388" s="246" t="s">
        <v>578</v>
      </c>
      <c r="H388" s="246" t="s">
        <v>398</v>
      </c>
      <c r="I388" s="246" t="s">
        <v>64</v>
      </c>
      <c r="J388" s="246"/>
      <c r="K388" s="246"/>
      <c r="L388" s="246"/>
      <c r="M388" s="246"/>
      <c r="O388" s="246"/>
      <c r="P388" s="246"/>
      <c r="Q388" s="246"/>
      <c r="R388" s="246"/>
      <c r="S388" s="246"/>
      <c r="T388" s="251"/>
      <c r="U388" s="246"/>
      <c r="Z388" s="246"/>
      <c r="AA388" s="246"/>
      <c r="AB388" s="246"/>
      <c r="AC388" s="246"/>
    </row>
    <row r="389" spans="1:29" x14ac:dyDescent="0.3">
      <c r="A389" s="246">
        <v>200915</v>
      </c>
      <c r="B389" s="246" t="s">
        <v>2148</v>
      </c>
      <c r="C389" s="246" t="s">
        <v>92</v>
      </c>
      <c r="D389" s="246" t="s">
        <v>428</v>
      </c>
      <c r="E389" s="246" t="s">
        <v>397</v>
      </c>
      <c r="F389" s="247">
        <v>28126</v>
      </c>
      <c r="G389" s="246" t="s">
        <v>373</v>
      </c>
      <c r="H389" s="246"/>
      <c r="I389" s="246" t="s">
        <v>64</v>
      </c>
      <c r="J389" s="246"/>
      <c r="K389" s="246"/>
      <c r="L389" s="246"/>
      <c r="M389" s="246"/>
      <c r="N389" s="189" t="s">
        <v>1272</v>
      </c>
      <c r="O389" s="246"/>
      <c r="P389" s="246"/>
      <c r="Q389" s="246"/>
      <c r="R389" s="246"/>
      <c r="S389" s="246"/>
      <c r="T389" s="251"/>
      <c r="U389" s="246"/>
      <c r="V389" s="189" t="e">
        <v>#N/A</v>
      </c>
      <c r="W389" s="189" t="e">
        <v>#N/A</v>
      </c>
      <c r="X389" s="189" t="e">
        <v>#N/A</v>
      </c>
      <c r="Y389" s="189" t="e">
        <v>#N/A</v>
      </c>
      <c r="Z389" s="246" t="s">
        <v>685</v>
      </c>
      <c r="AA389" s="246"/>
      <c r="AB389" s="246"/>
      <c r="AC389" s="246"/>
    </row>
    <row r="390" spans="1:29" x14ac:dyDescent="0.3">
      <c r="A390" s="246">
        <v>200958</v>
      </c>
      <c r="B390" s="246" t="s">
        <v>1603</v>
      </c>
      <c r="C390" s="246" t="s">
        <v>1604</v>
      </c>
      <c r="D390" s="246" t="s">
        <v>319</v>
      </c>
      <c r="E390" s="246" t="s">
        <v>396</v>
      </c>
      <c r="F390" s="247">
        <v>31048</v>
      </c>
      <c r="G390" s="246" t="s">
        <v>373</v>
      </c>
      <c r="H390" s="246" t="s">
        <v>398</v>
      </c>
      <c r="I390" s="246" t="s">
        <v>64</v>
      </c>
      <c r="J390" s="246"/>
      <c r="K390" s="246"/>
      <c r="L390" s="246"/>
      <c r="M390" s="246"/>
      <c r="O390" s="246"/>
      <c r="P390" s="246"/>
      <c r="Q390" s="246"/>
      <c r="R390" s="246"/>
      <c r="S390" s="246"/>
      <c r="T390" s="251"/>
      <c r="U390" s="246"/>
      <c r="Y390" s="189" t="s">
        <v>685</v>
      </c>
      <c r="Z390" s="246" t="s">
        <v>685</v>
      </c>
      <c r="AA390" s="246"/>
      <c r="AB390" s="246"/>
      <c r="AC390" s="246"/>
    </row>
    <row r="391" spans="1:29" x14ac:dyDescent="0.3">
      <c r="A391" s="246">
        <v>200997</v>
      </c>
      <c r="B391" s="246" t="s">
        <v>1626</v>
      </c>
      <c r="C391" s="246" t="s">
        <v>71</v>
      </c>
      <c r="D391" s="246" t="s">
        <v>283</v>
      </c>
      <c r="E391" s="246" t="s">
        <v>396</v>
      </c>
      <c r="F391" s="247">
        <v>31466</v>
      </c>
      <c r="G391" s="246" t="s">
        <v>373</v>
      </c>
      <c r="H391" s="246" t="s">
        <v>398</v>
      </c>
      <c r="I391" s="246" t="s">
        <v>64</v>
      </c>
      <c r="J391" s="246"/>
      <c r="K391" s="246"/>
      <c r="L391" s="246"/>
      <c r="M391" s="246"/>
      <c r="O391" s="246"/>
      <c r="P391" s="246"/>
      <c r="Q391" s="246"/>
      <c r="R391" s="246"/>
      <c r="S391" s="246"/>
      <c r="T391" s="251"/>
      <c r="U391" s="246"/>
      <c r="Y391" s="189" t="s">
        <v>685</v>
      </c>
      <c r="Z391" s="246" t="s">
        <v>685</v>
      </c>
      <c r="AA391" s="246"/>
      <c r="AB391" s="246"/>
      <c r="AC391" s="246"/>
    </row>
    <row r="392" spans="1:29" x14ac:dyDescent="0.3">
      <c r="A392" s="246">
        <v>201001</v>
      </c>
      <c r="B392" s="246" t="s">
        <v>1797</v>
      </c>
      <c r="C392" s="246" t="s">
        <v>124</v>
      </c>
      <c r="D392" s="246" t="s">
        <v>261</v>
      </c>
      <c r="E392" s="246" t="s">
        <v>397</v>
      </c>
      <c r="F392" s="247">
        <v>0</v>
      </c>
      <c r="G392" s="246"/>
      <c r="H392" s="246" t="s">
        <v>398</v>
      </c>
      <c r="I392" s="246" t="s">
        <v>64</v>
      </c>
      <c r="J392" s="246"/>
      <c r="K392" s="246"/>
      <c r="L392" s="246"/>
      <c r="M392" s="246"/>
      <c r="O392" s="246"/>
      <c r="P392" s="246"/>
      <c r="Q392" s="246"/>
      <c r="R392" s="246"/>
      <c r="S392" s="246"/>
      <c r="T392" s="251"/>
      <c r="U392" s="246"/>
      <c r="Z392" s="246"/>
      <c r="AA392" s="246"/>
      <c r="AB392" s="246"/>
      <c r="AC392" s="246"/>
    </row>
    <row r="393" spans="1:29" x14ac:dyDescent="0.3">
      <c r="A393" s="246">
        <v>201003</v>
      </c>
      <c r="B393" s="246" t="s">
        <v>2161</v>
      </c>
      <c r="C393" s="246" t="s">
        <v>71</v>
      </c>
      <c r="D393" s="246" t="s">
        <v>1629</v>
      </c>
      <c r="E393" s="246" t="s">
        <v>397</v>
      </c>
      <c r="F393" s="247">
        <v>30317</v>
      </c>
      <c r="G393" s="246" t="s">
        <v>1268</v>
      </c>
      <c r="H393" s="246"/>
      <c r="I393" s="246" t="s">
        <v>64</v>
      </c>
      <c r="J393" s="246"/>
      <c r="K393" s="246"/>
      <c r="L393" s="246"/>
      <c r="M393" s="246"/>
      <c r="N393" s="189" t="s">
        <v>1272</v>
      </c>
      <c r="O393" s="246"/>
      <c r="P393" s="246"/>
      <c r="Q393" s="246"/>
      <c r="R393" s="246"/>
      <c r="S393" s="246"/>
      <c r="T393" s="251"/>
      <c r="U393" s="246"/>
      <c r="V393" s="189" t="e">
        <v>#N/A</v>
      </c>
      <c r="W393" s="189" t="e">
        <v>#N/A</v>
      </c>
      <c r="X393" s="189" t="e">
        <v>#N/A</v>
      </c>
      <c r="Y393" s="189" t="e">
        <v>#N/A</v>
      </c>
      <c r="Z393" s="246" t="s">
        <v>685</v>
      </c>
      <c r="AA393" s="246"/>
      <c r="AB393" s="246"/>
      <c r="AC393" s="246"/>
    </row>
    <row r="394" spans="1:29" x14ac:dyDescent="0.3">
      <c r="A394" s="246">
        <v>201027</v>
      </c>
      <c r="B394" s="246" t="s">
        <v>1507</v>
      </c>
      <c r="C394" s="246" t="s">
        <v>111</v>
      </c>
      <c r="D394" s="246" t="s">
        <v>245</v>
      </c>
      <c r="E394" s="246" t="s">
        <v>397</v>
      </c>
      <c r="F394" s="247">
        <v>29431</v>
      </c>
      <c r="G394" s="246" t="s">
        <v>373</v>
      </c>
      <c r="H394" s="246" t="s">
        <v>398</v>
      </c>
      <c r="I394" s="246" t="s">
        <v>64</v>
      </c>
      <c r="J394" s="246"/>
      <c r="K394" s="246"/>
      <c r="L394" s="246"/>
      <c r="M394" s="246"/>
      <c r="O394" s="246"/>
      <c r="P394" s="246"/>
      <c r="Q394" s="246"/>
      <c r="R394" s="246"/>
      <c r="S394" s="246"/>
      <c r="T394" s="251"/>
      <c r="U394" s="246"/>
      <c r="W394" s="189" t="s">
        <v>685</v>
      </c>
      <c r="X394" s="189" t="s">
        <v>685</v>
      </c>
      <c r="Y394" s="189" t="s">
        <v>685</v>
      </c>
      <c r="Z394" s="246" t="s">
        <v>685</v>
      </c>
      <c r="AA394" s="246"/>
      <c r="AB394" s="246"/>
      <c r="AC394" s="246"/>
    </row>
    <row r="395" spans="1:29" x14ac:dyDescent="0.3">
      <c r="A395" s="246">
        <v>201053</v>
      </c>
      <c r="B395" s="246" t="s">
        <v>1753</v>
      </c>
      <c r="C395" s="246" t="s">
        <v>111</v>
      </c>
      <c r="D395" s="246" t="s">
        <v>352</v>
      </c>
      <c r="E395" s="246" t="s">
        <v>396</v>
      </c>
      <c r="F395" s="247">
        <v>29488</v>
      </c>
      <c r="G395" s="246" t="s">
        <v>580</v>
      </c>
      <c r="H395" s="246" t="s">
        <v>398</v>
      </c>
      <c r="I395" s="246" t="s">
        <v>64</v>
      </c>
      <c r="J395" s="246"/>
      <c r="K395" s="246"/>
      <c r="L395" s="246"/>
      <c r="M395" s="246"/>
      <c r="O395" s="246"/>
      <c r="P395" s="246"/>
      <c r="Q395" s="246"/>
      <c r="R395" s="246"/>
      <c r="S395" s="246"/>
      <c r="T395" s="251"/>
      <c r="U395" s="246"/>
      <c r="Z395" s="246"/>
      <c r="AA395" s="246"/>
      <c r="AB395" s="246"/>
      <c r="AC395" s="246"/>
    </row>
    <row r="396" spans="1:29" x14ac:dyDescent="0.3">
      <c r="A396" s="246">
        <v>201075</v>
      </c>
      <c r="B396" s="246" t="s">
        <v>2172</v>
      </c>
      <c r="C396" s="246" t="s">
        <v>65</v>
      </c>
      <c r="D396" s="246" t="s">
        <v>2173</v>
      </c>
      <c r="E396" s="246" t="s">
        <v>396</v>
      </c>
      <c r="F396" s="247">
        <v>23224</v>
      </c>
      <c r="G396" s="246" t="s">
        <v>2174</v>
      </c>
      <c r="H396" s="246" t="s">
        <v>398</v>
      </c>
      <c r="I396" s="246" t="s">
        <v>64</v>
      </c>
      <c r="J396" s="246"/>
      <c r="K396" s="246"/>
      <c r="L396" s="246"/>
      <c r="M396" s="246"/>
      <c r="O396" s="246"/>
      <c r="P396" s="246"/>
      <c r="Q396" s="246"/>
      <c r="R396" s="246"/>
      <c r="S396" s="246"/>
      <c r="T396" s="251"/>
      <c r="U396" s="246"/>
      <c r="Z396" s="246"/>
      <c r="AA396" s="246"/>
      <c r="AB396" s="246"/>
      <c r="AC396" s="246"/>
    </row>
    <row r="397" spans="1:29" x14ac:dyDescent="0.3">
      <c r="A397" s="246">
        <v>201093</v>
      </c>
      <c r="B397" s="246" t="s">
        <v>1723</v>
      </c>
      <c r="C397" s="246" t="s">
        <v>131</v>
      </c>
      <c r="D397" s="246" t="s">
        <v>294</v>
      </c>
      <c r="E397" s="246" t="s">
        <v>396</v>
      </c>
      <c r="F397" s="247">
        <v>28570</v>
      </c>
      <c r="G397" s="246" t="s">
        <v>373</v>
      </c>
      <c r="H397" s="246" t="s">
        <v>398</v>
      </c>
      <c r="I397" s="246" t="s">
        <v>64</v>
      </c>
      <c r="J397" s="246"/>
      <c r="K397" s="246"/>
      <c r="L397" s="246"/>
      <c r="M397" s="246"/>
      <c r="O397" s="246"/>
      <c r="P397" s="246"/>
      <c r="Q397" s="246"/>
      <c r="R397" s="246"/>
      <c r="S397" s="246"/>
      <c r="T397" s="251"/>
      <c r="U397" s="246"/>
      <c r="Z397" s="246" t="s">
        <v>685</v>
      </c>
      <c r="AA397" s="246"/>
      <c r="AB397" s="246"/>
      <c r="AC397" s="246"/>
    </row>
    <row r="398" spans="1:29" x14ac:dyDescent="0.3">
      <c r="A398" s="246">
        <v>201122</v>
      </c>
      <c r="B398" s="246" t="s">
        <v>1767</v>
      </c>
      <c r="C398" s="246" t="s">
        <v>213</v>
      </c>
      <c r="D398" s="246" t="s">
        <v>1093</v>
      </c>
      <c r="E398" s="246" t="s">
        <v>396</v>
      </c>
      <c r="F398" s="247">
        <v>29564</v>
      </c>
      <c r="G398" s="246" t="s">
        <v>1026</v>
      </c>
      <c r="H398" s="246" t="s">
        <v>398</v>
      </c>
      <c r="I398" s="246" t="s">
        <v>64</v>
      </c>
      <c r="J398" s="246"/>
      <c r="K398" s="246"/>
      <c r="L398" s="246"/>
      <c r="M398" s="246"/>
      <c r="O398" s="246"/>
      <c r="P398" s="246"/>
      <c r="Q398" s="246"/>
      <c r="R398" s="246"/>
      <c r="S398" s="246"/>
      <c r="T398" s="251"/>
      <c r="U398" s="246"/>
      <c r="Z398" s="246"/>
      <c r="AA398" s="246"/>
      <c r="AB398" s="246"/>
      <c r="AC398" s="246"/>
    </row>
    <row r="399" spans="1:29" x14ac:dyDescent="0.3">
      <c r="A399" s="246">
        <v>201153</v>
      </c>
      <c r="B399" s="246" t="s">
        <v>1592</v>
      </c>
      <c r="C399" s="246" t="s">
        <v>128</v>
      </c>
      <c r="D399" s="246" t="s">
        <v>1593</v>
      </c>
      <c r="E399" s="246" t="s">
        <v>396</v>
      </c>
      <c r="F399" s="247">
        <v>31107</v>
      </c>
      <c r="G399" s="246" t="s">
        <v>1594</v>
      </c>
      <c r="H399" s="246" t="s">
        <v>398</v>
      </c>
      <c r="I399" s="246" t="s">
        <v>64</v>
      </c>
      <c r="J399" s="246"/>
      <c r="K399" s="246"/>
      <c r="L399" s="246"/>
      <c r="M399" s="246"/>
      <c r="O399" s="246"/>
      <c r="P399" s="246"/>
      <c r="Q399" s="246"/>
      <c r="R399" s="246"/>
      <c r="S399" s="246"/>
      <c r="T399" s="251"/>
      <c r="U399" s="246"/>
      <c r="W399" s="189" t="s">
        <v>685</v>
      </c>
      <c r="X399" s="189" t="s">
        <v>685</v>
      </c>
      <c r="Y399" s="189" t="s">
        <v>685</v>
      </c>
      <c r="Z399" s="246" t="s">
        <v>685</v>
      </c>
      <c r="AA399" s="246"/>
      <c r="AB399" s="246"/>
      <c r="AC399" s="246"/>
    </row>
    <row r="400" spans="1:29" x14ac:dyDescent="0.3">
      <c r="A400" s="246">
        <v>201268</v>
      </c>
      <c r="B400" s="246" t="s">
        <v>1516</v>
      </c>
      <c r="C400" s="246" t="s">
        <v>1517</v>
      </c>
      <c r="D400" s="246" t="s">
        <v>308</v>
      </c>
      <c r="E400" s="246" t="s">
        <v>397</v>
      </c>
      <c r="F400" s="247">
        <v>30086</v>
      </c>
      <c r="G400" s="246" t="s">
        <v>373</v>
      </c>
      <c r="H400" s="246" t="s">
        <v>398</v>
      </c>
      <c r="I400" s="246" t="s">
        <v>64</v>
      </c>
      <c r="J400" s="246"/>
      <c r="K400" s="246"/>
      <c r="L400" s="246"/>
      <c r="M400" s="246"/>
      <c r="O400" s="246"/>
      <c r="P400" s="246"/>
      <c r="Q400" s="246"/>
      <c r="R400" s="246"/>
      <c r="S400" s="246"/>
      <c r="T400" s="251"/>
      <c r="U400" s="246"/>
      <c r="X400" s="189" t="s">
        <v>685</v>
      </c>
      <c r="Y400" s="189" t="s">
        <v>685</v>
      </c>
      <c r="Z400" s="246" t="s">
        <v>685</v>
      </c>
      <c r="AA400" s="246"/>
      <c r="AB400" s="246"/>
      <c r="AC400" s="246"/>
    </row>
    <row r="401" spans="1:29" x14ac:dyDescent="0.3">
      <c r="A401" s="246">
        <v>201291</v>
      </c>
      <c r="B401" s="246" t="s">
        <v>1638</v>
      </c>
      <c r="C401" s="246" t="s">
        <v>74</v>
      </c>
      <c r="D401" s="246" t="s">
        <v>1639</v>
      </c>
      <c r="E401" s="246" t="s">
        <v>397</v>
      </c>
      <c r="F401" s="247">
        <v>0</v>
      </c>
      <c r="G401" s="246"/>
      <c r="H401" s="246"/>
      <c r="I401" s="246" t="s">
        <v>64</v>
      </c>
      <c r="J401" s="246"/>
      <c r="K401" s="246"/>
      <c r="L401" s="246"/>
      <c r="M401" s="246"/>
      <c r="O401" s="246"/>
      <c r="P401" s="246"/>
      <c r="Q401" s="246"/>
      <c r="R401" s="246"/>
      <c r="S401" s="246"/>
      <c r="T401" s="251"/>
      <c r="U401" s="246"/>
      <c r="X401" s="189" t="s">
        <v>685</v>
      </c>
      <c r="Y401" s="189" t="s">
        <v>685</v>
      </c>
      <c r="Z401" s="246" t="s">
        <v>685</v>
      </c>
      <c r="AA401" s="246"/>
      <c r="AB401" s="246"/>
      <c r="AC401" s="246"/>
    </row>
    <row r="402" spans="1:29" x14ac:dyDescent="0.3">
      <c r="A402" s="246">
        <v>201311</v>
      </c>
      <c r="B402" s="246" t="s">
        <v>1587</v>
      </c>
      <c r="C402" s="246" t="s">
        <v>1249</v>
      </c>
      <c r="D402" s="246" t="s">
        <v>300</v>
      </c>
      <c r="E402" s="246" t="s">
        <v>396</v>
      </c>
      <c r="F402" s="247">
        <v>20096</v>
      </c>
      <c r="G402" s="246" t="s">
        <v>1588</v>
      </c>
      <c r="H402" s="246" t="s">
        <v>398</v>
      </c>
      <c r="I402" s="246" t="s">
        <v>64</v>
      </c>
      <c r="J402" s="246"/>
      <c r="K402" s="246"/>
      <c r="L402" s="246"/>
      <c r="M402" s="246"/>
      <c r="O402" s="246"/>
      <c r="P402" s="246"/>
      <c r="Q402" s="246"/>
      <c r="R402" s="246"/>
      <c r="S402" s="246"/>
      <c r="T402" s="251"/>
      <c r="U402" s="246"/>
      <c r="W402" s="189" t="s">
        <v>685</v>
      </c>
      <c r="X402" s="189" t="s">
        <v>685</v>
      </c>
      <c r="Y402" s="189" t="s">
        <v>685</v>
      </c>
      <c r="Z402" s="246" t="s">
        <v>685</v>
      </c>
      <c r="AA402" s="246"/>
      <c r="AB402" s="246"/>
      <c r="AC402" s="246"/>
    </row>
    <row r="403" spans="1:29" x14ac:dyDescent="0.3">
      <c r="A403" s="246">
        <v>201332</v>
      </c>
      <c r="B403" s="246" t="s">
        <v>2051</v>
      </c>
      <c r="C403" s="246" t="s">
        <v>73</v>
      </c>
      <c r="D403" s="246" t="s">
        <v>555</v>
      </c>
      <c r="E403" s="246" t="s">
        <v>397</v>
      </c>
      <c r="F403" s="247">
        <v>28816</v>
      </c>
      <c r="G403" s="246" t="s">
        <v>1026</v>
      </c>
      <c r="H403" s="246" t="s">
        <v>398</v>
      </c>
      <c r="I403" s="246" t="s">
        <v>64</v>
      </c>
      <c r="J403" s="246"/>
      <c r="K403" s="246"/>
      <c r="L403" s="246"/>
      <c r="M403" s="246"/>
      <c r="O403" s="246"/>
      <c r="P403" s="246"/>
      <c r="Q403" s="246"/>
      <c r="R403" s="246"/>
      <c r="S403" s="246"/>
      <c r="T403" s="251"/>
      <c r="U403" s="246"/>
      <c r="Z403" s="246"/>
      <c r="AA403" s="246"/>
      <c r="AB403" s="246"/>
      <c r="AC403" s="246"/>
    </row>
    <row r="404" spans="1:29" x14ac:dyDescent="0.3">
      <c r="A404" s="246">
        <v>201384</v>
      </c>
      <c r="B404" s="246" t="s">
        <v>1489</v>
      </c>
      <c r="C404" s="246" t="s">
        <v>99</v>
      </c>
      <c r="D404" s="246" t="s">
        <v>284</v>
      </c>
      <c r="E404" s="246" t="s">
        <v>397</v>
      </c>
      <c r="F404" s="247">
        <v>30628</v>
      </c>
      <c r="G404" s="246" t="s">
        <v>373</v>
      </c>
      <c r="H404" s="246" t="s">
        <v>398</v>
      </c>
      <c r="I404" s="246" t="s">
        <v>64</v>
      </c>
      <c r="J404" s="246"/>
      <c r="K404" s="246"/>
      <c r="L404" s="246"/>
      <c r="M404" s="246"/>
      <c r="O404" s="246"/>
      <c r="P404" s="246"/>
      <c r="Q404" s="246"/>
      <c r="R404" s="246"/>
      <c r="S404" s="246"/>
      <c r="T404" s="251"/>
      <c r="U404" s="246"/>
      <c r="W404" s="189" t="s">
        <v>685</v>
      </c>
      <c r="X404" s="189" t="s">
        <v>685</v>
      </c>
      <c r="Y404" s="189" t="s">
        <v>685</v>
      </c>
      <c r="Z404" s="246" t="s">
        <v>685</v>
      </c>
      <c r="AA404" s="246"/>
      <c r="AB404" s="246"/>
      <c r="AC404" s="246"/>
    </row>
    <row r="405" spans="1:29" x14ac:dyDescent="0.3">
      <c r="A405" s="246">
        <v>201397</v>
      </c>
      <c r="B405" s="246" t="s">
        <v>1994</v>
      </c>
      <c r="C405" s="246" t="s">
        <v>1757</v>
      </c>
      <c r="D405" s="246" t="s">
        <v>2175</v>
      </c>
      <c r="E405" s="246" t="s">
        <v>397</v>
      </c>
      <c r="F405" s="247">
        <v>27796</v>
      </c>
      <c r="G405" s="246" t="s">
        <v>1026</v>
      </c>
      <c r="H405" s="246" t="s">
        <v>398</v>
      </c>
      <c r="I405" s="246" t="s">
        <v>64</v>
      </c>
      <c r="J405" s="246"/>
      <c r="K405" s="246"/>
      <c r="L405" s="246"/>
      <c r="M405" s="246"/>
      <c r="O405" s="246"/>
      <c r="P405" s="246"/>
      <c r="Q405" s="246"/>
      <c r="R405" s="246"/>
      <c r="S405" s="246">
        <v>925</v>
      </c>
      <c r="T405" s="251">
        <v>44433</v>
      </c>
      <c r="U405" s="246">
        <v>7500</v>
      </c>
      <c r="Z405" s="246"/>
      <c r="AA405" s="246"/>
      <c r="AB405" s="246"/>
      <c r="AC405" s="246"/>
    </row>
    <row r="406" spans="1:29" x14ac:dyDescent="0.3">
      <c r="A406" s="246">
        <v>201449</v>
      </c>
      <c r="B406" s="246" t="s">
        <v>2176</v>
      </c>
      <c r="C406" s="246" t="s">
        <v>358</v>
      </c>
      <c r="D406" s="246" t="s">
        <v>347</v>
      </c>
      <c r="E406" s="246" t="s">
        <v>397</v>
      </c>
      <c r="F406" s="247">
        <v>30317</v>
      </c>
      <c r="G406" s="246" t="s">
        <v>387</v>
      </c>
      <c r="H406" s="246" t="s">
        <v>398</v>
      </c>
      <c r="I406" s="246" t="s">
        <v>64</v>
      </c>
      <c r="J406" s="246"/>
      <c r="K406" s="246"/>
      <c r="L406" s="246"/>
      <c r="M406" s="246"/>
      <c r="O406" s="246"/>
      <c r="P406" s="246"/>
      <c r="Q406" s="246"/>
      <c r="R406" s="246"/>
      <c r="S406" s="246"/>
      <c r="T406" s="251"/>
      <c r="U406" s="246"/>
      <c r="Z406" s="246"/>
      <c r="AA406" s="246"/>
      <c r="AB406" s="246"/>
      <c r="AC406" s="246"/>
    </row>
    <row r="407" spans="1:29" x14ac:dyDescent="0.3">
      <c r="A407" s="246">
        <v>201455</v>
      </c>
      <c r="B407" s="246" t="s">
        <v>2116</v>
      </c>
      <c r="C407" s="246" t="s">
        <v>80</v>
      </c>
      <c r="D407" s="246" t="s">
        <v>2177</v>
      </c>
      <c r="E407" s="246" t="s">
        <v>396</v>
      </c>
      <c r="F407" s="247">
        <v>30758</v>
      </c>
      <c r="G407" s="246" t="s">
        <v>1059</v>
      </c>
      <c r="H407" s="246" t="s">
        <v>398</v>
      </c>
      <c r="I407" s="246" t="s">
        <v>64</v>
      </c>
      <c r="J407" s="246"/>
      <c r="K407" s="246"/>
      <c r="L407" s="246"/>
      <c r="M407" s="246"/>
      <c r="O407" s="246"/>
      <c r="P407" s="246"/>
      <c r="Q407" s="246"/>
      <c r="R407" s="246"/>
      <c r="S407" s="246"/>
      <c r="T407" s="251"/>
      <c r="U407" s="246"/>
      <c r="Z407" s="246"/>
      <c r="AA407" s="246"/>
      <c r="AB407" s="246"/>
      <c r="AC407" s="246"/>
    </row>
    <row r="408" spans="1:29" x14ac:dyDescent="0.3">
      <c r="A408" s="246">
        <v>201516</v>
      </c>
      <c r="B408" s="246" t="s">
        <v>1599</v>
      </c>
      <c r="C408" s="246" t="s">
        <v>175</v>
      </c>
      <c r="D408" s="246" t="s">
        <v>243</v>
      </c>
      <c r="E408" s="246" t="s">
        <v>396</v>
      </c>
      <c r="F408" s="247">
        <v>29953</v>
      </c>
      <c r="G408" s="246" t="s">
        <v>373</v>
      </c>
      <c r="H408" s="246" t="s">
        <v>398</v>
      </c>
      <c r="I408" s="246" t="s">
        <v>64</v>
      </c>
      <c r="J408" s="246"/>
      <c r="K408" s="246"/>
      <c r="L408" s="246"/>
      <c r="M408" s="246"/>
      <c r="O408" s="246"/>
      <c r="P408" s="246"/>
      <c r="Q408" s="246"/>
      <c r="R408" s="246"/>
      <c r="S408" s="246"/>
      <c r="T408" s="251"/>
      <c r="U408" s="246"/>
      <c r="Y408" s="189" t="s">
        <v>685</v>
      </c>
      <c r="Z408" s="246" t="s">
        <v>685</v>
      </c>
      <c r="AA408" s="246"/>
      <c r="AB408" s="246"/>
      <c r="AC408" s="246"/>
    </row>
    <row r="409" spans="1:29" x14ac:dyDescent="0.3">
      <c r="A409" s="246">
        <v>201528</v>
      </c>
      <c r="B409" s="246" t="s">
        <v>1550</v>
      </c>
      <c r="C409" s="246" t="s">
        <v>104</v>
      </c>
      <c r="D409" s="246" t="s">
        <v>302</v>
      </c>
      <c r="E409" s="246" t="s">
        <v>397</v>
      </c>
      <c r="F409" s="247">
        <v>0</v>
      </c>
      <c r="G409" s="246"/>
      <c r="H409" s="246" t="s">
        <v>398</v>
      </c>
      <c r="I409" s="246" t="s">
        <v>64</v>
      </c>
      <c r="J409" s="246"/>
      <c r="K409" s="246"/>
      <c r="L409" s="246"/>
      <c r="M409" s="246"/>
      <c r="O409" s="246"/>
      <c r="P409" s="246"/>
      <c r="Q409" s="246"/>
      <c r="R409" s="246"/>
      <c r="S409" s="246"/>
      <c r="T409" s="251"/>
      <c r="U409" s="246"/>
      <c r="Y409" s="189" t="s">
        <v>685</v>
      </c>
      <c r="Z409" s="246" t="s">
        <v>685</v>
      </c>
      <c r="AA409" s="246"/>
      <c r="AB409" s="246"/>
      <c r="AC409" s="246"/>
    </row>
    <row r="410" spans="1:29" x14ac:dyDescent="0.3">
      <c r="A410" s="246">
        <v>201537</v>
      </c>
      <c r="B410" s="246" t="s">
        <v>1980</v>
      </c>
      <c r="C410" s="246" t="s">
        <v>68</v>
      </c>
      <c r="D410" s="246" t="s">
        <v>2178</v>
      </c>
      <c r="E410" s="246" t="s">
        <v>396</v>
      </c>
      <c r="F410" s="247">
        <v>30674</v>
      </c>
      <c r="G410" s="246" t="s">
        <v>1031</v>
      </c>
      <c r="H410" s="246" t="s">
        <v>404</v>
      </c>
      <c r="I410" s="246" t="s">
        <v>64</v>
      </c>
      <c r="J410" s="246"/>
      <c r="K410" s="246"/>
      <c r="L410" s="246"/>
      <c r="M410" s="246"/>
      <c r="O410" s="246"/>
      <c r="P410" s="246"/>
      <c r="Q410" s="246"/>
      <c r="R410" s="246"/>
      <c r="S410" s="246"/>
      <c r="T410" s="251"/>
      <c r="U410" s="246"/>
      <c r="Z410" s="246"/>
      <c r="AA410" s="246"/>
      <c r="AB410" s="246"/>
      <c r="AC410" s="246"/>
    </row>
    <row r="411" spans="1:29" x14ac:dyDescent="0.3">
      <c r="A411" s="246">
        <v>201561</v>
      </c>
      <c r="B411" s="246" t="s">
        <v>1561</v>
      </c>
      <c r="C411" s="246" t="s">
        <v>153</v>
      </c>
      <c r="D411" s="246" t="s">
        <v>1562</v>
      </c>
      <c r="E411" s="246" t="s">
        <v>396</v>
      </c>
      <c r="F411" s="247">
        <v>26299</v>
      </c>
      <c r="G411" s="246" t="s">
        <v>390</v>
      </c>
      <c r="H411" s="246" t="s">
        <v>398</v>
      </c>
      <c r="I411" s="246" t="s">
        <v>64</v>
      </c>
      <c r="J411" s="246"/>
      <c r="K411" s="246"/>
      <c r="L411" s="246"/>
      <c r="M411" s="246"/>
      <c r="O411" s="246"/>
      <c r="P411" s="246"/>
      <c r="Q411" s="246"/>
      <c r="R411" s="246"/>
      <c r="S411" s="246"/>
      <c r="T411" s="251"/>
      <c r="U411" s="246"/>
      <c r="X411" s="189" t="s">
        <v>685</v>
      </c>
      <c r="Y411" s="189" t="s">
        <v>685</v>
      </c>
      <c r="Z411" s="246" t="s">
        <v>685</v>
      </c>
      <c r="AA411" s="246"/>
      <c r="AB411" s="246"/>
      <c r="AC411" s="246"/>
    </row>
    <row r="412" spans="1:29" x14ac:dyDescent="0.3">
      <c r="A412" s="246">
        <v>201582</v>
      </c>
      <c r="B412" s="246" t="s">
        <v>2179</v>
      </c>
      <c r="C412" s="246" t="s">
        <v>180</v>
      </c>
      <c r="D412" s="246" t="s">
        <v>556</v>
      </c>
      <c r="E412" s="246" t="s">
        <v>396</v>
      </c>
      <c r="F412" s="247">
        <v>30560</v>
      </c>
      <c r="G412" s="246" t="s">
        <v>375</v>
      </c>
      <c r="H412" s="246" t="s">
        <v>398</v>
      </c>
      <c r="I412" s="246" t="s">
        <v>64</v>
      </c>
      <c r="J412" s="246"/>
      <c r="K412" s="246"/>
      <c r="L412" s="246"/>
      <c r="M412" s="246"/>
      <c r="O412" s="246"/>
      <c r="P412" s="246"/>
      <c r="Q412" s="246"/>
      <c r="R412" s="246"/>
      <c r="S412" s="246">
        <v>776</v>
      </c>
      <c r="T412" s="251">
        <v>44418</v>
      </c>
      <c r="U412" s="246">
        <v>15000</v>
      </c>
      <c r="Z412" s="246"/>
      <c r="AA412" s="246"/>
      <c r="AB412" s="246"/>
      <c r="AC412" s="246"/>
    </row>
    <row r="413" spans="1:29" x14ac:dyDescent="0.3">
      <c r="A413" s="246">
        <v>201603</v>
      </c>
      <c r="B413" s="246" t="s">
        <v>1597</v>
      </c>
      <c r="C413" s="246" t="s">
        <v>175</v>
      </c>
      <c r="D413" s="246" t="s">
        <v>1598</v>
      </c>
      <c r="E413" s="246" t="s">
        <v>396</v>
      </c>
      <c r="F413" s="247">
        <v>28380</v>
      </c>
      <c r="G413" s="246" t="s">
        <v>373</v>
      </c>
      <c r="H413" s="246" t="s">
        <v>398</v>
      </c>
      <c r="I413" s="246" t="s">
        <v>64</v>
      </c>
      <c r="J413" s="246"/>
      <c r="K413" s="246"/>
      <c r="L413" s="246"/>
      <c r="M413" s="246"/>
      <c r="O413" s="246"/>
      <c r="P413" s="246"/>
      <c r="Q413" s="246"/>
      <c r="R413" s="246"/>
      <c r="S413" s="246"/>
      <c r="T413" s="251"/>
      <c r="U413" s="246"/>
      <c r="W413" s="189" t="s">
        <v>685</v>
      </c>
      <c r="X413" s="189" t="s">
        <v>685</v>
      </c>
      <c r="Y413" s="189" t="s">
        <v>685</v>
      </c>
      <c r="Z413" s="246" t="s">
        <v>685</v>
      </c>
      <c r="AA413" s="246"/>
      <c r="AB413" s="246"/>
      <c r="AC413" s="246"/>
    </row>
    <row r="414" spans="1:29" x14ac:dyDescent="0.3">
      <c r="A414" s="246">
        <v>201659</v>
      </c>
      <c r="B414" s="246" t="s">
        <v>1747</v>
      </c>
      <c r="C414" s="246" t="s">
        <v>197</v>
      </c>
      <c r="D414" s="246" t="s">
        <v>2180</v>
      </c>
      <c r="E414" s="246" t="s">
        <v>396</v>
      </c>
      <c r="F414" s="247">
        <v>27731</v>
      </c>
      <c r="G414" s="246" t="s">
        <v>1026</v>
      </c>
      <c r="H414" s="246" t="s">
        <v>404</v>
      </c>
      <c r="I414" s="246" t="s">
        <v>64</v>
      </c>
      <c r="J414" s="246"/>
      <c r="K414" s="246"/>
      <c r="L414" s="246"/>
      <c r="M414" s="246"/>
      <c r="O414" s="246"/>
      <c r="P414" s="246"/>
      <c r="Q414" s="246"/>
      <c r="R414" s="246"/>
      <c r="S414" s="246"/>
      <c r="T414" s="251"/>
      <c r="U414" s="246"/>
      <c r="Z414" s="246"/>
      <c r="AA414" s="246"/>
      <c r="AB414" s="246"/>
      <c r="AC414" s="246"/>
    </row>
    <row r="415" spans="1:29" x14ac:dyDescent="0.3">
      <c r="A415" s="246">
        <v>201666</v>
      </c>
      <c r="B415" s="246" t="s">
        <v>1640</v>
      </c>
      <c r="C415" s="246" t="s">
        <v>71</v>
      </c>
      <c r="D415" s="246" t="s">
        <v>121</v>
      </c>
      <c r="E415" s="246" t="s">
        <v>396</v>
      </c>
      <c r="F415" s="247">
        <v>0</v>
      </c>
      <c r="G415" s="246"/>
      <c r="H415" s="246"/>
      <c r="I415" s="246" t="s">
        <v>64</v>
      </c>
      <c r="J415" s="246"/>
      <c r="K415" s="246"/>
      <c r="L415" s="246"/>
      <c r="M415" s="246"/>
      <c r="O415" s="246"/>
      <c r="P415" s="246"/>
      <c r="Q415" s="246"/>
      <c r="R415" s="246"/>
      <c r="S415" s="246"/>
      <c r="T415" s="251"/>
      <c r="U415" s="246"/>
      <c r="X415" s="189" t="s">
        <v>685</v>
      </c>
      <c r="Y415" s="189" t="s">
        <v>685</v>
      </c>
      <c r="Z415" s="246" t="s">
        <v>685</v>
      </c>
      <c r="AA415" s="246"/>
      <c r="AB415" s="246"/>
      <c r="AC415" s="246"/>
    </row>
    <row r="416" spans="1:29" x14ac:dyDescent="0.3">
      <c r="A416" s="246">
        <v>201670</v>
      </c>
      <c r="B416" s="246" t="s">
        <v>1591</v>
      </c>
      <c r="C416" s="246" t="s">
        <v>71</v>
      </c>
      <c r="D416" s="246" t="s">
        <v>365</v>
      </c>
      <c r="E416" s="246" t="s">
        <v>396</v>
      </c>
      <c r="F416" s="247">
        <v>30106</v>
      </c>
      <c r="G416" s="246" t="s">
        <v>383</v>
      </c>
      <c r="H416" s="246" t="s">
        <v>398</v>
      </c>
      <c r="I416" s="246" t="s">
        <v>64</v>
      </c>
      <c r="J416" s="246"/>
      <c r="K416" s="246"/>
      <c r="L416" s="246"/>
      <c r="M416" s="246"/>
      <c r="O416" s="246"/>
      <c r="P416" s="246"/>
      <c r="Q416" s="246"/>
      <c r="R416" s="246"/>
      <c r="S416" s="246"/>
      <c r="T416" s="251"/>
      <c r="U416" s="246"/>
      <c r="W416" s="189" t="s">
        <v>685</v>
      </c>
      <c r="X416" s="189" t="s">
        <v>685</v>
      </c>
      <c r="Y416" s="189" t="s">
        <v>685</v>
      </c>
      <c r="Z416" s="246" t="s">
        <v>685</v>
      </c>
      <c r="AA416" s="246"/>
      <c r="AB416" s="246"/>
      <c r="AC416" s="246"/>
    </row>
    <row r="417" spans="1:29" x14ac:dyDescent="0.3">
      <c r="A417" s="246">
        <v>201687</v>
      </c>
      <c r="B417" s="246" t="s">
        <v>2114</v>
      </c>
      <c r="C417" s="246" t="s">
        <v>109</v>
      </c>
      <c r="D417" s="246" t="s">
        <v>2181</v>
      </c>
      <c r="E417" s="246" t="s">
        <v>396</v>
      </c>
      <c r="F417" s="247">
        <v>28531</v>
      </c>
      <c r="G417" s="246" t="s">
        <v>2182</v>
      </c>
      <c r="H417" s="246" t="s">
        <v>398</v>
      </c>
      <c r="I417" s="246" t="s">
        <v>64</v>
      </c>
      <c r="J417" s="246"/>
      <c r="K417" s="246"/>
      <c r="L417" s="246"/>
      <c r="M417" s="246"/>
      <c r="O417" s="246"/>
      <c r="P417" s="246"/>
      <c r="Q417" s="246"/>
      <c r="R417" s="246"/>
      <c r="S417" s="246"/>
      <c r="T417" s="251"/>
      <c r="U417" s="246"/>
      <c r="Z417" s="246"/>
      <c r="AA417" s="246"/>
      <c r="AB417" s="246"/>
      <c r="AC417" s="246"/>
    </row>
    <row r="418" spans="1:29" x14ac:dyDescent="0.3">
      <c r="A418" s="246">
        <v>201722</v>
      </c>
      <c r="B418" s="246" t="s">
        <v>1641</v>
      </c>
      <c r="C418" s="246" t="s">
        <v>131</v>
      </c>
      <c r="D418" s="246" t="s">
        <v>258</v>
      </c>
      <c r="E418" s="246" t="s">
        <v>396</v>
      </c>
      <c r="F418" s="247">
        <v>0</v>
      </c>
      <c r="G418" s="246"/>
      <c r="H418" s="246"/>
      <c r="I418" s="246" t="s">
        <v>64</v>
      </c>
      <c r="J418" s="246"/>
      <c r="K418" s="246"/>
      <c r="L418" s="246"/>
      <c r="M418" s="246"/>
      <c r="O418" s="246"/>
      <c r="P418" s="246"/>
      <c r="Q418" s="246"/>
      <c r="R418" s="246"/>
      <c r="S418" s="246"/>
      <c r="T418" s="251"/>
      <c r="U418" s="246"/>
      <c r="X418" s="189" t="s">
        <v>685</v>
      </c>
      <c r="Y418" s="189" t="s">
        <v>685</v>
      </c>
      <c r="Z418" s="246" t="s">
        <v>685</v>
      </c>
      <c r="AA418" s="246"/>
      <c r="AB418" s="246"/>
      <c r="AC418" s="246"/>
    </row>
    <row r="419" spans="1:29" x14ac:dyDescent="0.3">
      <c r="A419" s="246">
        <v>201799</v>
      </c>
      <c r="B419" s="246" t="s">
        <v>1759</v>
      </c>
      <c r="C419" s="246" t="s">
        <v>1760</v>
      </c>
      <c r="D419" s="246" t="s">
        <v>2183</v>
      </c>
      <c r="E419" s="246" t="s">
        <v>396</v>
      </c>
      <c r="F419" s="247">
        <v>29097</v>
      </c>
      <c r="G419" s="246" t="s">
        <v>2184</v>
      </c>
      <c r="H419" s="246" t="s">
        <v>398</v>
      </c>
      <c r="I419" s="246" t="s">
        <v>64</v>
      </c>
      <c r="J419" s="246"/>
      <c r="K419" s="246"/>
      <c r="L419" s="246"/>
      <c r="M419" s="246"/>
      <c r="O419" s="246"/>
      <c r="P419" s="246"/>
      <c r="Q419" s="246"/>
      <c r="R419" s="246"/>
      <c r="S419" s="246"/>
      <c r="T419" s="251"/>
      <c r="U419" s="246"/>
      <c r="Z419" s="246"/>
      <c r="AA419" s="246"/>
      <c r="AB419" s="246"/>
      <c r="AC419" s="246"/>
    </row>
    <row r="420" spans="1:29" x14ac:dyDescent="0.3">
      <c r="A420" s="246">
        <v>201872</v>
      </c>
      <c r="B420" s="246" t="s">
        <v>1742</v>
      </c>
      <c r="C420" s="246" t="s">
        <v>144</v>
      </c>
      <c r="D420" s="246" t="s">
        <v>2185</v>
      </c>
      <c r="E420" s="246" t="s">
        <v>396</v>
      </c>
      <c r="F420" s="247">
        <v>25346</v>
      </c>
      <c r="G420" s="246" t="s">
        <v>373</v>
      </c>
      <c r="H420" s="246" t="s">
        <v>398</v>
      </c>
      <c r="I420" s="246" t="s">
        <v>64</v>
      </c>
      <c r="J420" s="246"/>
      <c r="K420" s="246"/>
      <c r="L420" s="246"/>
      <c r="M420" s="246"/>
      <c r="O420" s="246"/>
      <c r="P420" s="246"/>
      <c r="Q420" s="246"/>
      <c r="R420" s="246"/>
      <c r="S420" s="246"/>
      <c r="T420" s="251"/>
      <c r="U420" s="246"/>
      <c r="Z420" s="246"/>
      <c r="AA420" s="246"/>
      <c r="AB420" s="246"/>
      <c r="AC420" s="246"/>
    </row>
    <row r="421" spans="1:29" x14ac:dyDescent="0.3">
      <c r="A421" s="246">
        <v>201893</v>
      </c>
      <c r="B421" s="246" t="s">
        <v>2129</v>
      </c>
      <c r="C421" s="246" t="s">
        <v>552</v>
      </c>
      <c r="D421" s="246" t="s">
        <v>2186</v>
      </c>
      <c r="E421" s="246" t="s">
        <v>397</v>
      </c>
      <c r="F421" s="247">
        <v>30803</v>
      </c>
      <c r="G421" s="246" t="s">
        <v>1026</v>
      </c>
      <c r="H421" s="246" t="s">
        <v>398</v>
      </c>
      <c r="I421" s="246" t="s">
        <v>64</v>
      </c>
      <c r="J421" s="246"/>
      <c r="K421" s="246"/>
      <c r="L421" s="246"/>
      <c r="M421" s="246"/>
      <c r="O421" s="246"/>
      <c r="P421" s="246"/>
      <c r="Q421" s="246"/>
      <c r="R421" s="246"/>
      <c r="S421" s="246"/>
      <c r="T421" s="251"/>
      <c r="U421" s="246"/>
      <c r="Z421" s="246"/>
      <c r="AA421" s="246"/>
      <c r="AB421" s="246"/>
      <c r="AC421" s="246"/>
    </row>
    <row r="422" spans="1:29" x14ac:dyDescent="0.3">
      <c r="A422" s="246">
        <v>201902</v>
      </c>
      <c r="B422" s="246" t="s">
        <v>2117</v>
      </c>
      <c r="C422" s="246" t="s">
        <v>166</v>
      </c>
      <c r="D422" s="246" t="s">
        <v>1029</v>
      </c>
      <c r="E422" s="246" t="s">
        <v>396</v>
      </c>
      <c r="F422" s="247">
        <v>31048</v>
      </c>
      <c r="G422" s="246" t="s">
        <v>373</v>
      </c>
      <c r="H422" s="246" t="s">
        <v>398</v>
      </c>
      <c r="I422" s="246" t="s">
        <v>64</v>
      </c>
      <c r="J422" s="246"/>
      <c r="K422" s="246"/>
      <c r="L422" s="246"/>
      <c r="M422" s="246"/>
      <c r="O422" s="246"/>
      <c r="P422" s="246"/>
      <c r="Q422" s="246"/>
      <c r="R422" s="246"/>
      <c r="S422" s="246"/>
      <c r="T422" s="251"/>
      <c r="U422" s="246"/>
      <c r="Z422" s="246"/>
      <c r="AA422" s="246"/>
      <c r="AB422" s="246"/>
      <c r="AC422" s="246"/>
    </row>
    <row r="423" spans="1:29" x14ac:dyDescent="0.3">
      <c r="A423" s="246">
        <v>202012</v>
      </c>
      <c r="B423" s="246" t="s">
        <v>1573</v>
      </c>
      <c r="C423" s="246" t="s">
        <v>202</v>
      </c>
      <c r="D423" s="246" t="s">
        <v>1574</v>
      </c>
      <c r="E423" s="246" t="s">
        <v>396</v>
      </c>
      <c r="F423" s="247">
        <v>30571</v>
      </c>
      <c r="G423" s="246" t="s">
        <v>1575</v>
      </c>
      <c r="H423" s="246" t="s">
        <v>398</v>
      </c>
      <c r="I423" s="246" t="s">
        <v>64</v>
      </c>
      <c r="J423" s="246"/>
      <c r="K423" s="246"/>
      <c r="L423" s="246"/>
      <c r="M423" s="246"/>
      <c r="O423" s="246"/>
      <c r="P423" s="246"/>
      <c r="Q423" s="246"/>
      <c r="R423" s="246"/>
      <c r="S423" s="246"/>
      <c r="T423" s="251"/>
      <c r="U423" s="246"/>
      <c r="Y423" s="189" t="s">
        <v>685</v>
      </c>
      <c r="Z423" s="246" t="s">
        <v>685</v>
      </c>
      <c r="AA423" s="246"/>
      <c r="AB423" s="246"/>
      <c r="AC423" s="246"/>
    </row>
    <row r="424" spans="1:29" x14ac:dyDescent="0.3">
      <c r="A424" s="246">
        <v>202148</v>
      </c>
      <c r="B424" s="246" t="s">
        <v>2158</v>
      </c>
      <c r="C424" s="246" t="s">
        <v>87</v>
      </c>
      <c r="D424" s="246" t="s">
        <v>2159</v>
      </c>
      <c r="E424" s="246" t="s">
        <v>396</v>
      </c>
      <c r="F424" s="247">
        <v>31413</v>
      </c>
      <c r="G424" s="246" t="s">
        <v>2160</v>
      </c>
      <c r="H424" s="246"/>
      <c r="I424" s="246" t="s">
        <v>64</v>
      </c>
      <c r="J424" s="246"/>
      <c r="K424" s="246"/>
      <c r="L424" s="246"/>
      <c r="M424" s="246"/>
      <c r="N424" s="189" t="s">
        <v>1272</v>
      </c>
      <c r="O424" s="246"/>
      <c r="P424" s="246"/>
      <c r="Q424" s="246"/>
      <c r="R424" s="246"/>
      <c r="S424" s="246"/>
      <c r="T424" s="251"/>
      <c r="U424" s="246"/>
      <c r="V424" s="189" t="e">
        <v>#N/A</v>
      </c>
      <c r="W424" s="189" t="e">
        <v>#N/A</v>
      </c>
      <c r="X424" s="189" t="e">
        <v>#N/A</v>
      </c>
      <c r="Y424" s="189" t="e">
        <v>#N/A</v>
      </c>
      <c r="Z424" s="246" t="s">
        <v>685</v>
      </c>
      <c r="AA424" s="246"/>
      <c r="AB424" s="246"/>
      <c r="AC424" s="246"/>
    </row>
    <row r="425" spans="1:29" x14ac:dyDescent="0.3">
      <c r="A425" s="246">
        <v>202150</v>
      </c>
      <c r="B425" s="246" t="s">
        <v>1988</v>
      </c>
      <c r="C425" s="246" t="s">
        <v>201</v>
      </c>
      <c r="D425" s="246" t="s">
        <v>2188</v>
      </c>
      <c r="E425" s="246" t="s">
        <v>397</v>
      </c>
      <c r="F425" s="247">
        <v>28805</v>
      </c>
      <c r="G425" s="246" t="s">
        <v>1026</v>
      </c>
      <c r="H425" s="246" t="s">
        <v>398</v>
      </c>
      <c r="I425" s="246" t="s">
        <v>64</v>
      </c>
      <c r="J425" s="246"/>
      <c r="K425" s="246"/>
      <c r="L425" s="246"/>
      <c r="M425" s="246"/>
      <c r="O425" s="246"/>
      <c r="P425" s="246"/>
      <c r="Q425" s="246"/>
      <c r="R425" s="246"/>
      <c r="S425" s="246"/>
      <c r="T425" s="251"/>
      <c r="U425" s="246"/>
      <c r="Z425" s="246"/>
      <c r="AA425" s="246"/>
      <c r="AB425" s="246"/>
      <c r="AC425" s="246"/>
    </row>
    <row r="426" spans="1:29" x14ac:dyDescent="0.3">
      <c r="A426" s="246">
        <v>202164</v>
      </c>
      <c r="B426" s="246" t="s">
        <v>1495</v>
      </c>
      <c r="C426" s="246" t="s">
        <v>71</v>
      </c>
      <c r="D426" s="246" t="s">
        <v>1496</v>
      </c>
      <c r="E426" s="246" t="s">
        <v>397</v>
      </c>
      <c r="F426" s="247">
        <v>24838</v>
      </c>
      <c r="G426" s="246" t="s">
        <v>583</v>
      </c>
      <c r="H426" s="246" t="s">
        <v>398</v>
      </c>
      <c r="I426" s="246" t="s">
        <v>64</v>
      </c>
      <c r="J426" s="246"/>
      <c r="K426" s="246"/>
      <c r="L426" s="246"/>
      <c r="M426" s="246"/>
      <c r="O426" s="246"/>
      <c r="P426" s="246"/>
      <c r="Q426" s="246"/>
      <c r="R426" s="246"/>
      <c r="S426" s="246"/>
      <c r="T426" s="251"/>
      <c r="U426" s="246"/>
      <c r="Y426" s="189" t="s">
        <v>685</v>
      </c>
      <c r="Z426" s="246" t="s">
        <v>685</v>
      </c>
      <c r="AA426" s="246"/>
      <c r="AB426" s="246"/>
      <c r="AC426" s="246"/>
    </row>
    <row r="427" spans="1:29" x14ac:dyDescent="0.3">
      <c r="A427" s="246">
        <v>202183</v>
      </c>
      <c r="B427" s="246" t="s">
        <v>1788</v>
      </c>
      <c r="C427" s="246" t="s">
        <v>165</v>
      </c>
      <c r="D427" s="246" t="s">
        <v>2189</v>
      </c>
      <c r="E427" s="246" t="s">
        <v>397</v>
      </c>
      <c r="F427" s="247">
        <v>30723</v>
      </c>
      <c r="G427" s="246" t="s">
        <v>373</v>
      </c>
      <c r="H427" s="246" t="s">
        <v>398</v>
      </c>
      <c r="I427" s="246" t="s">
        <v>64</v>
      </c>
      <c r="J427" s="246"/>
      <c r="K427" s="246"/>
      <c r="L427" s="246"/>
      <c r="M427" s="246"/>
      <c r="O427" s="246"/>
      <c r="P427" s="246"/>
      <c r="Q427" s="246"/>
      <c r="R427" s="246"/>
      <c r="S427" s="246"/>
      <c r="T427" s="251"/>
      <c r="U427" s="246"/>
      <c r="Z427" s="246"/>
      <c r="AA427" s="246"/>
      <c r="AB427" s="246"/>
      <c r="AC427" s="246"/>
    </row>
    <row r="428" spans="1:29" x14ac:dyDescent="0.3">
      <c r="A428" s="246">
        <v>202208</v>
      </c>
      <c r="B428" s="246" t="s">
        <v>1265</v>
      </c>
      <c r="C428" s="246" t="s">
        <v>137</v>
      </c>
      <c r="D428" s="246" t="s">
        <v>296</v>
      </c>
      <c r="E428" s="246" t="s">
        <v>397</v>
      </c>
      <c r="F428" s="247">
        <v>31346</v>
      </c>
      <c r="G428" s="246" t="s">
        <v>584</v>
      </c>
      <c r="H428" s="246" t="s">
        <v>398</v>
      </c>
      <c r="I428" s="246" t="s">
        <v>64</v>
      </c>
      <c r="J428" s="246"/>
      <c r="K428" s="246"/>
      <c r="L428" s="246"/>
      <c r="M428" s="246"/>
      <c r="O428" s="246"/>
      <c r="P428" s="246"/>
      <c r="Q428" s="246"/>
      <c r="R428" s="246"/>
      <c r="S428" s="246"/>
      <c r="T428" s="251"/>
      <c r="U428" s="246"/>
      <c r="Z428" s="246" t="s">
        <v>685</v>
      </c>
      <c r="AA428" s="246"/>
      <c r="AB428" s="246"/>
      <c r="AC428" s="246"/>
    </row>
    <row r="429" spans="1:29" x14ac:dyDescent="0.3">
      <c r="A429" s="246">
        <v>202254</v>
      </c>
      <c r="B429" s="246" t="s">
        <v>1504</v>
      </c>
      <c r="C429" s="246" t="s">
        <v>1505</v>
      </c>
      <c r="D429" s="246" t="s">
        <v>332</v>
      </c>
      <c r="E429" s="246" t="s">
        <v>397</v>
      </c>
      <c r="F429" s="247">
        <v>29858</v>
      </c>
      <c r="G429" s="246" t="s">
        <v>383</v>
      </c>
      <c r="H429" s="246" t="s">
        <v>398</v>
      </c>
      <c r="I429" s="246" t="s">
        <v>64</v>
      </c>
      <c r="J429" s="246"/>
      <c r="K429" s="246"/>
      <c r="L429" s="246"/>
      <c r="M429" s="246"/>
      <c r="O429" s="246"/>
      <c r="P429" s="246"/>
      <c r="Q429" s="246"/>
      <c r="R429" s="246"/>
      <c r="S429" s="246"/>
      <c r="T429" s="251"/>
      <c r="U429" s="246"/>
      <c r="W429" s="189" t="s">
        <v>685</v>
      </c>
      <c r="X429" s="189" t="s">
        <v>685</v>
      </c>
      <c r="Y429" s="189" t="s">
        <v>685</v>
      </c>
      <c r="Z429" s="246" t="s">
        <v>685</v>
      </c>
      <c r="AA429" s="246"/>
      <c r="AB429" s="246"/>
      <c r="AC429" s="246"/>
    </row>
    <row r="430" spans="1:29" x14ac:dyDescent="0.3">
      <c r="A430" s="246">
        <v>202266</v>
      </c>
      <c r="B430" s="246" t="s">
        <v>1993</v>
      </c>
      <c r="C430" s="246" t="s">
        <v>189</v>
      </c>
      <c r="D430" s="246" t="s">
        <v>1171</v>
      </c>
      <c r="E430" s="246" t="s">
        <v>397</v>
      </c>
      <c r="F430" s="247">
        <v>30117</v>
      </c>
      <c r="G430" s="246" t="s">
        <v>1026</v>
      </c>
      <c r="H430" s="246" t="s">
        <v>398</v>
      </c>
      <c r="I430" s="246" t="s">
        <v>64</v>
      </c>
      <c r="J430" s="246"/>
      <c r="K430" s="246"/>
      <c r="L430" s="246"/>
      <c r="M430" s="246"/>
      <c r="O430" s="246"/>
      <c r="P430" s="246"/>
      <c r="Q430" s="246"/>
      <c r="R430" s="246"/>
      <c r="S430" s="246"/>
      <c r="T430" s="251"/>
      <c r="U430" s="246"/>
      <c r="Z430" s="246"/>
      <c r="AA430" s="246"/>
      <c r="AB430" s="246"/>
      <c r="AC430" s="246"/>
    </row>
    <row r="431" spans="1:29" x14ac:dyDescent="0.3">
      <c r="A431" s="246">
        <v>202277</v>
      </c>
      <c r="B431" s="246" t="s">
        <v>1722</v>
      </c>
      <c r="C431" s="246" t="s">
        <v>71</v>
      </c>
      <c r="D431" s="246" t="s">
        <v>283</v>
      </c>
      <c r="E431" s="246" t="s">
        <v>396</v>
      </c>
      <c r="F431" s="247">
        <v>30317</v>
      </c>
      <c r="G431" s="246" t="s">
        <v>385</v>
      </c>
      <c r="H431" s="246" t="s">
        <v>398</v>
      </c>
      <c r="I431" s="246" t="s">
        <v>64</v>
      </c>
      <c r="J431" s="246"/>
      <c r="K431" s="246"/>
      <c r="L431" s="246"/>
      <c r="M431" s="246"/>
      <c r="O431" s="246"/>
      <c r="P431" s="246"/>
      <c r="Q431" s="246"/>
      <c r="R431" s="246"/>
      <c r="S431" s="246"/>
      <c r="T431" s="251"/>
      <c r="U431" s="246"/>
      <c r="Z431" s="246" t="s">
        <v>685</v>
      </c>
      <c r="AA431" s="246"/>
      <c r="AB431" s="246"/>
      <c r="AC431" s="246"/>
    </row>
    <row r="432" spans="1:29" x14ac:dyDescent="0.3">
      <c r="A432" s="246">
        <v>202298</v>
      </c>
      <c r="B432" s="246" t="s">
        <v>1732</v>
      </c>
      <c r="C432" s="246" t="s">
        <v>434</v>
      </c>
      <c r="D432" s="246" t="s">
        <v>265</v>
      </c>
      <c r="E432" s="246" t="s">
        <v>396</v>
      </c>
      <c r="F432" s="247">
        <v>30060</v>
      </c>
      <c r="G432" s="246" t="s">
        <v>373</v>
      </c>
      <c r="H432" s="246" t="s">
        <v>398</v>
      </c>
      <c r="I432" s="246" t="s">
        <v>64</v>
      </c>
      <c r="J432" s="246"/>
      <c r="K432" s="246"/>
      <c r="L432" s="246"/>
      <c r="M432" s="246"/>
      <c r="O432" s="246"/>
      <c r="P432" s="246"/>
      <c r="Q432" s="246"/>
      <c r="R432" s="246"/>
      <c r="S432" s="246"/>
      <c r="T432" s="251"/>
      <c r="U432" s="246"/>
      <c r="Z432" s="246" t="s">
        <v>685</v>
      </c>
      <c r="AA432" s="246"/>
      <c r="AB432" s="246"/>
      <c r="AC432" s="246"/>
    </row>
    <row r="433" spans="1:29" x14ac:dyDescent="0.3">
      <c r="A433" s="246">
        <v>202303</v>
      </c>
      <c r="B433" s="246" t="s">
        <v>1758</v>
      </c>
      <c r="C433" s="246" t="s">
        <v>1657</v>
      </c>
      <c r="D433" s="246" t="s">
        <v>2190</v>
      </c>
      <c r="E433" s="246" t="s">
        <v>397</v>
      </c>
      <c r="F433" s="247">
        <v>30319</v>
      </c>
      <c r="G433" s="246" t="s">
        <v>2191</v>
      </c>
      <c r="H433" s="246" t="s">
        <v>398</v>
      </c>
      <c r="I433" s="246" t="s">
        <v>64</v>
      </c>
      <c r="J433" s="246"/>
      <c r="K433" s="246"/>
      <c r="L433" s="246"/>
      <c r="M433" s="246"/>
      <c r="O433" s="246"/>
      <c r="P433" s="246"/>
      <c r="Q433" s="246"/>
      <c r="R433" s="246"/>
      <c r="S433" s="246"/>
      <c r="T433" s="251"/>
      <c r="U433" s="246"/>
      <c r="Z433" s="246"/>
      <c r="AA433" s="246"/>
      <c r="AB433" s="246"/>
      <c r="AC433" s="246"/>
    </row>
    <row r="434" spans="1:29" x14ac:dyDescent="0.3">
      <c r="A434" s="246">
        <v>202309</v>
      </c>
      <c r="B434" s="246" t="s">
        <v>1610</v>
      </c>
      <c r="C434" s="246" t="s">
        <v>791</v>
      </c>
      <c r="D434" s="246" t="s">
        <v>1611</v>
      </c>
      <c r="E434" s="246" t="s">
        <v>396</v>
      </c>
      <c r="F434" s="247">
        <v>0</v>
      </c>
      <c r="G434" s="246"/>
      <c r="H434" s="246" t="s">
        <v>398</v>
      </c>
      <c r="I434" s="246" t="s">
        <v>64</v>
      </c>
      <c r="J434" s="246"/>
      <c r="K434" s="246"/>
      <c r="L434" s="246"/>
      <c r="M434" s="246"/>
      <c r="O434" s="246"/>
      <c r="P434" s="246"/>
      <c r="Q434" s="246"/>
      <c r="R434" s="246"/>
      <c r="S434" s="246"/>
      <c r="T434" s="251"/>
      <c r="U434" s="246"/>
      <c r="Y434" s="189" t="s">
        <v>685</v>
      </c>
      <c r="Z434" s="246" t="s">
        <v>685</v>
      </c>
      <c r="AA434" s="246"/>
      <c r="AB434" s="246"/>
      <c r="AC434" s="246"/>
    </row>
    <row r="435" spans="1:29" x14ac:dyDescent="0.3">
      <c r="A435" s="246">
        <v>202345</v>
      </c>
      <c r="B435" s="246" t="s">
        <v>1764</v>
      </c>
      <c r="C435" s="246" t="s">
        <v>139</v>
      </c>
      <c r="D435" s="246" t="s">
        <v>1258</v>
      </c>
      <c r="E435" s="246" t="s">
        <v>396</v>
      </c>
      <c r="F435" s="247">
        <v>30007</v>
      </c>
      <c r="G435" s="246" t="s">
        <v>1026</v>
      </c>
      <c r="H435" s="246" t="s">
        <v>398</v>
      </c>
      <c r="I435" s="246" t="s">
        <v>64</v>
      </c>
      <c r="J435" s="246"/>
      <c r="K435" s="246"/>
      <c r="L435" s="246"/>
      <c r="M435" s="246"/>
      <c r="O435" s="246"/>
      <c r="P435" s="246"/>
      <c r="Q435" s="246"/>
      <c r="R435" s="246"/>
      <c r="S435" s="246"/>
      <c r="T435" s="251"/>
      <c r="U435" s="246"/>
      <c r="Z435" s="246"/>
      <c r="AA435" s="246"/>
      <c r="AB435" s="246"/>
      <c r="AC435" s="246"/>
    </row>
    <row r="436" spans="1:29" x14ac:dyDescent="0.3">
      <c r="A436" s="246">
        <v>202403</v>
      </c>
      <c r="B436" s="246" t="s">
        <v>1799</v>
      </c>
      <c r="C436" s="246" t="s">
        <v>202</v>
      </c>
      <c r="D436" s="246" t="s">
        <v>2192</v>
      </c>
      <c r="E436" s="246" t="s">
        <v>396</v>
      </c>
      <c r="F436" s="247">
        <v>31449</v>
      </c>
      <c r="G436" s="246" t="s">
        <v>373</v>
      </c>
      <c r="H436" s="246" t="s">
        <v>398</v>
      </c>
      <c r="I436" s="246" t="s">
        <v>64</v>
      </c>
      <c r="J436" s="246"/>
      <c r="K436" s="246"/>
      <c r="L436" s="246"/>
      <c r="M436" s="246"/>
      <c r="O436" s="246"/>
      <c r="P436" s="246"/>
      <c r="Q436" s="246"/>
      <c r="R436" s="246"/>
      <c r="S436" s="246">
        <v>777</v>
      </c>
      <c r="T436" s="251">
        <v>44418</v>
      </c>
      <c r="U436" s="246">
        <v>18750</v>
      </c>
      <c r="Z436" s="246"/>
      <c r="AA436" s="246"/>
      <c r="AB436" s="246"/>
      <c r="AC436" s="246"/>
    </row>
    <row r="437" spans="1:29" x14ac:dyDescent="0.3">
      <c r="A437" s="246">
        <v>202419</v>
      </c>
      <c r="B437" s="246" t="s">
        <v>1595</v>
      </c>
      <c r="C437" s="246" t="s">
        <v>71</v>
      </c>
      <c r="D437" s="246" t="s">
        <v>277</v>
      </c>
      <c r="E437" s="246" t="s">
        <v>396</v>
      </c>
      <c r="F437" s="247">
        <v>31631</v>
      </c>
      <c r="G437" s="246" t="s">
        <v>585</v>
      </c>
      <c r="H437" s="246" t="s">
        <v>398</v>
      </c>
      <c r="I437" s="246" t="s">
        <v>64</v>
      </c>
      <c r="J437" s="246"/>
      <c r="K437" s="246"/>
      <c r="L437" s="246"/>
      <c r="M437" s="246"/>
      <c r="O437" s="246"/>
      <c r="P437" s="246"/>
      <c r="Q437" s="246"/>
      <c r="R437" s="246"/>
      <c r="S437" s="246"/>
      <c r="T437" s="251"/>
      <c r="U437" s="246"/>
      <c r="W437" s="189" t="s">
        <v>685</v>
      </c>
      <c r="X437" s="189" t="s">
        <v>685</v>
      </c>
      <c r="Y437" s="189" t="s">
        <v>685</v>
      </c>
      <c r="Z437" s="246" t="s">
        <v>685</v>
      </c>
      <c r="AA437" s="246"/>
      <c r="AB437" s="246"/>
      <c r="AC437" s="246"/>
    </row>
    <row r="438" spans="1:29" x14ac:dyDescent="0.3">
      <c r="A438" s="246">
        <v>202439</v>
      </c>
      <c r="B438" s="246" t="s">
        <v>2193</v>
      </c>
      <c r="C438" s="246" t="s">
        <v>74</v>
      </c>
      <c r="D438" s="246" t="s">
        <v>2194</v>
      </c>
      <c r="E438" s="246" t="s">
        <v>396</v>
      </c>
      <c r="F438" s="247">
        <v>23487</v>
      </c>
      <c r="G438" s="246" t="s">
        <v>2195</v>
      </c>
      <c r="H438" s="246" t="s">
        <v>398</v>
      </c>
      <c r="I438" s="246" t="s">
        <v>64</v>
      </c>
      <c r="J438" s="246"/>
      <c r="K438" s="246"/>
      <c r="L438" s="246"/>
      <c r="M438" s="246"/>
      <c r="O438" s="246"/>
      <c r="P438" s="246"/>
      <c r="Q438" s="246"/>
      <c r="R438" s="246"/>
      <c r="S438" s="246"/>
      <c r="T438" s="251"/>
      <c r="U438" s="246"/>
      <c r="Z438" s="246"/>
      <c r="AA438" s="246"/>
      <c r="AB438" s="246"/>
      <c r="AC438" s="246"/>
    </row>
    <row r="439" spans="1:29" x14ac:dyDescent="0.3">
      <c r="A439" s="246">
        <v>202630</v>
      </c>
      <c r="B439" s="246" t="s">
        <v>1576</v>
      </c>
      <c r="C439" s="246" t="s">
        <v>1050</v>
      </c>
      <c r="D439" s="246" t="s">
        <v>268</v>
      </c>
      <c r="E439" s="246" t="s">
        <v>396</v>
      </c>
      <c r="F439" s="247">
        <v>31413</v>
      </c>
      <c r="G439" s="246" t="s">
        <v>382</v>
      </c>
      <c r="H439" s="246" t="s">
        <v>398</v>
      </c>
      <c r="I439" s="246" t="s">
        <v>64</v>
      </c>
      <c r="J439" s="246"/>
      <c r="K439" s="246"/>
      <c r="L439" s="246"/>
      <c r="M439" s="246"/>
      <c r="O439" s="246"/>
      <c r="P439" s="246"/>
      <c r="Q439" s="246"/>
      <c r="R439" s="246"/>
      <c r="S439" s="246"/>
      <c r="T439" s="251"/>
      <c r="U439" s="246"/>
      <c r="W439" s="189" t="s">
        <v>685</v>
      </c>
      <c r="Y439" s="189" t="s">
        <v>685</v>
      </c>
      <c r="Z439" s="246" t="s">
        <v>685</v>
      </c>
      <c r="AA439" s="246"/>
      <c r="AB439" s="246"/>
      <c r="AC439" s="246"/>
    </row>
    <row r="440" spans="1:29" x14ac:dyDescent="0.3">
      <c r="A440" s="246">
        <v>202661</v>
      </c>
      <c r="B440" s="246" t="s">
        <v>1534</v>
      </c>
      <c r="C440" s="246" t="s">
        <v>1279</v>
      </c>
      <c r="D440" s="246" t="s">
        <v>252</v>
      </c>
      <c r="E440" s="246" t="s">
        <v>397</v>
      </c>
      <c r="F440" s="247">
        <v>31062</v>
      </c>
      <c r="G440" s="246" t="s">
        <v>394</v>
      </c>
      <c r="H440" s="246" t="s">
        <v>398</v>
      </c>
      <c r="I440" s="246" t="s">
        <v>64</v>
      </c>
      <c r="J440" s="246"/>
      <c r="K440" s="246"/>
      <c r="L440" s="246"/>
      <c r="M440" s="246"/>
      <c r="O440" s="246"/>
      <c r="P440" s="246"/>
      <c r="Q440" s="246"/>
      <c r="R440" s="246"/>
      <c r="S440" s="246"/>
      <c r="T440" s="251"/>
      <c r="U440" s="246"/>
      <c r="X440" s="189" t="s">
        <v>685</v>
      </c>
      <c r="Y440" s="189" t="s">
        <v>685</v>
      </c>
      <c r="Z440" s="246" t="s">
        <v>685</v>
      </c>
      <c r="AA440" s="246"/>
      <c r="AB440" s="246"/>
      <c r="AC440" s="246"/>
    </row>
    <row r="441" spans="1:29" x14ac:dyDescent="0.3">
      <c r="A441" s="246">
        <v>202666</v>
      </c>
      <c r="B441" s="246" t="s">
        <v>1537</v>
      </c>
      <c r="C441" s="246" t="s">
        <v>99</v>
      </c>
      <c r="D441" s="246" t="s">
        <v>1538</v>
      </c>
      <c r="E441" s="246" t="s">
        <v>397</v>
      </c>
      <c r="F441" s="247">
        <v>30872</v>
      </c>
      <c r="G441" s="246" t="s">
        <v>1539</v>
      </c>
      <c r="H441" s="246" t="s">
        <v>398</v>
      </c>
      <c r="I441" s="246" t="s">
        <v>64</v>
      </c>
      <c r="J441" s="246"/>
      <c r="K441" s="246"/>
      <c r="L441" s="246"/>
      <c r="M441" s="246"/>
      <c r="O441" s="246"/>
      <c r="P441" s="246"/>
      <c r="Q441" s="246"/>
      <c r="R441" s="246"/>
      <c r="S441" s="246"/>
      <c r="T441" s="251"/>
      <c r="U441" s="246"/>
      <c r="W441" s="189" t="s">
        <v>685</v>
      </c>
      <c r="X441" s="189" t="s">
        <v>685</v>
      </c>
      <c r="Y441" s="189" t="s">
        <v>685</v>
      </c>
      <c r="Z441" s="246" t="s">
        <v>685</v>
      </c>
      <c r="AA441" s="246"/>
      <c r="AB441" s="246"/>
      <c r="AC441" s="246"/>
    </row>
    <row r="442" spans="1:29" x14ac:dyDescent="0.3">
      <c r="A442" s="246">
        <v>202668</v>
      </c>
      <c r="B442" s="246" t="s">
        <v>2196</v>
      </c>
      <c r="C442" s="246" t="s">
        <v>68</v>
      </c>
      <c r="D442" s="246" t="s">
        <v>2197</v>
      </c>
      <c r="E442" s="246" t="s">
        <v>396</v>
      </c>
      <c r="F442" s="247">
        <v>27470</v>
      </c>
      <c r="G442" s="246" t="s">
        <v>1043</v>
      </c>
      <c r="H442" s="246" t="s">
        <v>398</v>
      </c>
      <c r="I442" s="246" t="s">
        <v>64</v>
      </c>
      <c r="J442" s="246"/>
      <c r="K442" s="246"/>
      <c r="L442" s="246"/>
      <c r="M442" s="246"/>
      <c r="O442" s="246"/>
      <c r="P442" s="246"/>
      <c r="Q442" s="246"/>
      <c r="R442" s="246"/>
      <c r="S442" s="246"/>
      <c r="T442" s="251"/>
      <c r="U442" s="246"/>
      <c r="Z442" s="246"/>
      <c r="AA442" s="246"/>
      <c r="AB442" s="246"/>
      <c r="AC442" s="246"/>
    </row>
    <row r="443" spans="1:29" x14ac:dyDescent="0.3">
      <c r="A443" s="246">
        <v>202683</v>
      </c>
      <c r="B443" s="246" t="s">
        <v>1614</v>
      </c>
      <c r="C443" s="246" t="s">
        <v>83</v>
      </c>
      <c r="D443" s="246" t="s">
        <v>1615</v>
      </c>
      <c r="E443" s="246" t="s">
        <v>396</v>
      </c>
      <c r="F443" s="247">
        <v>31229</v>
      </c>
      <c r="G443" s="246" t="s">
        <v>400</v>
      </c>
      <c r="H443" s="246" t="s">
        <v>398</v>
      </c>
      <c r="I443" s="246" t="s">
        <v>64</v>
      </c>
      <c r="J443" s="246"/>
      <c r="K443" s="246"/>
      <c r="L443" s="246"/>
      <c r="M443" s="246"/>
      <c r="O443" s="246"/>
      <c r="P443" s="246"/>
      <c r="Q443" s="246"/>
      <c r="R443" s="246"/>
      <c r="S443" s="246"/>
      <c r="T443" s="251"/>
      <c r="U443" s="246"/>
      <c r="Y443" s="189" t="s">
        <v>685</v>
      </c>
      <c r="Z443" s="246" t="s">
        <v>685</v>
      </c>
      <c r="AA443" s="246"/>
      <c r="AB443" s="246"/>
      <c r="AC443" s="246"/>
    </row>
    <row r="444" spans="1:29" x14ac:dyDescent="0.3">
      <c r="A444" s="246">
        <v>202711</v>
      </c>
      <c r="B444" s="246" t="s">
        <v>1800</v>
      </c>
      <c r="C444" s="246" t="s">
        <v>522</v>
      </c>
      <c r="D444" s="246" t="s">
        <v>2198</v>
      </c>
      <c r="E444" s="246" t="s">
        <v>397</v>
      </c>
      <c r="F444" s="247">
        <v>31550</v>
      </c>
      <c r="G444" s="246" t="s">
        <v>373</v>
      </c>
      <c r="H444" s="246" t="s">
        <v>398</v>
      </c>
      <c r="I444" s="246" t="s">
        <v>64</v>
      </c>
      <c r="J444" s="246"/>
      <c r="K444" s="246"/>
      <c r="L444" s="246"/>
      <c r="M444" s="246"/>
      <c r="O444" s="246"/>
      <c r="P444" s="246"/>
      <c r="Q444" s="246"/>
      <c r="R444" s="246"/>
      <c r="S444" s="246"/>
      <c r="T444" s="251"/>
      <c r="U444" s="246"/>
      <c r="Z444" s="246"/>
      <c r="AA444" s="246"/>
      <c r="AB444" s="246"/>
      <c r="AC444" s="246"/>
    </row>
    <row r="445" spans="1:29" x14ac:dyDescent="0.3">
      <c r="A445" s="246">
        <v>202764</v>
      </c>
      <c r="B445" s="246" t="s">
        <v>1479</v>
      </c>
      <c r="C445" s="246" t="s">
        <v>148</v>
      </c>
      <c r="D445" s="246" t="s">
        <v>275</v>
      </c>
      <c r="E445" s="246" t="s">
        <v>397</v>
      </c>
      <c r="F445" s="247">
        <v>32156</v>
      </c>
      <c r="G445" s="246" t="s">
        <v>1480</v>
      </c>
      <c r="H445" s="246" t="s">
        <v>398</v>
      </c>
      <c r="I445" s="246" t="s">
        <v>64</v>
      </c>
      <c r="J445" s="246"/>
      <c r="K445" s="246"/>
      <c r="L445" s="246"/>
      <c r="M445" s="246"/>
      <c r="O445" s="246"/>
      <c r="P445" s="246"/>
      <c r="Q445" s="246"/>
      <c r="R445" s="246"/>
      <c r="S445" s="246"/>
      <c r="T445" s="251"/>
      <c r="U445" s="246"/>
      <c r="X445" s="189" t="s">
        <v>685</v>
      </c>
      <c r="Y445" s="189" t="s">
        <v>685</v>
      </c>
      <c r="Z445" s="246" t="s">
        <v>685</v>
      </c>
      <c r="AA445" s="246"/>
      <c r="AB445" s="246"/>
      <c r="AC445" s="246"/>
    </row>
    <row r="446" spans="1:29" x14ac:dyDescent="0.3">
      <c r="A446" s="246">
        <v>202768</v>
      </c>
      <c r="B446" s="246" t="s">
        <v>2199</v>
      </c>
      <c r="C446" s="246" t="s">
        <v>2062</v>
      </c>
      <c r="D446" s="246" t="s">
        <v>2063</v>
      </c>
      <c r="E446" s="246" t="s">
        <v>397</v>
      </c>
      <c r="F446" s="247">
        <v>30317</v>
      </c>
      <c r="G446" s="246" t="s">
        <v>382</v>
      </c>
      <c r="H446" s="246" t="s">
        <v>398</v>
      </c>
      <c r="I446" s="246" t="s">
        <v>64</v>
      </c>
      <c r="J446" s="246"/>
      <c r="K446" s="246"/>
      <c r="L446" s="246"/>
      <c r="M446" s="246"/>
      <c r="O446" s="246"/>
      <c r="P446" s="246"/>
      <c r="Q446" s="246"/>
      <c r="R446" s="246"/>
      <c r="S446" s="246"/>
      <c r="T446" s="251"/>
      <c r="U446" s="246"/>
      <c r="Z446" s="246"/>
      <c r="AA446" s="246"/>
      <c r="AB446" s="246"/>
      <c r="AC446" s="246"/>
    </row>
    <row r="447" spans="1:29" x14ac:dyDescent="0.3">
      <c r="A447" s="246">
        <v>202895</v>
      </c>
      <c r="B447" s="246" t="s">
        <v>1543</v>
      </c>
      <c r="C447" s="246" t="s">
        <v>142</v>
      </c>
      <c r="D447" s="246" t="s">
        <v>1544</v>
      </c>
      <c r="E447" s="246" t="s">
        <v>397</v>
      </c>
      <c r="F447" s="247">
        <v>27066</v>
      </c>
      <c r="G447" s="246" t="s">
        <v>1545</v>
      </c>
      <c r="H447" s="246" t="s">
        <v>398</v>
      </c>
      <c r="I447" s="246" t="s">
        <v>64</v>
      </c>
      <c r="J447" s="246"/>
      <c r="K447" s="246"/>
      <c r="L447" s="246"/>
      <c r="M447" s="246"/>
      <c r="O447" s="246"/>
      <c r="P447" s="246"/>
      <c r="Q447" s="246"/>
      <c r="R447" s="246"/>
      <c r="S447" s="246"/>
      <c r="T447" s="251"/>
      <c r="U447" s="246"/>
      <c r="V447" s="189" t="s">
        <v>685</v>
      </c>
      <c r="W447" s="189" t="s">
        <v>685</v>
      </c>
      <c r="Y447" s="189" t="s">
        <v>685</v>
      </c>
      <c r="Z447" s="246" t="s">
        <v>685</v>
      </c>
      <c r="AA447" s="246"/>
      <c r="AB447" s="246"/>
      <c r="AC447" s="246"/>
    </row>
    <row r="448" spans="1:29" x14ac:dyDescent="0.3">
      <c r="A448" s="246">
        <v>202919</v>
      </c>
      <c r="B448" s="246" t="s">
        <v>1751</v>
      </c>
      <c r="C448" s="246" t="s">
        <v>2200</v>
      </c>
      <c r="D448" s="246" t="s">
        <v>293</v>
      </c>
      <c r="E448" s="246" t="s">
        <v>396</v>
      </c>
      <c r="F448" s="247">
        <v>29387</v>
      </c>
      <c r="G448" s="246" t="s">
        <v>373</v>
      </c>
      <c r="H448" s="246" t="s">
        <v>398</v>
      </c>
      <c r="I448" s="246" t="s">
        <v>64</v>
      </c>
      <c r="J448" s="246"/>
      <c r="K448" s="246"/>
      <c r="L448" s="246"/>
      <c r="M448" s="246"/>
      <c r="O448" s="246"/>
      <c r="P448" s="246"/>
      <c r="Q448" s="246"/>
      <c r="R448" s="246"/>
      <c r="S448" s="246"/>
      <c r="T448" s="251"/>
      <c r="U448" s="246"/>
      <c r="Z448" s="246"/>
      <c r="AA448" s="246"/>
      <c r="AB448" s="246"/>
      <c r="AC448" s="246"/>
    </row>
    <row r="449" spans="1:29" x14ac:dyDescent="0.3">
      <c r="A449" s="246">
        <v>203150</v>
      </c>
      <c r="B449" s="246" t="s">
        <v>1755</v>
      </c>
      <c r="C449" s="246" t="s">
        <v>446</v>
      </c>
      <c r="D449" s="246" t="s">
        <v>2201</v>
      </c>
      <c r="E449" s="246" t="s">
        <v>396</v>
      </c>
      <c r="F449" s="247">
        <v>30682</v>
      </c>
      <c r="G449" s="246" t="s">
        <v>1026</v>
      </c>
      <c r="H449" s="246" t="s">
        <v>398</v>
      </c>
      <c r="I449" s="246" t="s">
        <v>64</v>
      </c>
      <c r="J449" s="246"/>
      <c r="K449" s="246"/>
      <c r="L449" s="246"/>
      <c r="M449" s="246"/>
      <c r="O449" s="246"/>
      <c r="P449" s="246"/>
      <c r="Q449" s="246"/>
      <c r="R449" s="246"/>
      <c r="S449" s="246"/>
      <c r="T449" s="251"/>
      <c r="U449" s="246"/>
      <c r="Z449" s="246"/>
      <c r="AA449" s="246"/>
      <c r="AB449" s="246"/>
      <c r="AC449" s="246"/>
    </row>
    <row r="450" spans="1:29" x14ac:dyDescent="0.3">
      <c r="A450" s="246">
        <v>203189</v>
      </c>
      <c r="B450" s="246" t="s">
        <v>2036</v>
      </c>
      <c r="C450" s="246" t="s">
        <v>133</v>
      </c>
      <c r="D450" s="246" t="s">
        <v>1062</v>
      </c>
      <c r="E450" s="246" t="s">
        <v>396</v>
      </c>
      <c r="F450" s="247">
        <v>31237</v>
      </c>
      <c r="G450" s="246" t="s">
        <v>1026</v>
      </c>
      <c r="H450" s="246" t="s">
        <v>398</v>
      </c>
      <c r="I450" s="246" t="s">
        <v>64</v>
      </c>
      <c r="J450" s="246"/>
      <c r="K450" s="246"/>
      <c r="L450" s="246"/>
      <c r="M450" s="246"/>
      <c r="O450" s="246"/>
      <c r="P450" s="246"/>
      <c r="Q450" s="246"/>
      <c r="R450" s="246"/>
      <c r="S450" s="246"/>
      <c r="T450" s="251"/>
      <c r="U450" s="246"/>
      <c r="Z450" s="246"/>
      <c r="AA450" s="246"/>
      <c r="AB450" s="246"/>
      <c r="AC450" s="246"/>
    </row>
    <row r="451" spans="1:29" x14ac:dyDescent="0.3">
      <c r="A451" s="246">
        <v>203222</v>
      </c>
      <c r="B451" s="246" t="s">
        <v>1540</v>
      </c>
      <c r="C451" s="246" t="s">
        <v>1541</v>
      </c>
      <c r="D451" s="246" t="s">
        <v>269</v>
      </c>
      <c r="E451" s="246" t="s">
        <v>397</v>
      </c>
      <c r="F451" s="247">
        <v>30513</v>
      </c>
      <c r="G451" s="246" t="s">
        <v>400</v>
      </c>
      <c r="H451" s="246" t="s">
        <v>398</v>
      </c>
      <c r="I451" s="246" t="s">
        <v>64</v>
      </c>
      <c r="J451" s="246"/>
      <c r="K451" s="246"/>
      <c r="L451" s="246"/>
      <c r="M451" s="246"/>
      <c r="O451" s="246"/>
      <c r="P451" s="246"/>
      <c r="Q451" s="246"/>
      <c r="R451" s="246"/>
      <c r="S451" s="246"/>
      <c r="T451" s="251"/>
      <c r="U451" s="246"/>
      <c r="X451" s="189" t="s">
        <v>685</v>
      </c>
      <c r="Y451" s="189" t="s">
        <v>685</v>
      </c>
      <c r="Z451" s="246" t="s">
        <v>685</v>
      </c>
      <c r="AA451" s="246"/>
      <c r="AB451" s="246"/>
      <c r="AC451" s="246"/>
    </row>
    <row r="452" spans="1:29" x14ac:dyDescent="0.3">
      <c r="A452" s="246">
        <v>203229</v>
      </c>
      <c r="B452" s="246" t="s">
        <v>1619</v>
      </c>
      <c r="C452" s="246" t="s">
        <v>85</v>
      </c>
      <c r="D452" s="246" t="s">
        <v>255</v>
      </c>
      <c r="E452" s="246" t="s">
        <v>396</v>
      </c>
      <c r="F452" s="247">
        <v>31413</v>
      </c>
      <c r="G452" s="246" t="s">
        <v>586</v>
      </c>
      <c r="H452" s="246" t="s">
        <v>398</v>
      </c>
      <c r="I452" s="246" t="s">
        <v>64</v>
      </c>
      <c r="J452" s="246"/>
      <c r="K452" s="246"/>
      <c r="L452" s="246"/>
      <c r="M452" s="246"/>
      <c r="O452" s="246"/>
      <c r="P452" s="246"/>
      <c r="Q452" s="246"/>
      <c r="R452" s="246"/>
      <c r="S452" s="246"/>
      <c r="T452" s="251"/>
      <c r="U452" s="246"/>
      <c r="V452" s="189" t="s">
        <v>685</v>
      </c>
      <c r="Y452" s="189" t="s">
        <v>685</v>
      </c>
      <c r="Z452" s="246" t="s">
        <v>685</v>
      </c>
      <c r="AA452" s="246"/>
      <c r="AB452" s="246"/>
      <c r="AC452" s="246"/>
    </row>
    <row r="453" spans="1:29" x14ac:dyDescent="0.3">
      <c r="A453" s="246">
        <v>203233</v>
      </c>
      <c r="B453" s="246" t="s">
        <v>1601</v>
      </c>
      <c r="C453" s="246" t="s">
        <v>76</v>
      </c>
      <c r="D453" s="246" t="s">
        <v>1436</v>
      </c>
      <c r="E453" s="246" t="s">
        <v>396</v>
      </c>
      <c r="F453" s="247">
        <v>30327</v>
      </c>
      <c r="G453" s="246" t="s">
        <v>373</v>
      </c>
      <c r="H453" s="246" t="s">
        <v>398</v>
      </c>
      <c r="I453" s="246" t="s">
        <v>64</v>
      </c>
      <c r="J453" s="246"/>
      <c r="K453" s="246"/>
      <c r="L453" s="246"/>
      <c r="M453" s="246"/>
      <c r="O453" s="246"/>
      <c r="P453" s="246"/>
      <c r="Q453" s="246"/>
      <c r="R453" s="246"/>
      <c r="S453" s="246"/>
      <c r="T453" s="251"/>
      <c r="U453" s="246"/>
      <c r="Y453" s="189" t="s">
        <v>685</v>
      </c>
      <c r="Z453" s="246" t="s">
        <v>685</v>
      </c>
      <c r="AA453" s="246"/>
      <c r="AB453" s="246"/>
      <c r="AC453" s="246"/>
    </row>
    <row r="454" spans="1:29" x14ac:dyDescent="0.3">
      <c r="A454" s="246">
        <v>203263</v>
      </c>
      <c r="B454" s="246" t="s">
        <v>1923</v>
      </c>
      <c r="C454" s="246" t="s">
        <v>111</v>
      </c>
      <c r="D454" s="246" t="s">
        <v>1425</v>
      </c>
      <c r="E454" s="246" t="s">
        <v>397</v>
      </c>
      <c r="F454" s="247">
        <v>31154</v>
      </c>
      <c r="G454" s="246" t="s">
        <v>373</v>
      </c>
      <c r="H454" s="246" t="s">
        <v>398</v>
      </c>
      <c r="I454" s="246" t="s">
        <v>64</v>
      </c>
      <c r="J454" s="246"/>
      <c r="K454" s="246"/>
      <c r="L454" s="246"/>
      <c r="M454" s="246"/>
      <c r="O454" s="246"/>
      <c r="P454" s="246"/>
      <c r="Q454" s="246"/>
      <c r="R454" s="246"/>
      <c r="S454" s="246"/>
      <c r="T454" s="251"/>
      <c r="U454" s="246"/>
      <c r="Z454" s="246"/>
      <c r="AA454" s="246"/>
      <c r="AB454" s="246"/>
      <c r="AC454" s="246"/>
    </row>
    <row r="455" spans="1:29" x14ac:dyDescent="0.3">
      <c r="A455" s="246">
        <v>203320</v>
      </c>
      <c r="B455" s="246" t="s">
        <v>2138</v>
      </c>
      <c r="C455" s="246" t="s">
        <v>2139</v>
      </c>
      <c r="D455" s="246" t="s">
        <v>2204</v>
      </c>
      <c r="E455" s="246" t="s">
        <v>396</v>
      </c>
      <c r="F455" s="247">
        <v>31136</v>
      </c>
      <c r="G455" s="246" t="s">
        <v>1127</v>
      </c>
      <c r="H455" s="246" t="s">
        <v>398</v>
      </c>
      <c r="I455" s="246" t="s">
        <v>64</v>
      </c>
      <c r="J455" s="246"/>
      <c r="K455" s="246"/>
      <c r="L455" s="246"/>
      <c r="M455" s="246"/>
      <c r="O455" s="246"/>
      <c r="P455" s="246"/>
      <c r="Q455" s="246"/>
      <c r="R455" s="246"/>
      <c r="S455" s="246"/>
      <c r="T455" s="251"/>
      <c r="U455" s="246"/>
      <c r="Z455" s="246"/>
      <c r="AA455" s="246"/>
      <c r="AB455" s="246"/>
      <c r="AC455" s="246"/>
    </row>
    <row r="456" spans="1:29" x14ac:dyDescent="0.3">
      <c r="A456" s="246">
        <v>203397</v>
      </c>
      <c r="B456" s="246" t="s">
        <v>1794</v>
      </c>
      <c r="C456" s="246" t="s">
        <v>1795</v>
      </c>
      <c r="D456" s="246" t="s">
        <v>2205</v>
      </c>
      <c r="E456" s="246" t="s">
        <v>397</v>
      </c>
      <c r="F456" s="247">
        <v>29898</v>
      </c>
      <c r="G456" s="246" t="s">
        <v>1026</v>
      </c>
      <c r="H456" s="246" t="s">
        <v>398</v>
      </c>
      <c r="I456" s="246" t="s">
        <v>64</v>
      </c>
      <c r="J456" s="246"/>
      <c r="K456" s="246"/>
      <c r="L456" s="246"/>
      <c r="M456" s="246"/>
      <c r="O456" s="246"/>
      <c r="P456" s="246"/>
      <c r="Q456" s="246"/>
      <c r="R456" s="246"/>
      <c r="S456" s="246"/>
      <c r="T456" s="251"/>
      <c r="U456" s="246"/>
      <c r="Z456" s="246"/>
      <c r="AA456" s="246"/>
      <c r="AB456" s="246"/>
      <c r="AC456" s="246"/>
    </row>
    <row r="457" spans="1:29" x14ac:dyDescent="0.3">
      <c r="A457" s="246">
        <v>203428</v>
      </c>
      <c r="B457" s="246" t="s">
        <v>2120</v>
      </c>
      <c r="C457" s="246" t="s">
        <v>74</v>
      </c>
      <c r="D457" s="246" t="s">
        <v>2206</v>
      </c>
      <c r="E457" s="246" t="s">
        <v>396</v>
      </c>
      <c r="F457" s="247">
        <v>31650</v>
      </c>
      <c r="G457" s="246" t="s">
        <v>1026</v>
      </c>
      <c r="H457" s="246" t="s">
        <v>398</v>
      </c>
      <c r="I457" s="246" t="s">
        <v>64</v>
      </c>
      <c r="J457" s="246"/>
      <c r="K457" s="246"/>
      <c r="L457" s="246"/>
      <c r="M457" s="246"/>
      <c r="O457" s="246"/>
      <c r="P457" s="246"/>
      <c r="Q457" s="246"/>
      <c r="R457" s="246"/>
      <c r="S457" s="246"/>
      <c r="T457" s="251"/>
      <c r="U457" s="246"/>
      <c r="Z457" s="246"/>
      <c r="AA457" s="246"/>
      <c r="AB457" s="246"/>
      <c r="AC457" s="246"/>
    </row>
    <row r="458" spans="1:29" x14ac:dyDescent="0.3">
      <c r="A458" s="246">
        <v>203450</v>
      </c>
      <c r="B458" s="246" t="s">
        <v>1798</v>
      </c>
      <c r="C458" s="246" t="s">
        <v>93</v>
      </c>
      <c r="D458" s="246" t="s">
        <v>2207</v>
      </c>
      <c r="E458" s="246" t="s">
        <v>397</v>
      </c>
      <c r="F458" s="247">
        <v>31778</v>
      </c>
      <c r="G458" s="246" t="s">
        <v>1026</v>
      </c>
      <c r="H458" s="246" t="s">
        <v>398</v>
      </c>
      <c r="I458" s="246" t="s">
        <v>64</v>
      </c>
      <c r="J458" s="246"/>
      <c r="K458" s="246"/>
      <c r="L458" s="246"/>
      <c r="M458" s="246"/>
      <c r="O458" s="246"/>
      <c r="P458" s="246"/>
      <c r="Q458" s="246"/>
      <c r="R458" s="246"/>
      <c r="S458" s="246"/>
      <c r="T458" s="251"/>
      <c r="U458" s="246"/>
      <c r="Z458" s="246"/>
      <c r="AA458" s="246"/>
      <c r="AB458" s="246"/>
      <c r="AC458" s="246"/>
    </row>
    <row r="459" spans="1:29" x14ac:dyDescent="0.3">
      <c r="A459" s="246">
        <v>203459</v>
      </c>
      <c r="B459" s="246" t="s">
        <v>1620</v>
      </c>
      <c r="C459" s="246" t="s">
        <v>140</v>
      </c>
      <c r="D459" s="246" t="s">
        <v>295</v>
      </c>
      <c r="E459" s="246" t="s">
        <v>396</v>
      </c>
      <c r="F459" s="247">
        <v>27819</v>
      </c>
      <c r="G459" s="246" t="s">
        <v>375</v>
      </c>
      <c r="H459" s="246" t="s">
        <v>398</v>
      </c>
      <c r="I459" s="246" t="s">
        <v>64</v>
      </c>
      <c r="J459" s="246"/>
      <c r="K459" s="246"/>
      <c r="L459" s="246"/>
      <c r="M459" s="246"/>
      <c r="O459" s="246"/>
      <c r="P459" s="246"/>
      <c r="Q459" s="246"/>
      <c r="R459" s="246"/>
      <c r="S459" s="246"/>
      <c r="T459" s="251"/>
      <c r="U459" s="246"/>
      <c r="Y459" s="189" t="s">
        <v>685</v>
      </c>
      <c r="Z459" s="246" t="s">
        <v>685</v>
      </c>
      <c r="AA459" s="246"/>
      <c r="AB459" s="246"/>
      <c r="AC459" s="246"/>
    </row>
    <row r="460" spans="1:29" x14ac:dyDescent="0.3">
      <c r="A460" s="246">
        <v>203516</v>
      </c>
      <c r="B460" s="246" t="s">
        <v>1807</v>
      </c>
      <c r="C460" s="246" t="s">
        <v>2208</v>
      </c>
      <c r="D460" s="246" t="s">
        <v>2209</v>
      </c>
      <c r="E460" s="246" t="s">
        <v>396</v>
      </c>
      <c r="F460" s="247">
        <v>32146</v>
      </c>
      <c r="G460" s="246" t="s">
        <v>1059</v>
      </c>
      <c r="H460" s="246" t="s">
        <v>398</v>
      </c>
      <c r="I460" s="246" t="s">
        <v>64</v>
      </c>
      <c r="J460" s="246"/>
      <c r="K460" s="246"/>
      <c r="L460" s="246"/>
      <c r="M460" s="246"/>
      <c r="O460" s="246"/>
      <c r="P460" s="246"/>
      <c r="Q460" s="246"/>
      <c r="R460" s="246"/>
      <c r="S460" s="246">
        <v>835</v>
      </c>
      <c r="T460" s="251">
        <v>44423</v>
      </c>
      <c r="U460" s="246">
        <v>22500</v>
      </c>
      <c r="Z460" s="246"/>
      <c r="AA460" s="246"/>
      <c r="AB460" s="246"/>
      <c r="AC460" s="246"/>
    </row>
    <row r="461" spans="1:29" x14ac:dyDescent="0.3">
      <c r="A461" s="246">
        <v>203548</v>
      </c>
      <c r="B461" s="246" t="s">
        <v>1642</v>
      </c>
      <c r="C461" s="246" t="s">
        <v>429</v>
      </c>
      <c r="D461" s="246" t="s">
        <v>272</v>
      </c>
      <c r="E461" s="246" t="s">
        <v>396</v>
      </c>
      <c r="F461" s="247">
        <v>0</v>
      </c>
      <c r="G461" s="246"/>
      <c r="H461" s="246"/>
      <c r="I461" s="246" t="s">
        <v>64</v>
      </c>
      <c r="J461" s="246"/>
      <c r="K461" s="246"/>
      <c r="L461" s="246"/>
      <c r="M461" s="246"/>
      <c r="O461" s="246"/>
      <c r="P461" s="246"/>
      <c r="Q461" s="246"/>
      <c r="R461" s="246"/>
      <c r="S461" s="246"/>
      <c r="T461" s="251"/>
      <c r="U461" s="246"/>
      <c r="X461" s="189" t="s">
        <v>685</v>
      </c>
      <c r="Y461" s="189" t="s">
        <v>685</v>
      </c>
      <c r="Z461" s="246" t="s">
        <v>685</v>
      </c>
      <c r="AA461" s="246"/>
      <c r="AB461" s="246"/>
      <c r="AC461" s="246"/>
    </row>
    <row r="462" spans="1:29" x14ac:dyDescent="0.3">
      <c r="A462" s="246">
        <v>203555</v>
      </c>
      <c r="B462" s="246" t="s">
        <v>1565</v>
      </c>
      <c r="C462" s="246" t="s">
        <v>111</v>
      </c>
      <c r="D462" s="246" t="s">
        <v>248</v>
      </c>
      <c r="E462" s="246" t="s">
        <v>396</v>
      </c>
      <c r="F462" s="247">
        <v>31184</v>
      </c>
      <c r="G462" s="246" t="s">
        <v>373</v>
      </c>
      <c r="H462" s="246" t="s">
        <v>398</v>
      </c>
      <c r="I462" s="246" t="s">
        <v>64</v>
      </c>
      <c r="J462" s="246"/>
      <c r="K462" s="246"/>
      <c r="L462" s="246"/>
      <c r="M462" s="246"/>
      <c r="O462" s="246"/>
      <c r="P462" s="246"/>
      <c r="Q462" s="246"/>
      <c r="R462" s="246"/>
      <c r="S462" s="246"/>
      <c r="T462" s="251"/>
      <c r="U462" s="246"/>
      <c r="W462" s="189" t="s">
        <v>685</v>
      </c>
      <c r="Y462" s="189" t="s">
        <v>685</v>
      </c>
      <c r="Z462" s="246" t="s">
        <v>685</v>
      </c>
      <c r="AA462" s="246"/>
      <c r="AB462" s="246"/>
      <c r="AC462" s="246"/>
    </row>
    <row r="463" spans="1:29" x14ac:dyDescent="0.3">
      <c r="A463" s="246">
        <v>203595</v>
      </c>
      <c r="B463" s="246" t="s">
        <v>1572</v>
      </c>
      <c r="C463" s="246" t="s">
        <v>101</v>
      </c>
      <c r="D463" s="246" t="s">
        <v>290</v>
      </c>
      <c r="E463" s="246" t="s">
        <v>396</v>
      </c>
      <c r="F463" s="247">
        <v>30465</v>
      </c>
      <c r="G463" s="246" t="s">
        <v>373</v>
      </c>
      <c r="H463" s="246" t="s">
        <v>398</v>
      </c>
      <c r="I463" s="246" t="s">
        <v>64</v>
      </c>
      <c r="J463" s="246"/>
      <c r="K463" s="246"/>
      <c r="L463" s="246"/>
      <c r="M463" s="246"/>
      <c r="O463" s="246"/>
      <c r="P463" s="246"/>
      <c r="Q463" s="246"/>
      <c r="R463" s="246"/>
      <c r="S463" s="246"/>
      <c r="T463" s="251"/>
      <c r="U463" s="246"/>
      <c r="Y463" s="189" t="s">
        <v>685</v>
      </c>
      <c r="Z463" s="246" t="s">
        <v>685</v>
      </c>
      <c r="AA463" s="246"/>
      <c r="AB463" s="246"/>
      <c r="AC463" s="246"/>
    </row>
    <row r="464" spans="1:29" x14ac:dyDescent="0.3">
      <c r="A464" s="246">
        <v>203715</v>
      </c>
      <c r="B464" s="246" t="s">
        <v>1566</v>
      </c>
      <c r="C464" s="246" t="s">
        <v>159</v>
      </c>
      <c r="D464" s="246" t="s">
        <v>723</v>
      </c>
      <c r="E464" s="246" t="s">
        <v>396</v>
      </c>
      <c r="F464" s="247">
        <v>30323</v>
      </c>
      <c r="G464" s="246" t="s">
        <v>691</v>
      </c>
      <c r="H464" s="246" t="s">
        <v>398</v>
      </c>
      <c r="I464" s="246" t="s">
        <v>64</v>
      </c>
      <c r="J464" s="246"/>
      <c r="K464" s="246"/>
      <c r="L464" s="246"/>
      <c r="M464" s="246"/>
      <c r="O464" s="246"/>
      <c r="P464" s="246"/>
      <c r="Q464" s="246"/>
      <c r="R464" s="246"/>
      <c r="S464" s="246"/>
      <c r="T464" s="251"/>
      <c r="U464" s="246"/>
      <c r="W464" s="189" t="s">
        <v>685</v>
      </c>
      <c r="X464" s="189" t="s">
        <v>685</v>
      </c>
      <c r="Y464" s="189" t="s">
        <v>685</v>
      </c>
      <c r="Z464" s="246" t="s">
        <v>685</v>
      </c>
      <c r="AA464" s="246"/>
      <c r="AB464" s="246"/>
      <c r="AC464" s="246"/>
    </row>
    <row r="465" spans="1:29" x14ac:dyDescent="0.3">
      <c r="A465" s="246">
        <v>203789</v>
      </c>
      <c r="B465" s="246" t="s">
        <v>1567</v>
      </c>
      <c r="C465" s="246" t="s">
        <v>77</v>
      </c>
      <c r="D465" s="246" t="s">
        <v>296</v>
      </c>
      <c r="E465" s="246" t="s">
        <v>396</v>
      </c>
      <c r="F465" s="247">
        <v>0</v>
      </c>
      <c r="G465" s="246"/>
      <c r="H465" s="246" t="s">
        <v>398</v>
      </c>
      <c r="I465" s="246" t="s">
        <v>64</v>
      </c>
      <c r="J465" s="246"/>
      <c r="K465" s="246"/>
      <c r="L465" s="246"/>
      <c r="M465" s="246"/>
      <c r="O465" s="246"/>
      <c r="P465" s="246"/>
      <c r="Q465" s="246"/>
      <c r="R465" s="246"/>
      <c r="S465" s="246"/>
      <c r="T465" s="251"/>
      <c r="U465" s="246"/>
      <c r="Y465" s="189" t="s">
        <v>685</v>
      </c>
      <c r="Z465" s="246" t="s">
        <v>685</v>
      </c>
      <c r="AA465" s="246"/>
      <c r="AB465" s="246"/>
      <c r="AC465" s="246"/>
    </row>
    <row r="466" spans="1:29" x14ac:dyDescent="0.3">
      <c r="A466" s="246">
        <v>203792</v>
      </c>
      <c r="B466" s="246" t="s">
        <v>1729</v>
      </c>
      <c r="C466" s="246" t="s">
        <v>184</v>
      </c>
      <c r="D466" s="246" t="s">
        <v>300</v>
      </c>
      <c r="E466" s="246" t="s">
        <v>396</v>
      </c>
      <c r="F466" s="247">
        <v>31778</v>
      </c>
      <c r="G466" s="246" t="s">
        <v>1730</v>
      </c>
      <c r="H466" s="246" t="s">
        <v>398</v>
      </c>
      <c r="I466" s="246" t="s">
        <v>64</v>
      </c>
      <c r="J466" s="246"/>
      <c r="K466" s="246"/>
      <c r="L466" s="246"/>
      <c r="M466" s="246"/>
      <c r="O466" s="246"/>
      <c r="P466" s="246"/>
      <c r="Q466" s="246"/>
      <c r="R466" s="246"/>
      <c r="S466" s="246"/>
      <c r="T466" s="251"/>
      <c r="U466" s="246"/>
      <c r="Z466" s="246" t="s">
        <v>685</v>
      </c>
      <c r="AA466" s="246"/>
      <c r="AB466" s="246"/>
      <c r="AC466" s="246"/>
    </row>
    <row r="467" spans="1:29" x14ac:dyDescent="0.3">
      <c r="A467" s="246">
        <v>203902</v>
      </c>
      <c r="B467" s="246" t="s">
        <v>2057</v>
      </c>
      <c r="C467" s="246" t="s">
        <v>95</v>
      </c>
      <c r="D467" s="246" t="s">
        <v>2210</v>
      </c>
      <c r="E467" s="246" t="s">
        <v>397</v>
      </c>
      <c r="F467" s="247">
        <v>29995</v>
      </c>
      <c r="G467" s="246" t="s">
        <v>2211</v>
      </c>
      <c r="H467" s="246" t="s">
        <v>398</v>
      </c>
      <c r="I467" s="246" t="s">
        <v>64</v>
      </c>
      <c r="J467" s="246"/>
      <c r="K467" s="246"/>
      <c r="L467" s="246"/>
      <c r="M467" s="246"/>
      <c r="O467" s="246"/>
      <c r="P467" s="246"/>
      <c r="Q467" s="246"/>
      <c r="R467" s="246"/>
      <c r="S467" s="246"/>
      <c r="T467" s="251"/>
      <c r="U467" s="246"/>
      <c r="Z467" s="246"/>
      <c r="AA467" s="246"/>
      <c r="AB467" s="246"/>
      <c r="AC467" s="246"/>
    </row>
    <row r="468" spans="1:29" x14ac:dyDescent="0.3">
      <c r="A468" s="246">
        <v>203954</v>
      </c>
      <c r="B468" s="246" t="s">
        <v>2121</v>
      </c>
      <c r="C468" s="246" t="s">
        <v>453</v>
      </c>
      <c r="D468" s="246" t="s">
        <v>454</v>
      </c>
      <c r="E468" s="246" t="s">
        <v>396</v>
      </c>
      <c r="F468" s="247">
        <v>0</v>
      </c>
      <c r="G468" s="246"/>
      <c r="H468" s="246" t="s">
        <v>398</v>
      </c>
      <c r="I468" s="246" t="s">
        <v>64</v>
      </c>
      <c r="J468" s="246"/>
      <c r="K468" s="246"/>
      <c r="L468" s="246"/>
      <c r="M468" s="246"/>
      <c r="O468" s="246"/>
      <c r="P468" s="246"/>
      <c r="Q468" s="246"/>
      <c r="R468" s="246"/>
      <c r="S468" s="246"/>
      <c r="T468" s="251"/>
      <c r="U468" s="246"/>
      <c r="Z468" s="246"/>
      <c r="AA468" s="246"/>
      <c r="AB468" s="246"/>
      <c r="AC468" s="246"/>
    </row>
    <row r="469" spans="1:29" x14ac:dyDescent="0.3">
      <c r="A469" s="246">
        <v>203981</v>
      </c>
      <c r="B469" s="246" t="s">
        <v>1463</v>
      </c>
      <c r="C469" s="246" t="s">
        <v>143</v>
      </c>
      <c r="D469" s="246" t="s">
        <v>333</v>
      </c>
      <c r="E469" s="246" t="s">
        <v>397</v>
      </c>
      <c r="F469" s="247">
        <v>31413</v>
      </c>
      <c r="G469" s="246" t="s">
        <v>1464</v>
      </c>
      <c r="H469" s="246" t="s">
        <v>405</v>
      </c>
      <c r="I469" s="246" t="s">
        <v>64</v>
      </c>
      <c r="J469" s="246"/>
      <c r="K469" s="246"/>
      <c r="L469" s="246"/>
      <c r="M469" s="246"/>
      <c r="O469" s="246"/>
      <c r="P469" s="246"/>
      <c r="Q469" s="246"/>
      <c r="R469" s="246"/>
      <c r="S469" s="246"/>
      <c r="T469" s="251"/>
      <c r="U469" s="246"/>
      <c r="W469" s="189" t="s">
        <v>685</v>
      </c>
      <c r="X469" s="189" t="s">
        <v>685</v>
      </c>
      <c r="Y469" s="189" t="s">
        <v>685</v>
      </c>
      <c r="Z469" s="246" t="s">
        <v>685</v>
      </c>
      <c r="AA469" s="246"/>
      <c r="AB469" s="246"/>
      <c r="AC469" s="246"/>
    </row>
    <row r="470" spans="1:29" x14ac:dyDescent="0.3">
      <c r="A470" s="246">
        <v>203995</v>
      </c>
      <c r="B470" s="246" t="s">
        <v>1630</v>
      </c>
      <c r="C470" s="246" t="s">
        <v>913</v>
      </c>
      <c r="D470" s="246" t="s">
        <v>253</v>
      </c>
      <c r="E470" s="246" t="s">
        <v>397</v>
      </c>
      <c r="F470" s="247">
        <v>0</v>
      </c>
      <c r="G470" s="246"/>
      <c r="H470" s="246"/>
      <c r="I470" s="246" t="s">
        <v>64</v>
      </c>
      <c r="J470" s="246"/>
      <c r="K470" s="246"/>
      <c r="L470" s="246"/>
      <c r="M470" s="246"/>
      <c r="O470" s="246"/>
      <c r="P470" s="246"/>
      <c r="Q470" s="246"/>
      <c r="R470" s="246"/>
      <c r="S470" s="246"/>
      <c r="T470" s="251"/>
      <c r="U470" s="246"/>
      <c r="Y470" s="189" t="s">
        <v>685</v>
      </c>
      <c r="Z470" s="246" t="s">
        <v>685</v>
      </c>
      <c r="AA470" s="246"/>
      <c r="AB470" s="246"/>
      <c r="AC470" s="246"/>
    </row>
    <row r="471" spans="1:29" x14ac:dyDescent="0.3">
      <c r="A471" s="246">
        <v>204037</v>
      </c>
      <c r="B471" s="246" t="s">
        <v>1476</v>
      </c>
      <c r="C471" s="246" t="s">
        <v>179</v>
      </c>
      <c r="D471" s="246" t="s">
        <v>265</v>
      </c>
      <c r="E471" s="246" t="s">
        <v>397</v>
      </c>
      <c r="F471" s="247">
        <v>31567</v>
      </c>
      <c r="G471" s="246" t="s">
        <v>591</v>
      </c>
      <c r="H471" s="246" t="s">
        <v>398</v>
      </c>
      <c r="I471" s="246" t="s">
        <v>64</v>
      </c>
      <c r="J471" s="246"/>
      <c r="K471" s="246"/>
      <c r="L471" s="246"/>
      <c r="M471" s="246"/>
      <c r="O471" s="246"/>
      <c r="P471" s="246"/>
      <c r="Q471" s="246"/>
      <c r="R471" s="246"/>
      <c r="S471" s="246"/>
      <c r="T471" s="251"/>
      <c r="U471" s="246"/>
      <c r="Y471" s="189" t="s">
        <v>685</v>
      </c>
      <c r="Z471" s="246" t="s">
        <v>685</v>
      </c>
      <c r="AA471" s="246"/>
      <c r="AB471" s="246"/>
      <c r="AC471" s="246"/>
    </row>
    <row r="472" spans="1:29" x14ac:dyDescent="0.3">
      <c r="A472" s="246">
        <v>204048</v>
      </c>
      <c r="B472" s="246" t="s">
        <v>2011</v>
      </c>
      <c r="C472" s="246" t="s">
        <v>456</v>
      </c>
      <c r="D472" s="246" t="s">
        <v>2212</v>
      </c>
      <c r="E472" s="246" t="s">
        <v>397</v>
      </c>
      <c r="F472" s="247">
        <v>31995</v>
      </c>
      <c r="G472" s="246" t="s">
        <v>1127</v>
      </c>
      <c r="H472" s="246" t="s">
        <v>398</v>
      </c>
      <c r="I472" s="246" t="s">
        <v>64</v>
      </c>
      <c r="J472" s="246"/>
      <c r="K472" s="246"/>
      <c r="L472" s="246"/>
      <c r="M472" s="246"/>
      <c r="O472" s="246"/>
      <c r="P472" s="246"/>
      <c r="Q472" s="246"/>
      <c r="R472" s="246"/>
      <c r="S472" s="246">
        <v>883</v>
      </c>
      <c r="T472" s="251">
        <v>44426</v>
      </c>
      <c r="U472" s="246">
        <v>15000</v>
      </c>
      <c r="Z472" s="246"/>
      <c r="AA472" s="246"/>
      <c r="AB472" s="246"/>
      <c r="AC472" s="246"/>
    </row>
    <row r="473" spans="1:29" x14ac:dyDescent="0.3">
      <c r="A473" s="246">
        <v>204049</v>
      </c>
      <c r="B473" s="246" t="s">
        <v>1486</v>
      </c>
      <c r="C473" s="246" t="s">
        <v>87</v>
      </c>
      <c r="D473" s="246" t="s">
        <v>1487</v>
      </c>
      <c r="E473" s="246" t="s">
        <v>397</v>
      </c>
      <c r="F473" s="247">
        <v>31257</v>
      </c>
      <c r="G473" s="246" t="s">
        <v>592</v>
      </c>
      <c r="H473" s="246" t="s">
        <v>398</v>
      </c>
      <c r="I473" s="246" t="s">
        <v>64</v>
      </c>
      <c r="J473" s="246"/>
      <c r="K473" s="246"/>
      <c r="L473" s="246"/>
      <c r="M473" s="246"/>
      <c r="O473" s="246"/>
      <c r="P473" s="246"/>
      <c r="Q473" s="246"/>
      <c r="R473" s="246"/>
      <c r="S473" s="246"/>
      <c r="T473" s="251"/>
      <c r="U473" s="246"/>
      <c r="Y473" s="189" t="s">
        <v>685</v>
      </c>
      <c r="Z473" s="246" t="s">
        <v>685</v>
      </c>
      <c r="AA473" s="246"/>
      <c r="AB473" s="246"/>
      <c r="AC473" s="246"/>
    </row>
    <row r="474" spans="1:29" x14ac:dyDescent="0.3">
      <c r="A474" s="246">
        <v>204055</v>
      </c>
      <c r="B474" s="246" t="s">
        <v>1497</v>
      </c>
      <c r="C474" s="246" t="s">
        <v>71</v>
      </c>
      <c r="D474" s="246" t="s">
        <v>359</v>
      </c>
      <c r="E474" s="246" t="s">
        <v>397</v>
      </c>
      <c r="F474" s="247">
        <v>30591</v>
      </c>
      <c r="G474" s="246" t="s">
        <v>583</v>
      </c>
      <c r="H474" s="246" t="s">
        <v>398</v>
      </c>
      <c r="I474" s="246" t="s">
        <v>64</v>
      </c>
      <c r="J474" s="246"/>
      <c r="K474" s="246"/>
      <c r="L474" s="246"/>
      <c r="M474" s="246"/>
      <c r="O474" s="246"/>
      <c r="P474" s="246"/>
      <c r="Q474" s="246"/>
      <c r="R474" s="246"/>
      <c r="S474" s="246"/>
      <c r="T474" s="251"/>
      <c r="U474" s="246"/>
      <c r="Y474" s="189" t="s">
        <v>685</v>
      </c>
      <c r="Z474" s="246" t="s">
        <v>685</v>
      </c>
      <c r="AA474" s="246"/>
      <c r="AB474" s="246"/>
      <c r="AC474" s="246"/>
    </row>
    <row r="475" spans="1:29" x14ac:dyDescent="0.3">
      <c r="A475" s="246">
        <v>204111</v>
      </c>
      <c r="B475" s="246" t="s">
        <v>1571</v>
      </c>
      <c r="C475" s="246" t="s">
        <v>111</v>
      </c>
      <c r="D475" s="246" t="s">
        <v>279</v>
      </c>
      <c r="E475" s="246" t="s">
        <v>396</v>
      </c>
      <c r="F475" s="247">
        <v>30043</v>
      </c>
      <c r="G475" s="246" t="s">
        <v>373</v>
      </c>
      <c r="H475" s="246" t="s">
        <v>398</v>
      </c>
      <c r="I475" s="246" t="s">
        <v>64</v>
      </c>
      <c r="J475" s="246"/>
      <c r="K475" s="246"/>
      <c r="L475" s="246"/>
      <c r="M475" s="246"/>
      <c r="O475" s="246"/>
      <c r="P475" s="246"/>
      <c r="Q475" s="246"/>
      <c r="R475" s="246"/>
      <c r="S475" s="246"/>
      <c r="T475" s="251"/>
      <c r="U475" s="246"/>
      <c r="Y475" s="189" t="s">
        <v>685</v>
      </c>
      <c r="Z475" s="246" t="s">
        <v>685</v>
      </c>
      <c r="AA475" s="246"/>
      <c r="AB475" s="246"/>
      <c r="AC475" s="246"/>
    </row>
    <row r="476" spans="1:29" x14ac:dyDescent="0.3">
      <c r="A476" s="246">
        <v>204140</v>
      </c>
      <c r="B476" s="246" t="s">
        <v>1465</v>
      </c>
      <c r="C476" s="246" t="s">
        <v>157</v>
      </c>
      <c r="D476" s="246" t="s">
        <v>285</v>
      </c>
      <c r="E476" s="246" t="s">
        <v>396</v>
      </c>
      <c r="F476" s="247">
        <v>30868</v>
      </c>
      <c r="G476" s="246" t="s">
        <v>373</v>
      </c>
      <c r="H476" s="246" t="s">
        <v>404</v>
      </c>
      <c r="I476" s="246" t="s">
        <v>64</v>
      </c>
      <c r="J476" s="246"/>
      <c r="K476" s="246"/>
      <c r="L476" s="246"/>
      <c r="M476" s="246"/>
      <c r="O476" s="246"/>
      <c r="P476" s="246"/>
      <c r="Q476" s="246"/>
      <c r="R476" s="246"/>
      <c r="S476" s="246"/>
      <c r="T476" s="251"/>
      <c r="U476" s="246"/>
      <c r="W476" s="189" t="s">
        <v>685</v>
      </c>
      <c r="X476" s="189" t="s">
        <v>685</v>
      </c>
      <c r="Y476" s="189" t="s">
        <v>685</v>
      </c>
      <c r="Z476" s="246" t="s">
        <v>685</v>
      </c>
      <c r="AA476" s="246"/>
      <c r="AB476" s="246"/>
      <c r="AC476" s="246"/>
    </row>
    <row r="477" spans="1:29" x14ac:dyDescent="0.3">
      <c r="A477" s="246">
        <v>204169</v>
      </c>
      <c r="B477" s="246" t="s">
        <v>1704</v>
      </c>
      <c r="C477" s="246" t="s">
        <v>1705</v>
      </c>
      <c r="D477" s="246" t="s">
        <v>1706</v>
      </c>
      <c r="E477" s="246" t="s">
        <v>397</v>
      </c>
      <c r="F477" s="247">
        <v>29339</v>
      </c>
      <c r="G477" s="246" t="s">
        <v>373</v>
      </c>
      <c r="H477" s="246" t="s">
        <v>398</v>
      </c>
      <c r="I477" s="246" t="s">
        <v>64</v>
      </c>
      <c r="J477" s="246"/>
      <c r="K477" s="246"/>
      <c r="L477" s="246"/>
      <c r="M477" s="246"/>
      <c r="O477" s="246"/>
      <c r="P477" s="246"/>
      <c r="Q477" s="246"/>
      <c r="R477" s="246"/>
      <c r="S477" s="246"/>
      <c r="T477" s="251"/>
      <c r="U477" s="246"/>
      <c r="Z477" s="246" t="s">
        <v>685</v>
      </c>
      <c r="AA477" s="246"/>
      <c r="AB477" s="246"/>
      <c r="AC477" s="246"/>
    </row>
    <row r="478" spans="1:29" x14ac:dyDescent="0.3">
      <c r="A478" s="246">
        <v>204179</v>
      </c>
      <c r="B478" s="246" t="s">
        <v>1712</v>
      </c>
      <c r="C478" s="246" t="s">
        <v>131</v>
      </c>
      <c r="D478" s="246" t="s">
        <v>294</v>
      </c>
      <c r="E478" s="246" t="s">
        <v>397</v>
      </c>
      <c r="F478" s="247">
        <v>31048</v>
      </c>
      <c r="G478" s="246" t="s">
        <v>373</v>
      </c>
      <c r="H478" s="246" t="s">
        <v>398</v>
      </c>
      <c r="I478" s="246" t="s">
        <v>64</v>
      </c>
      <c r="J478" s="246"/>
      <c r="K478" s="246"/>
      <c r="L478" s="246"/>
      <c r="M478" s="246"/>
      <c r="O478" s="246"/>
      <c r="P478" s="246"/>
      <c r="Q478" s="246"/>
      <c r="R478" s="246"/>
      <c r="S478" s="246"/>
      <c r="T478" s="251"/>
      <c r="U478" s="246"/>
      <c r="Z478" s="246" t="s">
        <v>685</v>
      </c>
      <c r="AA478" s="246"/>
      <c r="AB478" s="246"/>
      <c r="AC478" s="246"/>
    </row>
    <row r="479" spans="1:29" x14ac:dyDescent="0.3">
      <c r="A479" s="246">
        <v>204205</v>
      </c>
      <c r="B479" s="246" t="s">
        <v>1783</v>
      </c>
      <c r="C479" s="246" t="s">
        <v>95</v>
      </c>
      <c r="D479" s="246" t="s">
        <v>242</v>
      </c>
      <c r="E479" s="246" t="s">
        <v>397</v>
      </c>
      <c r="F479" s="247">
        <v>29732</v>
      </c>
      <c r="G479" s="246" t="s">
        <v>1784</v>
      </c>
      <c r="H479" s="246" t="s">
        <v>398</v>
      </c>
      <c r="I479" s="246" t="s">
        <v>64</v>
      </c>
      <c r="J479" s="246"/>
      <c r="K479" s="246"/>
      <c r="L479" s="246"/>
      <c r="M479" s="246"/>
      <c r="O479" s="246"/>
      <c r="P479" s="246"/>
      <c r="Q479" s="246"/>
      <c r="R479" s="246"/>
      <c r="S479" s="246"/>
      <c r="T479" s="251"/>
      <c r="U479" s="246"/>
      <c r="Z479" s="246"/>
      <c r="AA479" s="246"/>
      <c r="AB479" s="246"/>
      <c r="AC479" s="246"/>
    </row>
    <row r="480" spans="1:29" x14ac:dyDescent="0.3">
      <c r="A480" s="246">
        <v>204209</v>
      </c>
      <c r="B480" s="246" t="s">
        <v>1542</v>
      </c>
      <c r="C480" s="246" t="s">
        <v>71</v>
      </c>
      <c r="D480" s="246" t="s">
        <v>291</v>
      </c>
      <c r="E480" s="246" t="s">
        <v>397</v>
      </c>
      <c r="F480" s="247">
        <v>30914</v>
      </c>
      <c r="G480" s="246" t="s">
        <v>373</v>
      </c>
      <c r="H480" s="246" t="s">
        <v>398</v>
      </c>
      <c r="I480" s="246" t="s">
        <v>64</v>
      </c>
      <c r="J480" s="246"/>
      <c r="K480" s="246"/>
      <c r="L480" s="246"/>
      <c r="M480" s="246"/>
      <c r="O480" s="246"/>
      <c r="P480" s="246"/>
      <c r="Q480" s="246"/>
      <c r="R480" s="246"/>
      <c r="S480" s="246"/>
      <c r="T480" s="251"/>
      <c r="U480" s="246"/>
      <c r="X480" s="189" t="s">
        <v>685</v>
      </c>
      <c r="Y480" s="189" t="s">
        <v>685</v>
      </c>
      <c r="Z480" s="246" t="s">
        <v>685</v>
      </c>
      <c r="AA480" s="246"/>
      <c r="AB480" s="246"/>
      <c r="AC480" s="246"/>
    </row>
    <row r="481" spans="1:29" x14ac:dyDescent="0.3">
      <c r="A481" s="246">
        <v>204221</v>
      </c>
      <c r="B481" s="246" t="s">
        <v>1789</v>
      </c>
      <c r="C481" s="246" t="s">
        <v>174</v>
      </c>
      <c r="D481" s="246" t="s">
        <v>2213</v>
      </c>
      <c r="E481" s="246" t="s">
        <v>397</v>
      </c>
      <c r="F481" s="247">
        <v>35309</v>
      </c>
      <c r="G481" s="246" t="s">
        <v>402</v>
      </c>
      <c r="H481" s="246" t="s">
        <v>398</v>
      </c>
      <c r="I481" s="246" t="s">
        <v>64</v>
      </c>
      <c r="J481" s="246"/>
      <c r="K481" s="246"/>
      <c r="L481" s="246"/>
      <c r="M481" s="246"/>
      <c r="O481" s="246"/>
      <c r="P481" s="246"/>
      <c r="Q481" s="246"/>
      <c r="R481" s="246"/>
      <c r="S481" s="246"/>
      <c r="T481" s="251"/>
      <c r="U481" s="246"/>
      <c r="Z481" s="246"/>
      <c r="AA481" s="246"/>
      <c r="AB481" s="246"/>
      <c r="AC481" s="246"/>
    </row>
    <row r="482" spans="1:29" x14ac:dyDescent="0.3">
      <c r="A482" s="246">
        <v>204227</v>
      </c>
      <c r="B482" s="246" t="s">
        <v>2081</v>
      </c>
      <c r="C482" s="246" t="s">
        <v>1604</v>
      </c>
      <c r="D482" s="246" t="s">
        <v>296</v>
      </c>
      <c r="E482" s="246" t="s">
        <v>397</v>
      </c>
      <c r="F482" s="247">
        <v>30229</v>
      </c>
      <c r="G482" s="246" t="s">
        <v>373</v>
      </c>
      <c r="H482" s="246" t="s">
        <v>398</v>
      </c>
      <c r="I482" s="246" t="s">
        <v>64</v>
      </c>
      <c r="J482" s="246"/>
      <c r="K482" s="246"/>
      <c r="L482" s="246"/>
      <c r="M482" s="246"/>
      <c r="O482" s="246"/>
      <c r="P482" s="246"/>
      <c r="Q482" s="246"/>
      <c r="R482" s="246"/>
      <c r="S482" s="246"/>
      <c r="T482" s="251"/>
      <c r="U482" s="246"/>
      <c r="Z482" s="246"/>
      <c r="AA482" s="246"/>
      <c r="AB482" s="246"/>
      <c r="AC482" s="246"/>
    </row>
    <row r="483" spans="1:29" x14ac:dyDescent="0.3">
      <c r="A483" s="246">
        <v>204273</v>
      </c>
      <c r="B483" s="246" t="s">
        <v>2034</v>
      </c>
      <c r="C483" s="246" t="s">
        <v>2035</v>
      </c>
      <c r="D483" s="246" t="s">
        <v>267</v>
      </c>
      <c r="E483" s="246" t="s">
        <v>397</v>
      </c>
      <c r="F483" s="247">
        <v>30834</v>
      </c>
      <c r="G483" s="246" t="s">
        <v>387</v>
      </c>
      <c r="H483" s="246" t="s">
        <v>398</v>
      </c>
      <c r="I483" s="246" t="s">
        <v>64</v>
      </c>
      <c r="J483" s="246"/>
      <c r="K483" s="246"/>
      <c r="L483" s="246"/>
      <c r="M483" s="246"/>
      <c r="O483" s="246"/>
      <c r="P483" s="246"/>
      <c r="Q483" s="246"/>
      <c r="R483" s="246"/>
      <c r="S483" s="246"/>
      <c r="T483" s="251"/>
      <c r="U483" s="246"/>
      <c r="Z483" s="246"/>
      <c r="AA483" s="246"/>
      <c r="AB483" s="246"/>
      <c r="AC483" s="246"/>
    </row>
    <row r="484" spans="1:29" x14ac:dyDescent="0.3">
      <c r="A484" s="246">
        <v>204279</v>
      </c>
      <c r="B484" s="246" t="s">
        <v>1551</v>
      </c>
      <c r="C484" s="246" t="s">
        <v>111</v>
      </c>
      <c r="D484" s="246" t="s">
        <v>325</v>
      </c>
      <c r="E484" s="246" t="s">
        <v>397</v>
      </c>
      <c r="F484" s="247">
        <v>32163</v>
      </c>
      <c r="G484" s="246" t="s">
        <v>593</v>
      </c>
      <c r="H484" s="246" t="s">
        <v>398</v>
      </c>
      <c r="I484" s="246" t="s">
        <v>64</v>
      </c>
      <c r="J484" s="246"/>
      <c r="K484" s="246"/>
      <c r="L484" s="246"/>
      <c r="M484" s="246"/>
      <c r="O484" s="246"/>
      <c r="P484" s="246"/>
      <c r="Q484" s="246"/>
      <c r="R484" s="246"/>
      <c r="S484" s="246"/>
      <c r="T484" s="251"/>
      <c r="U484" s="246"/>
      <c r="V484" s="189" t="s">
        <v>685</v>
      </c>
      <c r="W484" s="189" t="s">
        <v>685</v>
      </c>
      <c r="X484" s="189" t="s">
        <v>685</v>
      </c>
      <c r="Y484" s="189" t="s">
        <v>685</v>
      </c>
      <c r="Z484" s="246" t="s">
        <v>685</v>
      </c>
      <c r="AA484" s="246"/>
      <c r="AB484" s="246"/>
      <c r="AC484" s="246"/>
    </row>
    <row r="485" spans="1:29" x14ac:dyDescent="0.3">
      <c r="A485" s="246">
        <v>204303</v>
      </c>
      <c r="B485" s="246" t="s">
        <v>2068</v>
      </c>
      <c r="C485" s="246" t="s">
        <v>72</v>
      </c>
      <c r="D485" s="246" t="s">
        <v>2214</v>
      </c>
      <c r="E485" s="246" t="s">
        <v>397</v>
      </c>
      <c r="F485" s="247">
        <v>29591</v>
      </c>
      <c r="G485" s="246" t="s">
        <v>1026</v>
      </c>
      <c r="H485" s="246" t="s">
        <v>398</v>
      </c>
      <c r="I485" s="246" t="s">
        <v>64</v>
      </c>
      <c r="J485" s="246"/>
      <c r="K485" s="246"/>
      <c r="L485" s="246"/>
      <c r="M485" s="246"/>
      <c r="O485" s="246"/>
      <c r="P485" s="246"/>
      <c r="Q485" s="246"/>
      <c r="R485" s="246"/>
      <c r="S485" s="246"/>
      <c r="T485" s="251"/>
      <c r="U485" s="246"/>
      <c r="Z485" s="246"/>
      <c r="AA485" s="246"/>
      <c r="AB485" s="246"/>
      <c r="AC485" s="246"/>
    </row>
    <row r="486" spans="1:29" x14ac:dyDescent="0.3">
      <c r="A486" s="246">
        <v>204328</v>
      </c>
      <c r="B486" s="246" t="s">
        <v>1461</v>
      </c>
      <c r="C486" s="246" t="s">
        <v>163</v>
      </c>
      <c r="D486" s="246" t="s">
        <v>348</v>
      </c>
      <c r="E486" s="246" t="s">
        <v>397</v>
      </c>
      <c r="F486" s="247">
        <v>32068</v>
      </c>
      <c r="G486" s="246" t="s">
        <v>594</v>
      </c>
      <c r="H486" s="246" t="s">
        <v>398</v>
      </c>
      <c r="I486" s="246" t="s">
        <v>64</v>
      </c>
      <c r="J486" s="246"/>
      <c r="K486" s="246"/>
      <c r="L486" s="246"/>
      <c r="M486" s="246"/>
      <c r="O486" s="246"/>
      <c r="P486" s="246"/>
      <c r="Q486" s="246"/>
      <c r="R486" s="246"/>
      <c r="S486" s="246">
        <v>840</v>
      </c>
      <c r="T486" s="251">
        <v>44424</v>
      </c>
      <c r="U486" s="246">
        <v>24000</v>
      </c>
      <c r="Z486" s="246" t="s">
        <v>685</v>
      </c>
      <c r="AA486" s="246"/>
      <c r="AB486" s="246"/>
      <c r="AC486" s="246"/>
    </row>
    <row r="487" spans="1:29" x14ac:dyDescent="0.3">
      <c r="A487" s="246">
        <v>204339</v>
      </c>
      <c r="B487" s="246" t="s">
        <v>2040</v>
      </c>
      <c r="C487" s="246" t="s">
        <v>74</v>
      </c>
      <c r="D487" s="246" t="s">
        <v>2215</v>
      </c>
      <c r="E487" s="246" t="s">
        <v>396</v>
      </c>
      <c r="F487" s="247">
        <v>30190</v>
      </c>
      <c r="G487" s="246" t="s">
        <v>1026</v>
      </c>
      <c r="H487" s="246" t="s">
        <v>398</v>
      </c>
      <c r="I487" s="246" t="s">
        <v>64</v>
      </c>
      <c r="J487" s="246"/>
      <c r="K487" s="246"/>
      <c r="L487" s="246"/>
      <c r="M487" s="246"/>
      <c r="O487" s="246"/>
      <c r="P487" s="246"/>
      <c r="Q487" s="246"/>
      <c r="R487" s="246"/>
      <c r="S487" s="246"/>
      <c r="T487" s="251"/>
      <c r="U487" s="246"/>
      <c r="Z487" s="246"/>
      <c r="AA487" s="246"/>
      <c r="AB487" s="246"/>
      <c r="AC487" s="246"/>
    </row>
    <row r="488" spans="1:29" x14ac:dyDescent="0.3">
      <c r="A488" s="246">
        <v>204348</v>
      </c>
      <c r="B488" s="246" t="s">
        <v>2216</v>
      </c>
      <c r="C488" s="246" t="s">
        <v>791</v>
      </c>
      <c r="D488" s="246" t="s">
        <v>119</v>
      </c>
      <c r="E488" s="246" t="s">
        <v>397</v>
      </c>
      <c r="F488" s="247">
        <v>26724</v>
      </c>
      <c r="G488" s="246" t="s">
        <v>373</v>
      </c>
      <c r="H488" s="246" t="s">
        <v>398</v>
      </c>
      <c r="I488" s="246" t="s">
        <v>64</v>
      </c>
      <c r="J488" s="246"/>
      <c r="K488" s="246"/>
      <c r="L488" s="246"/>
      <c r="M488" s="246"/>
      <c r="O488" s="246"/>
      <c r="P488" s="246"/>
      <c r="Q488" s="246"/>
      <c r="R488" s="246"/>
      <c r="S488" s="246"/>
      <c r="T488" s="251"/>
      <c r="U488" s="246"/>
      <c r="Z488" s="246"/>
      <c r="AA488" s="246"/>
      <c r="AB488" s="246"/>
      <c r="AC488" s="246"/>
    </row>
    <row r="489" spans="1:29" x14ac:dyDescent="0.3">
      <c r="A489" s="246">
        <v>204443</v>
      </c>
      <c r="B489" s="246" t="s">
        <v>1523</v>
      </c>
      <c r="C489" s="246" t="s">
        <v>1524</v>
      </c>
      <c r="D489" s="246" t="s">
        <v>298</v>
      </c>
      <c r="E489" s="246" t="s">
        <v>397</v>
      </c>
      <c r="F489" s="247">
        <v>31778</v>
      </c>
      <c r="G489" s="246" t="s">
        <v>373</v>
      </c>
      <c r="H489" s="246" t="s">
        <v>398</v>
      </c>
      <c r="I489" s="246" t="s">
        <v>64</v>
      </c>
      <c r="J489" s="246"/>
      <c r="K489" s="246"/>
      <c r="L489" s="246"/>
      <c r="M489" s="246"/>
      <c r="O489" s="246"/>
      <c r="P489" s="246"/>
      <c r="Q489" s="246"/>
      <c r="R489" s="246"/>
      <c r="S489" s="246"/>
      <c r="T489" s="251"/>
      <c r="U489" s="246"/>
      <c r="V489" s="189" t="s">
        <v>685</v>
      </c>
      <c r="Y489" s="189" t="s">
        <v>685</v>
      </c>
      <c r="Z489" s="246" t="s">
        <v>685</v>
      </c>
      <c r="AA489" s="246"/>
      <c r="AB489" s="246"/>
      <c r="AC489" s="246"/>
    </row>
    <row r="490" spans="1:29" x14ac:dyDescent="0.3">
      <c r="A490" s="246">
        <v>204503</v>
      </c>
      <c r="B490" s="246" t="s">
        <v>1756</v>
      </c>
      <c r="C490" s="246" t="s">
        <v>1757</v>
      </c>
      <c r="D490" s="246" t="s">
        <v>2217</v>
      </c>
      <c r="E490" s="246" t="s">
        <v>397</v>
      </c>
      <c r="F490" s="247">
        <v>31052</v>
      </c>
      <c r="G490" s="246" t="s">
        <v>1026</v>
      </c>
      <c r="H490" s="246" t="s">
        <v>398</v>
      </c>
      <c r="I490" s="246" t="s">
        <v>64</v>
      </c>
      <c r="J490" s="246"/>
      <c r="K490" s="246"/>
      <c r="L490" s="246"/>
      <c r="M490" s="246"/>
      <c r="O490" s="246"/>
      <c r="P490" s="246"/>
      <c r="Q490" s="246"/>
      <c r="R490" s="246"/>
      <c r="S490" s="246"/>
      <c r="T490" s="251"/>
      <c r="U490" s="246"/>
      <c r="Z490" s="246"/>
      <c r="AA490" s="246"/>
      <c r="AB490" s="246"/>
      <c r="AC490" s="246"/>
    </row>
    <row r="491" spans="1:29" x14ac:dyDescent="0.3">
      <c r="A491" s="246">
        <v>204657</v>
      </c>
      <c r="B491" s="246" t="s">
        <v>1470</v>
      </c>
      <c r="C491" s="246" t="s">
        <v>157</v>
      </c>
      <c r="D491" s="246" t="s">
        <v>287</v>
      </c>
      <c r="E491" s="246" t="s">
        <v>397</v>
      </c>
      <c r="F491" s="247">
        <v>31049</v>
      </c>
      <c r="G491" s="246" t="s">
        <v>373</v>
      </c>
      <c r="H491" s="246" t="s">
        <v>398</v>
      </c>
      <c r="I491" s="246" t="s">
        <v>64</v>
      </c>
      <c r="J491" s="246"/>
      <c r="K491" s="246"/>
      <c r="L491" s="246"/>
      <c r="M491" s="246"/>
      <c r="O491" s="246"/>
      <c r="P491" s="246"/>
      <c r="Q491" s="246"/>
      <c r="R491" s="246"/>
      <c r="S491" s="246"/>
      <c r="T491" s="251"/>
      <c r="U491" s="246"/>
      <c r="X491" s="189" t="s">
        <v>685</v>
      </c>
      <c r="Y491" s="189" t="s">
        <v>685</v>
      </c>
      <c r="Z491" s="246" t="s">
        <v>685</v>
      </c>
      <c r="AA491" s="246"/>
      <c r="AB491" s="246"/>
      <c r="AC491" s="246"/>
    </row>
    <row r="492" spans="1:29" x14ac:dyDescent="0.3">
      <c r="A492" s="246">
        <v>204691</v>
      </c>
      <c r="B492" s="246" t="s">
        <v>1473</v>
      </c>
      <c r="C492" s="246" t="s">
        <v>151</v>
      </c>
      <c r="D492" s="246" t="s">
        <v>1474</v>
      </c>
      <c r="E492" s="246" t="s">
        <v>397</v>
      </c>
      <c r="F492" s="247">
        <v>29869</v>
      </c>
      <c r="G492" s="246" t="s">
        <v>373</v>
      </c>
      <c r="H492" s="246" t="s">
        <v>398</v>
      </c>
      <c r="I492" s="246" t="s">
        <v>64</v>
      </c>
      <c r="J492" s="246"/>
      <c r="K492" s="246"/>
      <c r="L492" s="246"/>
      <c r="M492" s="246"/>
      <c r="O492" s="246"/>
      <c r="P492" s="246"/>
      <c r="Q492" s="246"/>
      <c r="R492" s="246"/>
      <c r="S492" s="246"/>
      <c r="T492" s="251"/>
      <c r="U492" s="246"/>
      <c r="Y492" s="189" t="s">
        <v>685</v>
      </c>
      <c r="Z492" s="246" t="s">
        <v>685</v>
      </c>
      <c r="AA492" s="246"/>
      <c r="AB492" s="246"/>
      <c r="AC492" s="246"/>
    </row>
    <row r="493" spans="1:29" x14ac:dyDescent="0.3">
      <c r="A493" s="246">
        <v>204703</v>
      </c>
      <c r="B493" s="246" t="s">
        <v>1782</v>
      </c>
      <c r="C493" s="246" t="s">
        <v>1273</v>
      </c>
      <c r="D493" s="246" t="s">
        <v>2218</v>
      </c>
      <c r="E493" s="246" t="s">
        <v>397</v>
      </c>
      <c r="F493" s="247">
        <v>30792</v>
      </c>
      <c r="G493" s="246" t="s">
        <v>2219</v>
      </c>
      <c r="H493" s="246" t="s">
        <v>398</v>
      </c>
      <c r="I493" s="246" t="s">
        <v>64</v>
      </c>
      <c r="J493" s="246"/>
      <c r="K493" s="246"/>
      <c r="L493" s="246"/>
      <c r="M493" s="246"/>
      <c r="O493" s="246"/>
      <c r="P493" s="246"/>
      <c r="Q493" s="246"/>
      <c r="R493" s="246"/>
      <c r="S493" s="246"/>
      <c r="T493" s="251"/>
      <c r="U493" s="246"/>
      <c r="Z493" s="246"/>
      <c r="AA493" s="246"/>
      <c r="AB493" s="246"/>
      <c r="AC493" s="246"/>
    </row>
    <row r="494" spans="1:29" x14ac:dyDescent="0.3">
      <c r="A494" s="246">
        <v>204730</v>
      </c>
      <c r="B494" s="246" t="s">
        <v>1870</v>
      </c>
      <c r="C494" s="246" t="s">
        <v>111</v>
      </c>
      <c r="D494" s="246" t="s">
        <v>1063</v>
      </c>
      <c r="E494" s="246" t="s">
        <v>397</v>
      </c>
      <c r="F494" s="247">
        <v>30377</v>
      </c>
      <c r="G494" s="246" t="s">
        <v>2220</v>
      </c>
      <c r="H494" s="246" t="s">
        <v>398</v>
      </c>
      <c r="I494" s="246" t="s">
        <v>64</v>
      </c>
      <c r="J494" s="246"/>
      <c r="K494" s="246"/>
      <c r="L494" s="246"/>
      <c r="M494" s="246"/>
      <c r="O494" s="246"/>
      <c r="P494" s="246"/>
      <c r="Q494" s="246"/>
      <c r="R494" s="246"/>
      <c r="S494" s="246"/>
      <c r="T494" s="251"/>
      <c r="U494" s="246"/>
      <c r="Z494" s="246"/>
      <c r="AA494" s="246"/>
      <c r="AB494" s="246"/>
      <c r="AC494" s="246"/>
    </row>
    <row r="495" spans="1:29" x14ac:dyDescent="0.3">
      <c r="A495" s="246">
        <v>204749</v>
      </c>
      <c r="B495" s="246" t="s">
        <v>1733</v>
      </c>
      <c r="C495" s="246" t="s">
        <v>1734</v>
      </c>
      <c r="D495" s="246" t="s">
        <v>1735</v>
      </c>
      <c r="E495" s="246" t="s">
        <v>396</v>
      </c>
      <c r="F495" s="247">
        <v>31263</v>
      </c>
      <c r="G495" s="246" t="s">
        <v>373</v>
      </c>
      <c r="H495" s="246" t="s">
        <v>398</v>
      </c>
      <c r="I495" s="246" t="s">
        <v>64</v>
      </c>
      <c r="J495" s="246"/>
      <c r="K495" s="246"/>
      <c r="L495" s="246"/>
      <c r="M495" s="246"/>
      <c r="O495" s="246"/>
      <c r="P495" s="246"/>
      <c r="Q495" s="246"/>
      <c r="R495" s="246"/>
      <c r="S495" s="246"/>
      <c r="T495" s="251"/>
      <c r="U495" s="246"/>
      <c r="Z495" s="246" t="s">
        <v>685</v>
      </c>
      <c r="AA495" s="246"/>
      <c r="AB495" s="246"/>
      <c r="AC495" s="246"/>
    </row>
    <row r="496" spans="1:29" x14ac:dyDescent="0.3">
      <c r="A496" s="246">
        <v>204772</v>
      </c>
      <c r="B496" s="246" t="s">
        <v>1584</v>
      </c>
      <c r="C496" s="246" t="s">
        <v>153</v>
      </c>
      <c r="D496" s="246" t="s">
        <v>302</v>
      </c>
      <c r="E496" s="246" t="s">
        <v>396</v>
      </c>
      <c r="F496" s="247">
        <v>30137</v>
      </c>
      <c r="G496" s="246" t="s">
        <v>384</v>
      </c>
      <c r="H496" s="246" t="s">
        <v>398</v>
      </c>
      <c r="I496" s="246" t="s">
        <v>64</v>
      </c>
      <c r="J496" s="246"/>
      <c r="K496" s="246"/>
      <c r="L496" s="246"/>
      <c r="M496" s="246"/>
      <c r="O496" s="246"/>
      <c r="P496" s="246"/>
      <c r="Q496" s="246"/>
      <c r="R496" s="246"/>
      <c r="S496" s="246"/>
      <c r="T496" s="251"/>
      <c r="U496" s="246"/>
      <c r="Y496" s="189" t="s">
        <v>685</v>
      </c>
      <c r="Z496" s="246" t="s">
        <v>685</v>
      </c>
      <c r="AA496" s="246"/>
      <c r="AB496" s="246"/>
      <c r="AC496" s="246"/>
    </row>
    <row r="497" spans="1:29" x14ac:dyDescent="0.3">
      <c r="A497" s="246">
        <v>204945</v>
      </c>
      <c r="B497" s="246" t="s">
        <v>2079</v>
      </c>
      <c r="C497" s="246" t="s">
        <v>209</v>
      </c>
      <c r="D497" s="246" t="s">
        <v>2221</v>
      </c>
      <c r="E497" s="246" t="s">
        <v>397</v>
      </c>
      <c r="F497" s="247">
        <v>31073</v>
      </c>
      <c r="G497" s="246" t="s">
        <v>2222</v>
      </c>
      <c r="H497" s="246" t="s">
        <v>398</v>
      </c>
      <c r="I497" s="246" t="s">
        <v>64</v>
      </c>
      <c r="J497" s="246"/>
      <c r="K497" s="246"/>
      <c r="L497" s="246"/>
      <c r="M497" s="246"/>
      <c r="O497" s="246"/>
      <c r="P497" s="246"/>
      <c r="Q497" s="246"/>
      <c r="R497" s="246"/>
      <c r="S497" s="246"/>
      <c r="T497" s="251"/>
      <c r="U497" s="246"/>
      <c r="Z497" s="246"/>
      <c r="AA497" s="246"/>
      <c r="AB497" s="246"/>
      <c r="AC497" s="246"/>
    </row>
    <row r="498" spans="1:29" x14ac:dyDescent="0.3">
      <c r="A498" s="246">
        <v>204964</v>
      </c>
      <c r="B498" s="246" t="s">
        <v>1512</v>
      </c>
      <c r="C498" s="246" t="s">
        <v>143</v>
      </c>
      <c r="D498" s="246" t="s">
        <v>1513</v>
      </c>
      <c r="E498" s="246" t="s">
        <v>397</v>
      </c>
      <c r="F498" s="247">
        <v>26030</v>
      </c>
      <c r="G498" s="246" t="s">
        <v>373</v>
      </c>
      <c r="H498" s="246" t="s">
        <v>398</v>
      </c>
      <c r="I498" s="246" t="s">
        <v>64</v>
      </c>
      <c r="J498" s="246"/>
      <c r="K498" s="246"/>
      <c r="L498" s="246"/>
      <c r="M498" s="246"/>
      <c r="O498" s="246"/>
      <c r="P498" s="246"/>
      <c r="Q498" s="246"/>
      <c r="R498" s="246"/>
      <c r="S498" s="246"/>
      <c r="T498" s="251"/>
      <c r="U498" s="246"/>
      <c r="W498" s="189" t="s">
        <v>685</v>
      </c>
      <c r="X498" s="189" t="s">
        <v>685</v>
      </c>
      <c r="Y498" s="189" t="s">
        <v>685</v>
      </c>
      <c r="Z498" s="246" t="s">
        <v>685</v>
      </c>
      <c r="AA498" s="246"/>
      <c r="AB498" s="246"/>
      <c r="AC498" s="246"/>
    </row>
    <row r="499" spans="1:29" x14ac:dyDescent="0.3">
      <c r="A499" s="246">
        <v>204999</v>
      </c>
      <c r="B499" s="246" t="s">
        <v>1770</v>
      </c>
      <c r="C499" s="246" t="s">
        <v>441</v>
      </c>
      <c r="D499" s="246" t="s">
        <v>2223</v>
      </c>
      <c r="E499" s="246" t="s">
        <v>396</v>
      </c>
      <c r="F499" s="247">
        <v>30481</v>
      </c>
      <c r="G499" s="246" t="s">
        <v>400</v>
      </c>
      <c r="H499" s="246" t="s">
        <v>398</v>
      </c>
      <c r="I499" s="246" t="s">
        <v>64</v>
      </c>
      <c r="J499" s="246"/>
      <c r="K499" s="246"/>
      <c r="L499" s="246"/>
      <c r="M499" s="246"/>
      <c r="O499" s="246"/>
      <c r="P499" s="246"/>
      <c r="Q499" s="246"/>
      <c r="R499" s="246"/>
      <c r="S499" s="246"/>
      <c r="T499" s="251"/>
      <c r="U499" s="246"/>
      <c r="Z499" s="246"/>
      <c r="AA499" s="246"/>
      <c r="AB499" s="246"/>
      <c r="AC499" s="246"/>
    </row>
    <row r="500" spans="1:29" x14ac:dyDescent="0.3">
      <c r="A500" s="246">
        <v>205074</v>
      </c>
      <c r="B500" s="246" t="s">
        <v>1727</v>
      </c>
      <c r="C500" s="246" t="s">
        <v>74</v>
      </c>
      <c r="D500" s="246" t="s">
        <v>1728</v>
      </c>
      <c r="E500" s="246" t="s">
        <v>396</v>
      </c>
      <c r="F500" s="247">
        <v>30590</v>
      </c>
      <c r="G500" s="246" t="s">
        <v>1246</v>
      </c>
      <c r="H500" s="246" t="s">
        <v>398</v>
      </c>
      <c r="I500" s="246" t="s">
        <v>64</v>
      </c>
      <c r="J500" s="246"/>
      <c r="K500" s="246"/>
      <c r="L500" s="246"/>
      <c r="M500" s="246"/>
      <c r="O500" s="246"/>
      <c r="P500" s="246"/>
      <c r="Q500" s="246"/>
      <c r="R500" s="246"/>
      <c r="S500" s="246"/>
      <c r="T500" s="251"/>
      <c r="U500" s="246"/>
      <c r="Z500" s="246" t="s">
        <v>685</v>
      </c>
      <c r="AA500" s="246"/>
      <c r="AB500" s="246"/>
      <c r="AC500" s="246"/>
    </row>
    <row r="501" spans="1:29" x14ac:dyDescent="0.3">
      <c r="A501" s="246">
        <v>205087</v>
      </c>
      <c r="B501" s="246" t="s">
        <v>1744</v>
      </c>
      <c r="C501" s="246" t="s">
        <v>76</v>
      </c>
      <c r="D501" s="246" t="s">
        <v>2224</v>
      </c>
      <c r="E501" s="246" t="s">
        <v>397</v>
      </c>
      <c r="F501" s="247">
        <v>23553</v>
      </c>
      <c r="G501" s="246" t="s">
        <v>1033</v>
      </c>
      <c r="H501" s="246" t="s">
        <v>398</v>
      </c>
      <c r="I501" s="246" t="s">
        <v>64</v>
      </c>
      <c r="J501" s="246"/>
      <c r="K501" s="246"/>
      <c r="L501" s="246"/>
      <c r="M501" s="246"/>
      <c r="O501" s="246"/>
      <c r="P501" s="246"/>
      <c r="Q501" s="246"/>
      <c r="R501" s="246"/>
      <c r="S501" s="246"/>
      <c r="T501" s="251"/>
      <c r="U501" s="246"/>
      <c r="Z501" s="246"/>
      <c r="AA501" s="246"/>
      <c r="AB501" s="246"/>
      <c r="AC501" s="246"/>
    </row>
    <row r="502" spans="1:29" x14ac:dyDescent="0.3">
      <c r="A502" s="246">
        <v>205103</v>
      </c>
      <c r="B502" s="246" t="s">
        <v>1450</v>
      </c>
      <c r="C502" s="246" t="s">
        <v>2156</v>
      </c>
      <c r="D502" s="246" t="s">
        <v>324</v>
      </c>
      <c r="E502" s="246" t="s">
        <v>397</v>
      </c>
      <c r="F502" s="247">
        <v>31492</v>
      </c>
      <c r="G502" s="246" t="s">
        <v>385</v>
      </c>
      <c r="H502" s="246" t="s">
        <v>398</v>
      </c>
      <c r="I502" s="246" t="s">
        <v>64</v>
      </c>
      <c r="J502" s="246"/>
      <c r="K502" s="246"/>
      <c r="L502" s="246"/>
      <c r="M502" s="246"/>
      <c r="N502" s="189" t="s">
        <v>1272</v>
      </c>
      <c r="O502" s="246"/>
      <c r="P502" s="246"/>
      <c r="Q502" s="246"/>
      <c r="R502" s="246"/>
      <c r="S502" s="246"/>
      <c r="T502" s="251"/>
      <c r="U502" s="246"/>
      <c r="W502" s="189" t="s">
        <v>685</v>
      </c>
      <c r="X502" s="189" t="s">
        <v>685</v>
      </c>
      <c r="Y502" s="189" t="s">
        <v>685</v>
      </c>
      <c r="Z502" s="246" t="s">
        <v>685</v>
      </c>
      <c r="AA502" s="246"/>
      <c r="AB502" s="246"/>
      <c r="AC502" s="246"/>
    </row>
    <row r="503" spans="1:29" x14ac:dyDescent="0.3">
      <c r="A503" s="246">
        <v>205129</v>
      </c>
      <c r="B503" s="246" t="s">
        <v>1492</v>
      </c>
      <c r="C503" s="246" t="s">
        <v>187</v>
      </c>
      <c r="D503" s="246" t="s">
        <v>286</v>
      </c>
      <c r="E503" s="246" t="s">
        <v>397</v>
      </c>
      <c r="F503" s="247">
        <v>30154</v>
      </c>
      <c r="G503" s="246" t="s">
        <v>1493</v>
      </c>
      <c r="H503" s="246" t="s">
        <v>398</v>
      </c>
      <c r="I503" s="246" t="s">
        <v>64</v>
      </c>
      <c r="J503" s="246"/>
      <c r="K503" s="246"/>
      <c r="L503" s="246"/>
      <c r="M503" s="246"/>
      <c r="O503" s="246"/>
      <c r="P503" s="246"/>
      <c r="Q503" s="246"/>
      <c r="R503" s="246"/>
      <c r="S503" s="246"/>
      <c r="T503" s="251"/>
      <c r="U503" s="246"/>
      <c r="W503" s="189" t="s">
        <v>685</v>
      </c>
      <c r="X503" s="189" t="s">
        <v>685</v>
      </c>
      <c r="Y503" s="189" t="s">
        <v>685</v>
      </c>
      <c r="Z503" s="246" t="s">
        <v>685</v>
      </c>
      <c r="AA503" s="246"/>
      <c r="AB503" s="246"/>
      <c r="AC503" s="246"/>
    </row>
    <row r="504" spans="1:29" x14ac:dyDescent="0.3">
      <c r="A504" s="246">
        <v>205199</v>
      </c>
      <c r="B504" s="246" t="s">
        <v>1568</v>
      </c>
      <c r="C504" s="246" t="s">
        <v>74</v>
      </c>
      <c r="D504" s="246" t="s">
        <v>210</v>
      </c>
      <c r="E504" s="246" t="s">
        <v>396</v>
      </c>
      <c r="F504" s="247" t="s">
        <v>364</v>
      </c>
      <c r="G504" s="246" t="s">
        <v>1569</v>
      </c>
      <c r="H504" s="246" t="s">
        <v>398</v>
      </c>
      <c r="I504" s="246" t="s">
        <v>64</v>
      </c>
      <c r="J504" s="246"/>
      <c r="K504" s="246"/>
      <c r="L504" s="246"/>
      <c r="M504" s="246"/>
      <c r="O504" s="246"/>
      <c r="P504" s="246"/>
      <c r="Q504" s="246"/>
      <c r="R504" s="246"/>
      <c r="S504" s="246"/>
      <c r="T504" s="251"/>
      <c r="U504" s="246"/>
      <c r="V504" s="189" t="s">
        <v>685</v>
      </c>
      <c r="Y504" s="189" t="s">
        <v>685</v>
      </c>
      <c r="Z504" s="246" t="s">
        <v>685</v>
      </c>
      <c r="AA504" s="246"/>
      <c r="AB504" s="246"/>
      <c r="AC504" s="246"/>
    </row>
    <row r="505" spans="1:29" x14ac:dyDescent="0.3">
      <c r="A505" s="246">
        <v>205209</v>
      </c>
      <c r="B505" s="246" t="s">
        <v>2153</v>
      </c>
      <c r="C505" s="246" t="s">
        <v>95</v>
      </c>
      <c r="D505" s="246" t="s">
        <v>2154</v>
      </c>
      <c r="E505" s="246" t="s">
        <v>396</v>
      </c>
      <c r="F505" s="247">
        <v>31052</v>
      </c>
      <c r="G505" s="246" t="s">
        <v>2155</v>
      </c>
      <c r="H505" s="246"/>
      <c r="I505" s="246" t="s">
        <v>64</v>
      </c>
      <c r="J505" s="246"/>
      <c r="K505" s="246"/>
      <c r="L505" s="246"/>
      <c r="M505" s="246"/>
      <c r="N505" s="189" t="s">
        <v>1272</v>
      </c>
      <c r="O505" s="246"/>
      <c r="P505" s="246"/>
      <c r="Q505" s="246"/>
      <c r="R505" s="246"/>
      <c r="S505" s="246"/>
      <c r="T505" s="251"/>
      <c r="U505" s="246"/>
      <c r="V505" s="189" t="e">
        <v>#N/A</v>
      </c>
      <c r="W505" s="189" t="e">
        <v>#N/A</v>
      </c>
      <c r="X505" s="189" t="e">
        <v>#N/A</v>
      </c>
      <c r="Y505" s="189" t="e">
        <v>#N/A</v>
      </c>
      <c r="Z505" s="246" t="s">
        <v>685</v>
      </c>
      <c r="AA505" s="246"/>
      <c r="AB505" s="246"/>
      <c r="AC505" s="246"/>
    </row>
    <row r="506" spans="1:29" x14ac:dyDescent="0.3">
      <c r="A506" s="246">
        <v>205291</v>
      </c>
      <c r="B506" s="246" t="s">
        <v>2080</v>
      </c>
      <c r="C506" s="246" t="s">
        <v>712</v>
      </c>
      <c r="D506" s="246" t="s">
        <v>1037</v>
      </c>
      <c r="E506" s="246" t="s">
        <v>396</v>
      </c>
      <c r="F506" s="247">
        <v>29839</v>
      </c>
      <c r="G506" s="246" t="s">
        <v>1026</v>
      </c>
      <c r="H506" s="246" t="s">
        <v>398</v>
      </c>
      <c r="I506" s="246" t="s">
        <v>64</v>
      </c>
      <c r="J506" s="246"/>
      <c r="K506" s="246"/>
      <c r="L506" s="246"/>
      <c r="M506" s="246"/>
      <c r="O506" s="246"/>
      <c r="P506" s="246"/>
      <c r="Q506" s="246"/>
      <c r="R506" s="246"/>
      <c r="S506" s="246"/>
      <c r="T506" s="251"/>
      <c r="U506" s="246"/>
      <c r="Z506" s="246"/>
      <c r="AA506" s="246"/>
      <c r="AB506" s="246"/>
      <c r="AC506" s="246"/>
    </row>
    <row r="507" spans="1:29" x14ac:dyDescent="0.3">
      <c r="A507" s="246">
        <v>205334</v>
      </c>
      <c r="B507" s="246" t="s">
        <v>1631</v>
      </c>
      <c r="C507" s="246" t="s">
        <v>1244</v>
      </c>
      <c r="D507" s="246" t="s">
        <v>452</v>
      </c>
      <c r="E507" s="246" t="s">
        <v>397</v>
      </c>
      <c r="F507" s="247">
        <v>0</v>
      </c>
      <c r="G507" s="246"/>
      <c r="H507" s="246"/>
      <c r="I507" s="246" t="s">
        <v>64</v>
      </c>
      <c r="J507" s="246"/>
      <c r="K507" s="246"/>
      <c r="L507" s="246"/>
      <c r="M507" s="246"/>
      <c r="O507" s="246"/>
      <c r="P507" s="246"/>
      <c r="Q507" s="246"/>
      <c r="R507" s="246"/>
      <c r="S507" s="246"/>
      <c r="T507" s="251"/>
      <c r="U507" s="246"/>
      <c r="Y507" s="189" t="s">
        <v>685</v>
      </c>
      <c r="Z507" s="246" t="s">
        <v>685</v>
      </c>
      <c r="AA507" s="246"/>
      <c r="AB507" s="246"/>
      <c r="AC507" s="246"/>
    </row>
    <row r="508" spans="1:29" x14ac:dyDescent="0.3">
      <c r="A508" s="246">
        <v>205375</v>
      </c>
      <c r="B508" s="246" t="s">
        <v>2053</v>
      </c>
      <c r="C508" s="246" t="s">
        <v>170</v>
      </c>
      <c r="D508" s="246" t="s">
        <v>262</v>
      </c>
      <c r="E508" s="246" t="s">
        <v>397</v>
      </c>
      <c r="F508" s="247">
        <v>24108</v>
      </c>
      <c r="G508" s="246" t="s">
        <v>2054</v>
      </c>
      <c r="H508" s="246" t="s">
        <v>398</v>
      </c>
      <c r="I508" s="246" t="s">
        <v>64</v>
      </c>
      <c r="J508" s="246"/>
      <c r="K508" s="246"/>
      <c r="L508" s="246"/>
      <c r="M508" s="246"/>
      <c r="O508" s="246"/>
      <c r="P508" s="246"/>
      <c r="Q508" s="246"/>
      <c r="R508" s="246"/>
      <c r="S508" s="246"/>
      <c r="T508" s="251"/>
      <c r="U508" s="246"/>
      <c r="Z508" s="246"/>
      <c r="AA508" s="246"/>
      <c r="AB508" s="246"/>
      <c r="AC508" s="246"/>
    </row>
    <row r="509" spans="1:29" x14ac:dyDescent="0.3">
      <c r="A509" s="246">
        <v>205376</v>
      </c>
      <c r="B509" s="246" t="s">
        <v>1748</v>
      </c>
      <c r="C509" s="246" t="s">
        <v>173</v>
      </c>
      <c r="D509" s="246" t="s">
        <v>499</v>
      </c>
      <c r="E509" s="246" t="s">
        <v>397</v>
      </c>
      <c r="F509" s="247">
        <v>28584</v>
      </c>
      <c r="G509" s="246" t="s">
        <v>373</v>
      </c>
      <c r="H509" s="246" t="s">
        <v>398</v>
      </c>
      <c r="I509" s="246" t="s">
        <v>64</v>
      </c>
      <c r="J509" s="246"/>
      <c r="K509" s="246"/>
      <c r="L509" s="246"/>
      <c r="M509" s="246"/>
      <c r="O509" s="246"/>
      <c r="P509" s="246"/>
      <c r="Q509" s="246"/>
      <c r="R509" s="246"/>
      <c r="S509" s="246"/>
      <c r="T509" s="251"/>
      <c r="U509" s="246"/>
      <c r="Z509" s="246"/>
      <c r="AA509" s="246"/>
      <c r="AB509" s="246"/>
      <c r="AC509" s="246"/>
    </row>
    <row r="510" spans="1:29" x14ac:dyDescent="0.3">
      <c r="A510" s="246">
        <v>205440</v>
      </c>
      <c r="B510" s="246" t="s">
        <v>1451</v>
      </c>
      <c r="C510" s="246" t="s">
        <v>431</v>
      </c>
      <c r="D510" s="246" t="s">
        <v>2145</v>
      </c>
      <c r="E510" s="246" t="s">
        <v>396</v>
      </c>
      <c r="F510" s="247">
        <v>28126</v>
      </c>
      <c r="G510" s="246" t="s">
        <v>622</v>
      </c>
      <c r="H510" s="246"/>
      <c r="I510" s="246" t="s">
        <v>64</v>
      </c>
      <c r="J510" s="246"/>
      <c r="K510" s="246"/>
      <c r="L510" s="246"/>
      <c r="M510" s="246"/>
      <c r="N510" s="189" t="s">
        <v>1272</v>
      </c>
      <c r="O510" s="246"/>
      <c r="P510" s="246"/>
      <c r="Q510" s="246"/>
      <c r="R510" s="246"/>
      <c r="S510" s="246"/>
      <c r="T510" s="251"/>
      <c r="U510" s="246"/>
      <c r="Z510" s="246"/>
      <c r="AA510" s="246"/>
      <c r="AB510" s="246"/>
      <c r="AC510" s="246"/>
    </row>
    <row r="511" spans="1:29" x14ac:dyDescent="0.3">
      <c r="A511" s="246">
        <v>205528</v>
      </c>
      <c r="B511" s="246" t="s">
        <v>1607</v>
      </c>
      <c r="C511" s="246" t="s">
        <v>173</v>
      </c>
      <c r="D511" s="246" t="s">
        <v>460</v>
      </c>
      <c r="E511" s="246" t="s">
        <v>396</v>
      </c>
      <c r="F511" s="247">
        <v>31990</v>
      </c>
      <c r="G511" s="246" t="s">
        <v>373</v>
      </c>
      <c r="H511" s="246" t="s">
        <v>398</v>
      </c>
      <c r="I511" s="246" t="s">
        <v>64</v>
      </c>
      <c r="J511" s="246"/>
      <c r="K511" s="246"/>
      <c r="L511" s="246"/>
      <c r="M511" s="246"/>
      <c r="O511" s="246"/>
      <c r="P511" s="246"/>
      <c r="Q511" s="246"/>
      <c r="R511" s="246"/>
      <c r="S511" s="246"/>
      <c r="T511" s="251"/>
      <c r="U511" s="246"/>
      <c r="Y511" s="189" t="s">
        <v>685</v>
      </c>
      <c r="Z511" s="246" t="s">
        <v>685</v>
      </c>
      <c r="AA511" s="246"/>
      <c r="AB511" s="246"/>
      <c r="AC511" s="246"/>
    </row>
    <row r="512" spans="1:29" x14ac:dyDescent="0.3">
      <c r="A512" s="246">
        <v>205575</v>
      </c>
      <c r="B512" s="246" t="s">
        <v>1533</v>
      </c>
      <c r="C512" s="246" t="s">
        <v>167</v>
      </c>
      <c r="D512" s="246" t="s">
        <v>241</v>
      </c>
      <c r="E512" s="246" t="s">
        <v>397</v>
      </c>
      <c r="F512" s="247">
        <v>0</v>
      </c>
      <c r="G512" s="246"/>
      <c r="H512" s="246" t="s">
        <v>398</v>
      </c>
      <c r="I512" s="246" t="s">
        <v>64</v>
      </c>
      <c r="J512" s="246"/>
      <c r="K512" s="246"/>
      <c r="L512" s="246"/>
      <c r="M512" s="246"/>
      <c r="O512" s="246"/>
      <c r="P512" s="246"/>
      <c r="Q512" s="246"/>
      <c r="R512" s="246"/>
      <c r="S512" s="246"/>
      <c r="T512" s="251"/>
      <c r="U512" s="246"/>
      <c r="Y512" s="189" t="s">
        <v>685</v>
      </c>
      <c r="Z512" s="246" t="s">
        <v>685</v>
      </c>
      <c r="AA512" s="246"/>
      <c r="AB512" s="246"/>
      <c r="AC512" s="246"/>
    </row>
    <row r="513" spans="1:29" x14ac:dyDescent="0.3">
      <c r="A513" s="246">
        <v>205586</v>
      </c>
      <c r="B513" s="246" t="s">
        <v>1555</v>
      </c>
      <c r="C513" s="246" t="s">
        <v>76</v>
      </c>
      <c r="D513" s="246" t="s">
        <v>1396</v>
      </c>
      <c r="E513" s="246" t="s">
        <v>397</v>
      </c>
      <c r="F513" s="247">
        <v>31052</v>
      </c>
      <c r="G513" s="246" t="s">
        <v>1556</v>
      </c>
      <c r="H513" s="246" t="s">
        <v>398</v>
      </c>
      <c r="I513" s="246" t="s">
        <v>64</v>
      </c>
      <c r="J513" s="246"/>
      <c r="K513" s="246"/>
      <c r="L513" s="246"/>
      <c r="M513" s="246"/>
      <c r="O513" s="246"/>
      <c r="P513" s="246"/>
      <c r="Q513" s="246"/>
      <c r="R513" s="246"/>
      <c r="S513" s="246"/>
      <c r="T513" s="251"/>
      <c r="U513" s="246"/>
      <c r="X513" s="189" t="s">
        <v>685</v>
      </c>
      <c r="Y513" s="189" t="s">
        <v>685</v>
      </c>
      <c r="Z513" s="246" t="s">
        <v>685</v>
      </c>
      <c r="AA513" s="246"/>
      <c r="AB513" s="246"/>
      <c r="AC513" s="246"/>
    </row>
    <row r="514" spans="1:29" x14ac:dyDescent="0.3">
      <c r="A514" s="246">
        <v>205587</v>
      </c>
      <c r="B514" s="246" t="s">
        <v>1503</v>
      </c>
      <c r="C514" s="246" t="s">
        <v>1335</v>
      </c>
      <c r="D514" s="246" t="s">
        <v>276</v>
      </c>
      <c r="E514" s="246" t="s">
        <v>397</v>
      </c>
      <c r="F514" s="247">
        <v>29221</v>
      </c>
      <c r="G514" s="246" t="s">
        <v>885</v>
      </c>
      <c r="H514" s="246" t="s">
        <v>398</v>
      </c>
      <c r="I514" s="246" t="s">
        <v>64</v>
      </c>
      <c r="J514" s="246"/>
      <c r="K514" s="246"/>
      <c r="L514" s="246"/>
      <c r="M514" s="246"/>
      <c r="O514" s="246"/>
      <c r="P514" s="246"/>
      <c r="Q514" s="246"/>
      <c r="R514" s="246"/>
      <c r="S514" s="246"/>
      <c r="T514" s="251"/>
      <c r="U514" s="246"/>
      <c r="X514" s="189" t="s">
        <v>685</v>
      </c>
      <c r="Y514" s="189" t="s">
        <v>685</v>
      </c>
      <c r="Z514" s="246" t="s">
        <v>685</v>
      </c>
      <c r="AA514" s="246"/>
      <c r="AB514" s="246"/>
      <c r="AC514" s="246"/>
    </row>
    <row r="515" spans="1:29" x14ac:dyDescent="0.3">
      <c r="A515" s="246">
        <v>205613</v>
      </c>
      <c r="B515" s="246" t="s">
        <v>1778</v>
      </c>
      <c r="C515" s="246" t="s">
        <v>74</v>
      </c>
      <c r="D515" s="246" t="s">
        <v>1243</v>
      </c>
      <c r="E515" s="246" t="s">
        <v>396</v>
      </c>
      <c r="F515" s="247">
        <v>31291</v>
      </c>
      <c r="G515" s="246" t="s">
        <v>2226</v>
      </c>
      <c r="H515" s="246" t="s">
        <v>398</v>
      </c>
      <c r="I515" s="246" t="s">
        <v>64</v>
      </c>
      <c r="J515" s="246"/>
      <c r="K515" s="246"/>
      <c r="L515" s="246"/>
      <c r="M515" s="246"/>
      <c r="O515" s="246"/>
      <c r="P515" s="246"/>
      <c r="Q515" s="246"/>
      <c r="R515" s="246"/>
      <c r="S515" s="246"/>
      <c r="T515" s="251"/>
      <c r="U515" s="246"/>
      <c r="Z515" s="246"/>
      <c r="AA515" s="246"/>
      <c r="AB515" s="246"/>
      <c r="AC515" s="246"/>
    </row>
    <row r="516" spans="1:29" x14ac:dyDescent="0.3">
      <c r="A516" s="246">
        <v>205678</v>
      </c>
      <c r="B516" s="246" t="s">
        <v>1698</v>
      </c>
      <c r="C516" s="246" t="s">
        <v>83</v>
      </c>
      <c r="D516" s="246" t="s">
        <v>300</v>
      </c>
      <c r="E516" s="246" t="s">
        <v>397</v>
      </c>
      <c r="F516" s="247">
        <v>31048</v>
      </c>
      <c r="G516" s="246" t="s">
        <v>373</v>
      </c>
      <c r="H516" s="246" t="s">
        <v>398</v>
      </c>
      <c r="I516" s="246" t="s">
        <v>64</v>
      </c>
      <c r="J516" s="246"/>
      <c r="K516" s="246"/>
      <c r="L516" s="246"/>
      <c r="M516" s="246"/>
      <c r="O516" s="246"/>
      <c r="P516" s="246"/>
      <c r="Q516" s="246"/>
      <c r="R516" s="246"/>
      <c r="S516" s="246"/>
      <c r="T516" s="251"/>
      <c r="U516" s="246"/>
      <c r="Z516" s="246" t="s">
        <v>685</v>
      </c>
      <c r="AA516" s="246"/>
      <c r="AB516" s="246"/>
      <c r="AC516" s="246"/>
    </row>
    <row r="517" spans="1:29" x14ac:dyDescent="0.3">
      <c r="A517" s="246">
        <v>205705</v>
      </c>
      <c r="B517" s="246" t="s">
        <v>1602</v>
      </c>
      <c r="C517" s="246" t="s">
        <v>211</v>
      </c>
      <c r="D517" s="246" t="s">
        <v>263</v>
      </c>
      <c r="E517" s="246" t="s">
        <v>396</v>
      </c>
      <c r="F517" s="247">
        <v>30917</v>
      </c>
      <c r="G517" s="246" t="s">
        <v>373</v>
      </c>
      <c r="H517" s="246" t="s">
        <v>398</v>
      </c>
      <c r="I517" s="246" t="s">
        <v>64</v>
      </c>
      <c r="J517" s="246"/>
      <c r="K517" s="246"/>
      <c r="L517" s="246"/>
      <c r="M517" s="246"/>
      <c r="O517" s="246"/>
      <c r="P517" s="246"/>
      <c r="Q517" s="246"/>
      <c r="R517" s="246"/>
      <c r="S517" s="246"/>
      <c r="T517" s="251"/>
      <c r="U517" s="246"/>
      <c r="Y517" s="189" t="s">
        <v>685</v>
      </c>
      <c r="Z517" s="246" t="s">
        <v>685</v>
      </c>
      <c r="AA517" s="246"/>
      <c r="AB517" s="246"/>
      <c r="AC517" s="246"/>
    </row>
    <row r="518" spans="1:29" x14ac:dyDescent="0.3">
      <c r="A518" s="246">
        <v>205715</v>
      </c>
      <c r="B518" s="246" t="s">
        <v>2227</v>
      </c>
      <c r="C518" s="246" t="s">
        <v>135</v>
      </c>
      <c r="D518" s="246" t="s">
        <v>2228</v>
      </c>
      <c r="E518" s="246" t="s">
        <v>396</v>
      </c>
      <c r="F518" s="247">
        <v>34551</v>
      </c>
      <c r="G518" s="246" t="s">
        <v>373</v>
      </c>
      <c r="H518" s="246" t="s">
        <v>398</v>
      </c>
      <c r="I518" s="246" t="s">
        <v>64</v>
      </c>
      <c r="J518" s="246"/>
      <c r="K518" s="246"/>
      <c r="L518" s="246"/>
      <c r="M518" s="246"/>
      <c r="O518" s="246"/>
      <c r="P518" s="246"/>
      <c r="Q518" s="246"/>
      <c r="R518" s="246"/>
      <c r="S518" s="246"/>
      <c r="T518" s="251"/>
      <c r="U518" s="246"/>
      <c r="Z518" s="246"/>
      <c r="AA518" s="246"/>
      <c r="AB518" s="246"/>
      <c r="AC518" s="246"/>
    </row>
    <row r="519" spans="1:29" x14ac:dyDescent="0.3">
      <c r="A519" s="246">
        <v>205743</v>
      </c>
      <c r="B519" s="246" t="s">
        <v>1577</v>
      </c>
      <c r="C519" s="246" t="s">
        <v>1578</v>
      </c>
      <c r="D519" s="246" t="s">
        <v>1579</v>
      </c>
      <c r="E519" s="246" t="s">
        <v>396</v>
      </c>
      <c r="F519" s="247">
        <v>31781</v>
      </c>
      <c r="G519" s="246" t="s">
        <v>597</v>
      </c>
      <c r="H519" s="246" t="s">
        <v>398</v>
      </c>
      <c r="I519" s="246" t="s">
        <v>64</v>
      </c>
      <c r="J519" s="246"/>
      <c r="K519" s="246"/>
      <c r="L519" s="246"/>
      <c r="M519" s="246"/>
      <c r="O519" s="246"/>
      <c r="P519" s="246"/>
      <c r="Q519" s="246"/>
      <c r="R519" s="246"/>
      <c r="S519" s="246"/>
      <c r="T519" s="251"/>
      <c r="U519" s="246"/>
      <c r="Y519" s="189" t="s">
        <v>685</v>
      </c>
      <c r="Z519" s="246" t="s">
        <v>685</v>
      </c>
      <c r="AA519" s="246"/>
      <c r="AB519" s="246"/>
      <c r="AC519" s="246"/>
    </row>
    <row r="520" spans="1:29" x14ac:dyDescent="0.3">
      <c r="A520" s="246">
        <v>205805</v>
      </c>
      <c r="B520" s="246" t="s">
        <v>1580</v>
      </c>
      <c r="C520" s="246" t="s">
        <v>98</v>
      </c>
      <c r="D520" s="246" t="s">
        <v>1581</v>
      </c>
      <c r="E520" s="246" t="s">
        <v>396</v>
      </c>
      <c r="F520" s="247">
        <v>27829</v>
      </c>
      <c r="G520" s="246" t="s">
        <v>598</v>
      </c>
      <c r="H520" s="246" t="s">
        <v>398</v>
      </c>
      <c r="I520" s="246" t="s">
        <v>64</v>
      </c>
      <c r="J520" s="246"/>
      <c r="K520" s="246"/>
      <c r="L520" s="246"/>
      <c r="M520" s="246"/>
      <c r="O520" s="246"/>
      <c r="P520" s="246"/>
      <c r="Q520" s="246"/>
      <c r="R520" s="246"/>
      <c r="S520" s="246"/>
      <c r="T520" s="251"/>
      <c r="U520" s="246"/>
      <c r="W520" s="189" t="s">
        <v>685</v>
      </c>
      <c r="X520" s="189" t="s">
        <v>685</v>
      </c>
      <c r="Y520" s="189" t="s">
        <v>685</v>
      </c>
      <c r="Z520" s="246" t="s">
        <v>685</v>
      </c>
      <c r="AA520" s="246"/>
      <c r="AB520" s="246"/>
      <c r="AC520" s="246"/>
    </row>
    <row r="521" spans="1:29" x14ac:dyDescent="0.3">
      <c r="A521" s="246">
        <v>205811</v>
      </c>
      <c r="B521" s="246" t="s">
        <v>2017</v>
      </c>
      <c r="C521" s="246" t="s">
        <v>68</v>
      </c>
      <c r="D521" s="246" t="s">
        <v>2229</v>
      </c>
      <c r="E521" s="246" t="s">
        <v>396</v>
      </c>
      <c r="F521" s="247">
        <v>34049</v>
      </c>
      <c r="G521" s="246" t="s">
        <v>373</v>
      </c>
      <c r="H521" s="246" t="s">
        <v>398</v>
      </c>
      <c r="I521" s="246" t="s">
        <v>64</v>
      </c>
      <c r="J521" s="246"/>
      <c r="K521" s="246"/>
      <c r="L521" s="246"/>
      <c r="M521" s="246"/>
      <c r="O521" s="246"/>
      <c r="P521" s="246"/>
      <c r="Q521" s="246"/>
      <c r="R521" s="246"/>
      <c r="S521" s="246"/>
      <c r="T521" s="251"/>
      <c r="U521" s="246"/>
      <c r="Z521" s="246"/>
      <c r="AA521" s="246"/>
      <c r="AB521" s="246"/>
      <c r="AC521" s="246"/>
    </row>
    <row r="522" spans="1:29" x14ac:dyDescent="0.3">
      <c r="A522" s="246">
        <v>206056</v>
      </c>
      <c r="B522" s="246" t="s">
        <v>2146</v>
      </c>
      <c r="C522" s="246" t="s">
        <v>2147</v>
      </c>
      <c r="D522" s="246" t="s">
        <v>300</v>
      </c>
      <c r="E522" s="246" t="s">
        <v>397</v>
      </c>
      <c r="F522" s="247">
        <v>31413</v>
      </c>
      <c r="G522" s="246" t="s">
        <v>385</v>
      </c>
      <c r="H522" s="246"/>
      <c r="I522" s="246" t="s">
        <v>64</v>
      </c>
      <c r="J522" s="246"/>
      <c r="K522" s="246"/>
      <c r="L522" s="246"/>
      <c r="M522" s="246"/>
      <c r="N522" s="189" t="s">
        <v>1272</v>
      </c>
      <c r="O522" s="246"/>
      <c r="P522" s="246"/>
      <c r="Q522" s="246"/>
      <c r="R522" s="246"/>
      <c r="S522" s="246"/>
      <c r="T522" s="251"/>
      <c r="U522" s="246"/>
      <c r="V522" s="189" t="e">
        <v>#N/A</v>
      </c>
      <c r="W522" s="189" t="e">
        <v>#N/A</v>
      </c>
      <c r="X522" s="189" t="e">
        <v>#N/A</v>
      </c>
      <c r="Y522" s="189" t="e">
        <v>#N/A</v>
      </c>
      <c r="Z522" s="246" t="s">
        <v>685</v>
      </c>
      <c r="AA522" s="246"/>
      <c r="AB522" s="246"/>
      <c r="AC522" s="246"/>
    </row>
    <row r="523" spans="1:29" x14ac:dyDescent="0.3">
      <c r="A523" s="246">
        <v>206060</v>
      </c>
      <c r="B523" s="246" t="s">
        <v>1510</v>
      </c>
      <c r="C523" s="246" t="s">
        <v>192</v>
      </c>
      <c r="D523" s="246" t="s">
        <v>291</v>
      </c>
      <c r="E523" s="246" t="s">
        <v>397</v>
      </c>
      <c r="F523" s="247">
        <v>31657</v>
      </c>
      <c r="G523" s="246" t="s">
        <v>1511</v>
      </c>
      <c r="H523" s="246" t="s">
        <v>398</v>
      </c>
      <c r="I523" s="246" t="s">
        <v>64</v>
      </c>
      <c r="J523" s="246"/>
      <c r="K523" s="246"/>
      <c r="L523" s="246"/>
      <c r="M523" s="246"/>
      <c r="O523" s="246"/>
      <c r="P523" s="246"/>
      <c r="Q523" s="246"/>
      <c r="R523" s="246"/>
      <c r="S523" s="246"/>
      <c r="T523" s="251"/>
      <c r="U523" s="246"/>
      <c r="Y523" s="189" t="s">
        <v>685</v>
      </c>
      <c r="Z523" s="246" t="s">
        <v>685</v>
      </c>
      <c r="AA523" s="246"/>
      <c r="AB523" s="246"/>
      <c r="AC523" s="246"/>
    </row>
    <row r="524" spans="1:29" x14ac:dyDescent="0.3">
      <c r="A524" s="246">
        <v>206128</v>
      </c>
      <c r="B524" s="246" t="s">
        <v>2231</v>
      </c>
      <c r="C524" s="246" t="s">
        <v>82</v>
      </c>
      <c r="D524" s="246" t="s">
        <v>356</v>
      </c>
      <c r="E524" s="246" t="s">
        <v>396</v>
      </c>
      <c r="F524" s="247">
        <v>31286</v>
      </c>
      <c r="G524" s="246" t="s">
        <v>394</v>
      </c>
      <c r="H524" s="246" t="s">
        <v>398</v>
      </c>
      <c r="I524" s="246" t="s">
        <v>64</v>
      </c>
      <c r="J524" s="246"/>
      <c r="K524" s="246"/>
      <c r="L524" s="246"/>
      <c r="M524" s="246"/>
      <c r="O524" s="246"/>
      <c r="P524" s="246"/>
      <c r="Q524" s="246"/>
      <c r="R524" s="246"/>
      <c r="S524" s="246"/>
      <c r="T524" s="251"/>
      <c r="U524" s="246"/>
      <c r="Z524" s="246"/>
      <c r="AA524" s="246"/>
      <c r="AB524" s="246"/>
      <c r="AC524" s="246"/>
    </row>
    <row r="525" spans="1:29" x14ac:dyDescent="0.3">
      <c r="A525" s="246">
        <v>206187</v>
      </c>
      <c r="B525" s="246" t="s">
        <v>351</v>
      </c>
      <c r="C525" s="246" t="s">
        <v>68</v>
      </c>
      <c r="D525" s="246" t="s">
        <v>277</v>
      </c>
      <c r="E525" s="246" t="s">
        <v>397</v>
      </c>
      <c r="F525" s="247">
        <v>31323</v>
      </c>
      <c r="G525" s="246" t="s">
        <v>373</v>
      </c>
      <c r="H525" s="246" t="s">
        <v>398</v>
      </c>
      <c r="I525" s="246" t="s">
        <v>64</v>
      </c>
      <c r="J525" s="246"/>
      <c r="K525" s="246"/>
      <c r="L525" s="246"/>
      <c r="M525" s="246"/>
      <c r="O525" s="246"/>
      <c r="P525" s="246"/>
      <c r="Q525" s="246"/>
      <c r="R525" s="246"/>
      <c r="S525" s="246"/>
      <c r="T525" s="251"/>
      <c r="U525" s="246"/>
      <c r="W525" s="189" t="s">
        <v>685</v>
      </c>
      <c r="X525" s="189" t="s">
        <v>685</v>
      </c>
      <c r="Y525" s="189" t="s">
        <v>685</v>
      </c>
      <c r="Z525" s="246" t="s">
        <v>685</v>
      </c>
      <c r="AA525" s="246"/>
      <c r="AB525" s="246"/>
      <c r="AC525" s="246"/>
    </row>
    <row r="526" spans="1:29" x14ac:dyDescent="0.3">
      <c r="A526" s="246">
        <v>206233</v>
      </c>
      <c r="B526" s="246" t="s">
        <v>1616</v>
      </c>
      <c r="C526" s="246" t="s">
        <v>77</v>
      </c>
      <c r="D526" s="246" t="s">
        <v>353</v>
      </c>
      <c r="E526" s="246" t="s">
        <v>396</v>
      </c>
      <c r="F526" s="247">
        <v>31313</v>
      </c>
      <c r="G526" s="246" t="s">
        <v>373</v>
      </c>
      <c r="H526" s="246" t="s">
        <v>398</v>
      </c>
      <c r="I526" s="246" t="s">
        <v>64</v>
      </c>
      <c r="J526" s="246"/>
      <c r="K526" s="246"/>
      <c r="L526" s="246"/>
      <c r="M526" s="246"/>
      <c r="O526" s="246"/>
      <c r="P526" s="246"/>
      <c r="Q526" s="246"/>
      <c r="R526" s="246"/>
      <c r="S526" s="246"/>
      <c r="T526" s="251"/>
      <c r="U526" s="246"/>
      <c r="Y526" s="189" t="s">
        <v>685</v>
      </c>
      <c r="Z526" s="246" t="s">
        <v>685</v>
      </c>
      <c r="AA526" s="246"/>
      <c r="AB526" s="246"/>
      <c r="AC526" s="246"/>
    </row>
    <row r="527" spans="1:29" x14ac:dyDescent="0.3">
      <c r="A527" s="246">
        <v>206358</v>
      </c>
      <c r="B527" s="246" t="s">
        <v>1786</v>
      </c>
      <c r="C527" s="246" t="s">
        <v>181</v>
      </c>
      <c r="D527" s="246" t="s">
        <v>2232</v>
      </c>
      <c r="E527" s="246" t="s">
        <v>396</v>
      </c>
      <c r="F527" s="247">
        <v>31471</v>
      </c>
      <c r="G527" s="246" t="s">
        <v>1041</v>
      </c>
      <c r="H527" s="246" t="s">
        <v>398</v>
      </c>
      <c r="I527" s="246" t="s">
        <v>64</v>
      </c>
      <c r="J527" s="246"/>
      <c r="K527" s="246"/>
      <c r="L527" s="246"/>
      <c r="M527" s="246"/>
      <c r="O527" s="246"/>
      <c r="P527" s="246"/>
      <c r="Q527" s="246"/>
      <c r="R527" s="246"/>
      <c r="S527" s="246"/>
      <c r="T527" s="251"/>
      <c r="U527" s="246"/>
      <c r="Z527" s="246"/>
      <c r="AA527" s="246"/>
      <c r="AB527" s="246"/>
      <c r="AC527" s="246"/>
    </row>
    <row r="528" spans="1:29" x14ac:dyDescent="0.3">
      <c r="A528" s="246">
        <v>206371</v>
      </c>
      <c r="B528" s="246" t="s">
        <v>2140</v>
      </c>
      <c r="C528" s="246" t="s">
        <v>122</v>
      </c>
      <c r="D528" s="246" t="s">
        <v>2233</v>
      </c>
      <c r="E528" s="246" t="s">
        <v>396</v>
      </c>
      <c r="F528" s="247">
        <v>30452</v>
      </c>
      <c r="G528" s="246" t="s">
        <v>1035</v>
      </c>
      <c r="H528" s="246" t="s">
        <v>398</v>
      </c>
      <c r="I528" s="246" t="s">
        <v>64</v>
      </c>
      <c r="J528" s="246"/>
      <c r="K528" s="246"/>
      <c r="L528" s="246"/>
      <c r="M528" s="246"/>
      <c r="O528" s="246"/>
      <c r="P528" s="246"/>
      <c r="Q528" s="246"/>
      <c r="R528" s="246"/>
      <c r="S528" s="246"/>
      <c r="T528" s="251"/>
      <c r="U528" s="246"/>
      <c r="Z528" s="246"/>
      <c r="AA528" s="246"/>
      <c r="AB528" s="246"/>
      <c r="AC528" s="246"/>
    </row>
    <row r="529" spans="1:29" x14ac:dyDescent="0.3">
      <c r="A529" s="246">
        <v>206445</v>
      </c>
      <c r="B529" s="246" t="s">
        <v>1643</v>
      </c>
      <c r="C529" s="246" t="s">
        <v>157</v>
      </c>
      <c r="D529" s="246" t="s">
        <v>306</v>
      </c>
      <c r="E529" s="246" t="s">
        <v>396</v>
      </c>
      <c r="F529" s="247">
        <v>0</v>
      </c>
      <c r="G529" s="246"/>
      <c r="H529" s="246"/>
      <c r="I529" s="246" t="s">
        <v>64</v>
      </c>
      <c r="J529" s="246"/>
      <c r="K529" s="246"/>
      <c r="L529" s="246"/>
      <c r="M529" s="246"/>
      <c r="O529" s="246"/>
      <c r="P529" s="246"/>
      <c r="Q529" s="246"/>
      <c r="R529" s="246"/>
      <c r="S529" s="246"/>
      <c r="T529" s="251"/>
      <c r="U529" s="246"/>
      <c r="X529" s="189" t="s">
        <v>685</v>
      </c>
      <c r="Y529" s="189" t="s">
        <v>685</v>
      </c>
      <c r="Z529" s="246" t="s">
        <v>685</v>
      </c>
      <c r="AA529" s="246"/>
      <c r="AB529" s="246"/>
      <c r="AC529" s="246"/>
    </row>
    <row r="530" spans="1:29" x14ac:dyDescent="0.3">
      <c r="A530" s="246">
        <v>206499</v>
      </c>
      <c r="B530" s="246" t="s">
        <v>2018</v>
      </c>
      <c r="C530" s="246" t="s">
        <v>66</v>
      </c>
      <c r="D530" s="246" t="s">
        <v>2234</v>
      </c>
      <c r="E530" s="246" t="s">
        <v>397</v>
      </c>
      <c r="F530" s="247">
        <v>30682</v>
      </c>
      <c r="G530" s="246" t="s">
        <v>2235</v>
      </c>
      <c r="H530" s="246" t="s">
        <v>398</v>
      </c>
      <c r="I530" s="246" t="s">
        <v>64</v>
      </c>
      <c r="J530" s="246"/>
      <c r="K530" s="246"/>
      <c r="L530" s="246"/>
      <c r="M530" s="246"/>
      <c r="O530" s="246"/>
      <c r="P530" s="246"/>
      <c r="Q530" s="246"/>
      <c r="R530" s="246"/>
      <c r="S530" s="246"/>
      <c r="T530" s="251"/>
      <c r="U530" s="246"/>
      <c r="Z530" s="246"/>
      <c r="AA530" s="246"/>
      <c r="AB530" s="246"/>
      <c r="AC530" s="246"/>
    </row>
    <row r="531" spans="1:29" x14ac:dyDescent="0.3">
      <c r="A531" s="246">
        <v>206537</v>
      </c>
      <c r="B531" s="246" t="s">
        <v>1790</v>
      </c>
      <c r="C531" s="246" t="s">
        <v>176</v>
      </c>
      <c r="D531" s="246" t="s">
        <v>574</v>
      </c>
      <c r="E531" s="246" t="s">
        <v>397</v>
      </c>
      <c r="F531" s="247">
        <v>31449</v>
      </c>
      <c r="G531" s="246" t="s">
        <v>579</v>
      </c>
      <c r="H531" s="246" t="s">
        <v>398</v>
      </c>
      <c r="I531" s="246" t="s">
        <v>64</v>
      </c>
      <c r="J531" s="246"/>
      <c r="K531" s="246"/>
      <c r="L531" s="246"/>
      <c r="M531" s="246"/>
      <c r="O531" s="246"/>
      <c r="P531" s="246"/>
      <c r="Q531" s="246"/>
      <c r="R531" s="246"/>
      <c r="S531" s="246"/>
      <c r="T531" s="251"/>
      <c r="U531" s="246"/>
      <c r="Z531" s="246"/>
      <c r="AA531" s="246"/>
      <c r="AB531" s="246"/>
      <c r="AC531" s="246"/>
    </row>
    <row r="532" spans="1:29" x14ac:dyDescent="0.3">
      <c r="A532" s="246">
        <v>206572</v>
      </c>
      <c r="B532" s="246" t="s">
        <v>2236</v>
      </c>
      <c r="C532" s="246" t="s">
        <v>112</v>
      </c>
      <c r="D532" s="246" t="s">
        <v>2237</v>
      </c>
      <c r="E532" s="246" t="s">
        <v>396</v>
      </c>
      <c r="F532" s="247">
        <v>31188</v>
      </c>
      <c r="G532" s="246" t="s">
        <v>600</v>
      </c>
      <c r="H532" s="246" t="s">
        <v>398</v>
      </c>
      <c r="I532" s="246" t="s">
        <v>64</v>
      </c>
      <c r="J532" s="246"/>
      <c r="K532" s="246"/>
      <c r="L532" s="246"/>
      <c r="M532" s="246"/>
      <c r="O532" s="246"/>
      <c r="P532" s="246"/>
      <c r="Q532" s="246"/>
      <c r="R532" s="246"/>
      <c r="S532" s="246"/>
      <c r="T532" s="251"/>
      <c r="U532" s="246"/>
      <c r="Z532" s="246"/>
      <c r="AA532" s="246"/>
      <c r="AB532" s="246"/>
      <c r="AC532" s="246"/>
    </row>
    <row r="533" spans="1:29" x14ac:dyDescent="0.3">
      <c r="A533" s="246">
        <v>206585</v>
      </c>
      <c r="B533" s="246" t="s">
        <v>1582</v>
      </c>
      <c r="C533" s="246" t="s">
        <v>107</v>
      </c>
      <c r="D533" s="246" t="s">
        <v>1583</v>
      </c>
      <c r="E533" s="246" t="s">
        <v>396</v>
      </c>
      <c r="F533" s="247">
        <v>31798</v>
      </c>
      <c r="G533" s="246" t="s">
        <v>885</v>
      </c>
      <c r="H533" s="246" t="s">
        <v>398</v>
      </c>
      <c r="I533" s="246" t="s">
        <v>64</v>
      </c>
      <c r="J533" s="246"/>
      <c r="K533" s="246"/>
      <c r="L533" s="246"/>
      <c r="M533" s="246"/>
      <c r="O533" s="246"/>
      <c r="P533" s="246"/>
      <c r="Q533" s="246"/>
      <c r="R533" s="246"/>
      <c r="S533" s="246"/>
      <c r="T533" s="251"/>
      <c r="U533" s="246"/>
      <c r="X533" s="189" t="s">
        <v>685</v>
      </c>
      <c r="Y533" s="189" t="s">
        <v>685</v>
      </c>
      <c r="Z533" s="246" t="s">
        <v>685</v>
      </c>
      <c r="AA533" s="246"/>
      <c r="AB533" s="246"/>
      <c r="AC533" s="246"/>
    </row>
    <row r="534" spans="1:29" x14ac:dyDescent="0.3">
      <c r="A534" s="246">
        <v>206598</v>
      </c>
      <c r="B534" s="246" t="s">
        <v>1776</v>
      </c>
      <c r="C534" s="246" t="s">
        <v>1777</v>
      </c>
      <c r="D534" s="246" t="s">
        <v>2238</v>
      </c>
      <c r="E534" s="246" t="s">
        <v>397</v>
      </c>
      <c r="F534" s="247">
        <v>30032</v>
      </c>
      <c r="G534" s="246" t="s">
        <v>2239</v>
      </c>
      <c r="H534" s="246" t="s">
        <v>398</v>
      </c>
      <c r="I534" s="246" t="s">
        <v>64</v>
      </c>
      <c r="J534" s="246"/>
      <c r="K534" s="246"/>
      <c r="L534" s="246"/>
      <c r="M534" s="246"/>
      <c r="O534" s="246"/>
      <c r="P534" s="246"/>
      <c r="Q534" s="246"/>
      <c r="R534" s="246"/>
      <c r="S534" s="246"/>
      <c r="T534" s="251"/>
      <c r="U534" s="246"/>
      <c r="Z534" s="246"/>
      <c r="AA534" s="246"/>
      <c r="AB534" s="246"/>
      <c r="AC534" s="246"/>
    </row>
    <row r="535" spans="1:29" x14ac:dyDescent="0.3">
      <c r="A535" s="246">
        <v>206623</v>
      </c>
      <c r="B535" s="246" t="s">
        <v>2056</v>
      </c>
      <c r="C535" s="246" t="s">
        <v>1247</v>
      </c>
      <c r="D535" s="246" t="s">
        <v>349</v>
      </c>
      <c r="E535" s="246" t="s">
        <v>397</v>
      </c>
      <c r="F535" s="247">
        <v>28126</v>
      </c>
      <c r="G535" s="246" t="s">
        <v>601</v>
      </c>
      <c r="H535" s="246" t="s">
        <v>398</v>
      </c>
      <c r="I535" s="246" t="s">
        <v>64</v>
      </c>
      <c r="J535" s="246"/>
      <c r="K535" s="246"/>
      <c r="L535" s="246"/>
      <c r="M535" s="246"/>
      <c r="O535" s="246"/>
      <c r="P535" s="246"/>
      <c r="Q535" s="246"/>
      <c r="R535" s="246"/>
      <c r="S535" s="246"/>
      <c r="T535" s="251"/>
      <c r="U535" s="246"/>
      <c r="Z535" s="246"/>
      <c r="AA535" s="246"/>
      <c r="AB535" s="246"/>
      <c r="AC535" s="246"/>
    </row>
    <row r="536" spans="1:29" x14ac:dyDescent="0.3">
      <c r="A536" s="246">
        <v>206634</v>
      </c>
      <c r="B536" s="246" t="s">
        <v>2070</v>
      </c>
      <c r="C536" s="246" t="s">
        <v>541</v>
      </c>
      <c r="D536" s="246" t="s">
        <v>2240</v>
      </c>
      <c r="E536" s="246" t="s">
        <v>397</v>
      </c>
      <c r="F536" s="247">
        <v>30501</v>
      </c>
      <c r="G536" s="246" t="s">
        <v>1041</v>
      </c>
      <c r="H536" s="246" t="s">
        <v>398</v>
      </c>
      <c r="I536" s="246" t="s">
        <v>64</v>
      </c>
      <c r="J536" s="246"/>
      <c r="K536" s="246"/>
      <c r="L536" s="246"/>
      <c r="M536" s="246"/>
      <c r="O536" s="246"/>
      <c r="P536" s="246"/>
      <c r="Q536" s="246"/>
      <c r="R536" s="246"/>
      <c r="S536" s="246"/>
      <c r="T536" s="251"/>
      <c r="U536" s="246"/>
      <c r="Z536" s="246"/>
      <c r="AA536" s="246"/>
      <c r="AB536" s="246"/>
      <c r="AC536" s="246"/>
    </row>
    <row r="537" spans="1:29" x14ac:dyDescent="0.3">
      <c r="A537" s="246">
        <v>206730</v>
      </c>
      <c r="B537" s="246" t="s">
        <v>2241</v>
      </c>
      <c r="C537" s="246" t="s">
        <v>1749</v>
      </c>
      <c r="D537" s="246" t="s">
        <v>2242</v>
      </c>
      <c r="E537" s="246" t="s">
        <v>396</v>
      </c>
      <c r="F537" s="247">
        <v>27515</v>
      </c>
      <c r="G537" s="246" t="s">
        <v>2243</v>
      </c>
      <c r="H537" s="246" t="s">
        <v>398</v>
      </c>
      <c r="I537" s="246" t="s">
        <v>64</v>
      </c>
      <c r="J537" s="246"/>
      <c r="K537" s="246"/>
      <c r="L537" s="246"/>
      <c r="M537" s="246"/>
      <c r="O537" s="246"/>
      <c r="P537" s="246"/>
      <c r="Q537" s="246"/>
      <c r="R537" s="246"/>
      <c r="S537" s="246"/>
      <c r="T537" s="251"/>
      <c r="U537" s="246"/>
      <c r="Z537" s="246"/>
      <c r="AA537" s="246"/>
      <c r="AB537" s="246"/>
      <c r="AC537" s="246"/>
    </row>
    <row r="538" spans="1:29" x14ac:dyDescent="0.3">
      <c r="A538" s="246">
        <v>206904</v>
      </c>
      <c r="B538" s="246" t="s">
        <v>1274</v>
      </c>
      <c r="C538" s="246" t="s">
        <v>160</v>
      </c>
      <c r="D538" s="246" t="s">
        <v>426</v>
      </c>
      <c r="E538" s="246" t="s">
        <v>396</v>
      </c>
      <c r="F538" s="247">
        <v>31050</v>
      </c>
      <c r="G538" s="246" t="s">
        <v>583</v>
      </c>
      <c r="H538" s="246" t="s">
        <v>398</v>
      </c>
      <c r="I538" s="246" t="s">
        <v>64</v>
      </c>
      <c r="J538" s="246"/>
      <c r="K538" s="246"/>
      <c r="L538" s="246"/>
      <c r="M538" s="246"/>
      <c r="O538" s="246"/>
      <c r="P538" s="246"/>
      <c r="Q538" s="246"/>
      <c r="R538" s="246"/>
      <c r="S538" s="246"/>
      <c r="T538" s="251"/>
      <c r="U538" s="246"/>
      <c r="Z538" s="246"/>
      <c r="AA538" s="246"/>
      <c r="AB538" s="246"/>
      <c r="AC538" s="246"/>
    </row>
    <row r="539" spans="1:29" x14ac:dyDescent="0.3">
      <c r="A539" s="246">
        <v>206908</v>
      </c>
      <c r="B539" s="246" t="s">
        <v>1622</v>
      </c>
      <c r="C539" s="246" t="s">
        <v>71</v>
      </c>
      <c r="D539" s="246" t="s">
        <v>285</v>
      </c>
      <c r="E539" s="246" t="s">
        <v>396</v>
      </c>
      <c r="F539" s="247">
        <v>31663</v>
      </c>
      <c r="G539" s="246" t="s">
        <v>602</v>
      </c>
      <c r="H539" s="246" t="s">
        <v>398</v>
      </c>
      <c r="I539" s="246" t="s">
        <v>64</v>
      </c>
      <c r="J539" s="246"/>
      <c r="K539" s="246"/>
      <c r="L539" s="246"/>
      <c r="M539" s="246"/>
      <c r="O539" s="246"/>
      <c r="P539" s="246"/>
      <c r="Q539" s="246"/>
      <c r="R539" s="246"/>
      <c r="S539" s="246"/>
      <c r="T539" s="251"/>
      <c r="U539" s="246"/>
      <c r="V539" s="189" t="s">
        <v>685</v>
      </c>
      <c r="W539" s="189" t="s">
        <v>685</v>
      </c>
      <c r="Y539" s="189" t="s">
        <v>685</v>
      </c>
      <c r="Z539" s="246" t="s">
        <v>685</v>
      </c>
      <c r="AA539" s="246"/>
      <c r="AB539" s="246"/>
      <c r="AC539" s="246"/>
    </row>
    <row r="540" spans="1:29" x14ac:dyDescent="0.3">
      <c r="A540" s="246">
        <v>207029</v>
      </c>
      <c r="B540" s="246" t="s">
        <v>1589</v>
      </c>
      <c r="C540" s="246" t="s">
        <v>198</v>
      </c>
      <c r="D540" s="246" t="s">
        <v>1590</v>
      </c>
      <c r="E540" s="246" t="s">
        <v>396</v>
      </c>
      <c r="F540" s="247">
        <v>28979</v>
      </c>
      <c r="G540" s="246" t="s">
        <v>383</v>
      </c>
      <c r="H540" s="246" t="s">
        <v>398</v>
      </c>
      <c r="I540" s="246" t="s">
        <v>64</v>
      </c>
      <c r="J540" s="246"/>
      <c r="K540" s="246"/>
      <c r="L540" s="246"/>
      <c r="M540" s="246"/>
      <c r="O540" s="246"/>
      <c r="P540" s="246"/>
      <c r="Q540" s="246"/>
      <c r="R540" s="246"/>
      <c r="S540" s="246"/>
      <c r="T540" s="251"/>
      <c r="U540" s="246"/>
      <c r="Y540" s="189" t="s">
        <v>685</v>
      </c>
      <c r="Z540" s="246" t="s">
        <v>685</v>
      </c>
      <c r="AA540" s="246"/>
      <c r="AB540" s="246"/>
      <c r="AC540" s="246"/>
    </row>
    <row r="541" spans="1:29" x14ac:dyDescent="0.3">
      <c r="A541" s="246">
        <v>207039</v>
      </c>
      <c r="B541" s="246" t="s">
        <v>1605</v>
      </c>
      <c r="C541" s="246" t="s">
        <v>1233</v>
      </c>
      <c r="D541" s="246" t="s">
        <v>319</v>
      </c>
      <c r="E541" s="246" t="s">
        <v>396</v>
      </c>
      <c r="F541" s="247">
        <v>31048</v>
      </c>
      <c r="G541" s="246" t="s">
        <v>373</v>
      </c>
      <c r="H541" s="246" t="s">
        <v>398</v>
      </c>
      <c r="I541" s="246" t="s">
        <v>64</v>
      </c>
      <c r="J541" s="246"/>
      <c r="K541" s="246"/>
      <c r="L541" s="246"/>
      <c r="M541" s="246"/>
      <c r="O541" s="246"/>
      <c r="P541" s="246"/>
      <c r="Q541" s="246"/>
      <c r="R541" s="246"/>
      <c r="S541" s="246"/>
      <c r="T541" s="251"/>
      <c r="U541" s="246"/>
      <c r="X541" s="189" t="s">
        <v>685</v>
      </c>
      <c r="Y541" s="189" t="s">
        <v>685</v>
      </c>
      <c r="Z541" s="246" t="s">
        <v>685</v>
      </c>
      <c r="AA541" s="246"/>
      <c r="AB541" s="246"/>
      <c r="AC541" s="246"/>
    </row>
    <row r="542" spans="1:29" x14ac:dyDescent="0.3">
      <c r="A542" s="246">
        <v>207077</v>
      </c>
      <c r="B542" s="246" t="s">
        <v>1596</v>
      </c>
      <c r="C542" s="246" t="s">
        <v>76</v>
      </c>
      <c r="D542" s="246" t="s">
        <v>300</v>
      </c>
      <c r="E542" s="246" t="s">
        <v>396</v>
      </c>
      <c r="F542" s="247">
        <v>31413</v>
      </c>
      <c r="G542" s="246" t="s">
        <v>392</v>
      </c>
      <c r="H542" s="246" t="s">
        <v>398</v>
      </c>
      <c r="I542" s="246" t="s">
        <v>64</v>
      </c>
      <c r="J542" s="246"/>
      <c r="K542" s="246"/>
      <c r="L542" s="246"/>
      <c r="M542" s="246"/>
      <c r="O542" s="246"/>
      <c r="P542" s="246"/>
      <c r="Q542" s="246"/>
      <c r="R542" s="246"/>
      <c r="S542" s="246"/>
      <c r="T542" s="251"/>
      <c r="U542" s="246"/>
      <c r="W542" s="189" t="s">
        <v>685</v>
      </c>
      <c r="X542" s="189" t="s">
        <v>685</v>
      </c>
      <c r="Y542" s="189" t="s">
        <v>685</v>
      </c>
      <c r="Z542" s="246" t="s">
        <v>685</v>
      </c>
      <c r="AA542" s="246"/>
      <c r="AB542" s="246"/>
      <c r="AC542" s="246"/>
    </row>
    <row r="543" spans="1:29" x14ac:dyDescent="0.3">
      <c r="A543" s="246">
        <v>207082</v>
      </c>
      <c r="B543" s="246" t="s">
        <v>1632</v>
      </c>
      <c r="C543" s="246" t="s">
        <v>329</v>
      </c>
      <c r="D543" s="246" t="s">
        <v>258</v>
      </c>
      <c r="E543" s="246" t="s">
        <v>396</v>
      </c>
      <c r="F543" s="247">
        <v>0</v>
      </c>
      <c r="G543" s="246"/>
      <c r="H543" s="246"/>
      <c r="I543" s="246" t="s">
        <v>64</v>
      </c>
      <c r="J543" s="246"/>
      <c r="K543" s="246"/>
      <c r="L543" s="246"/>
      <c r="M543" s="246"/>
      <c r="O543" s="246"/>
      <c r="P543" s="246"/>
      <c r="Q543" s="246"/>
      <c r="R543" s="246"/>
      <c r="S543" s="246"/>
      <c r="T543" s="251"/>
      <c r="U543" s="246"/>
      <c r="Y543" s="189" t="s">
        <v>685</v>
      </c>
      <c r="Z543" s="246" t="s">
        <v>685</v>
      </c>
      <c r="AA543" s="246"/>
      <c r="AB543" s="246"/>
      <c r="AC543" s="246"/>
    </row>
    <row r="544" spans="1:29" x14ac:dyDescent="0.3">
      <c r="A544" s="246">
        <v>207110</v>
      </c>
      <c r="B544" s="246" t="s">
        <v>1621</v>
      </c>
      <c r="C544" s="246" t="s">
        <v>145</v>
      </c>
      <c r="D544" s="246" t="s">
        <v>249</v>
      </c>
      <c r="E544" s="246" t="s">
        <v>396</v>
      </c>
      <c r="F544" s="247">
        <v>29092</v>
      </c>
      <c r="G544" s="246" t="s">
        <v>1257</v>
      </c>
      <c r="H544" s="246" t="s">
        <v>398</v>
      </c>
      <c r="I544" s="246" t="s">
        <v>64</v>
      </c>
      <c r="J544" s="246"/>
      <c r="K544" s="246"/>
      <c r="L544" s="246"/>
      <c r="M544" s="246"/>
      <c r="O544" s="246"/>
      <c r="P544" s="246"/>
      <c r="Q544" s="246"/>
      <c r="R544" s="246"/>
      <c r="S544" s="246"/>
      <c r="T544" s="251"/>
      <c r="U544" s="246"/>
      <c r="W544" s="189" t="s">
        <v>685</v>
      </c>
      <c r="Y544" s="189" t="s">
        <v>685</v>
      </c>
      <c r="Z544" s="246" t="s">
        <v>685</v>
      </c>
      <c r="AA544" s="246"/>
      <c r="AB544" s="246"/>
      <c r="AC544" s="246"/>
    </row>
    <row r="545" spans="1:29" x14ac:dyDescent="0.3">
      <c r="A545" s="246">
        <v>207217</v>
      </c>
      <c r="B545" s="246" t="s">
        <v>1633</v>
      </c>
      <c r="C545" s="246" t="s">
        <v>196</v>
      </c>
      <c r="D545" s="246" t="s">
        <v>1634</v>
      </c>
      <c r="E545" s="246" t="s">
        <v>396</v>
      </c>
      <c r="F545" s="247">
        <v>0</v>
      </c>
      <c r="G545" s="246"/>
      <c r="H545" s="246"/>
      <c r="I545" s="246" t="s">
        <v>64</v>
      </c>
      <c r="J545" s="246"/>
      <c r="K545" s="246"/>
      <c r="L545" s="246"/>
      <c r="M545" s="246"/>
      <c r="O545" s="246"/>
      <c r="P545" s="246"/>
      <c r="Q545" s="246"/>
      <c r="R545" s="246"/>
      <c r="S545" s="246"/>
      <c r="T545" s="251"/>
      <c r="U545" s="246"/>
      <c r="Y545" s="189" t="s">
        <v>685</v>
      </c>
      <c r="Z545" s="246" t="s">
        <v>685</v>
      </c>
      <c r="AA545" s="246"/>
      <c r="AB545" s="246"/>
      <c r="AC545" s="246"/>
    </row>
    <row r="546" spans="1:29" x14ac:dyDescent="0.3">
      <c r="A546" s="246">
        <v>207253</v>
      </c>
      <c r="B546" s="246" t="s">
        <v>1736</v>
      </c>
      <c r="C546" s="246" t="s">
        <v>81</v>
      </c>
      <c r="D546" s="246" t="s">
        <v>316</v>
      </c>
      <c r="E546" s="246" t="s">
        <v>396</v>
      </c>
      <c r="F546" s="247">
        <v>31788</v>
      </c>
      <c r="G546" s="246" t="s">
        <v>373</v>
      </c>
      <c r="H546" s="246" t="s">
        <v>398</v>
      </c>
      <c r="I546" s="246" t="s">
        <v>64</v>
      </c>
      <c r="J546" s="246"/>
      <c r="K546" s="246"/>
      <c r="L546" s="246"/>
      <c r="M546" s="246"/>
      <c r="O546" s="246"/>
      <c r="P546" s="246"/>
      <c r="Q546" s="246"/>
      <c r="R546" s="246"/>
      <c r="S546" s="246"/>
      <c r="T546" s="251"/>
      <c r="U546" s="246"/>
      <c r="Z546" s="246" t="s">
        <v>685</v>
      </c>
      <c r="AA546" s="246"/>
      <c r="AB546" s="246"/>
      <c r="AC546" s="246"/>
    </row>
    <row r="547" spans="1:29" x14ac:dyDescent="0.3">
      <c r="A547" s="246">
        <v>207284</v>
      </c>
      <c r="B547" s="246" t="s">
        <v>1606</v>
      </c>
      <c r="C547" s="246" t="s">
        <v>208</v>
      </c>
      <c r="D547" s="246" t="s">
        <v>339</v>
      </c>
      <c r="E547" s="246" t="s">
        <v>396</v>
      </c>
      <c r="F547" s="247">
        <v>31048</v>
      </c>
      <c r="G547" s="246" t="s">
        <v>373</v>
      </c>
      <c r="H547" s="246" t="s">
        <v>398</v>
      </c>
      <c r="I547" s="246" t="s">
        <v>64</v>
      </c>
      <c r="J547" s="246"/>
      <c r="K547" s="246"/>
      <c r="L547" s="246"/>
      <c r="M547" s="246"/>
      <c r="O547" s="246"/>
      <c r="P547" s="246"/>
      <c r="Q547" s="246"/>
      <c r="R547" s="246"/>
      <c r="S547" s="246"/>
      <c r="T547" s="251"/>
      <c r="U547" s="246"/>
      <c r="X547" s="189" t="s">
        <v>685</v>
      </c>
      <c r="Y547" s="189" t="s">
        <v>685</v>
      </c>
      <c r="Z547" s="246" t="s">
        <v>685</v>
      </c>
      <c r="AA547" s="246"/>
      <c r="AB547" s="246"/>
      <c r="AC547" s="246"/>
    </row>
    <row r="548" spans="1:29" x14ac:dyDescent="0.3">
      <c r="A548" s="246">
        <v>207400</v>
      </c>
      <c r="B548" s="246" t="s">
        <v>2130</v>
      </c>
      <c r="C548" s="246" t="s">
        <v>92</v>
      </c>
      <c r="D548" s="246" t="s">
        <v>330</v>
      </c>
      <c r="E548" s="246" t="s">
        <v>396</v>
      </c>
      <c r="F548" s="247">
        <v>31413</v>
      </c>
      <c r="G548" s="246" t="s">
        <v>373</v>
      </c>
      <c r="H548" s="246" t="s">
        <v>398</v>
      </c>
      <c r="I548" s="246" t="s">
        <v>64</v>
      </c>
      <c r="J548" s="246"/>
      <c r="K548" s="246"/>
      <c r="L548" s="246"/>
      <c r="M548" s="246"/>
      <c r="O548" s="246"/>
      <c r="P548" s="246"/>
      <c r="Q548" s="246"/>
      <c r="R548" s="246"/>
      <c r="S548" s="246"/>
      <c r="T548" s="251"/>
      <c r="U548" s="246"/>
      <c r="Z548" s="246"/>
      <c r="AA548" s="246"/>
      <c r="AB548" s="246"/>
      <c r="AC548" s="246"/>
    </row>
    <row r="549" spans="1:29" x14ac:dyDescent="0.3">
      <c r="A549" s="246">
        <v>207439</v>
      </c>
      <c r="B549" s="246" t="s">
        <v>1612</v>
      </c>
      <c r="C549" s="246" t="s">
        <v>131</v>
      </c>
      <c r="D549" s="246" t="s">
        <v>281</v>
      </c>
      <c r="E549" s="246" t="s">
        <v>396</v>
      </c>
      <c r="F549" s="247">
        <v>31299</v>
      </c>
      <c r="G549" s="246" t="s">
        <v>604</v>
      </c>
      <c r="H549" s="246" t="s">
        <v>398</v>
      </c>
      <c r="I549" s="246" t="s">
        <v>64</v>
      </c>
      <c r="J549" s="246"/>
      <c r="K549" s="246"/>
      <c r="L549" s="246"/>
      <c r="M549" s="246"/>
      <c r="O549" s="246"/>
      <c r="P549" s="246"/>
      <c r="Q549" s="246"/>
      <c r="R549" s="246"/>
      <c r="S549" s="246"/>
      <c r="T549" s="251"/>
      <c r="U549" s="246"/>
      <c r="W549" s="189" t="s">
        <v>685</v>
      </c>
      <c r="X549" s="189" t="s">
        <v>685</v>
      </c>
      <c r="Y549" s="189" t="s">
        <v>685</v>
      </c>
      <c r="Z549" s="246" t="s">
        <v>685</v>
      </c>
      <c r="AA549" s="246"/>
      <c r="AB549" s="246"/>
      <c r="AC549" s="246"/>
    </row>
    <row r="550" spans="1:29" x14ac:dyDescent="0.3">
      <c r="A550" s="246">
        <v>207551</v>
      </c>
      <c r="B550" s="246" t="s">
        <v>1999</v>
      </c>
      <c r="C550" s="246" t="s">
        <v>2000</v>
      </c>
      <c r="D550" s="246" t="s">
        <v>322</v>
      </c>
      <c r="E550" s="246" t="s">
        <v>396</v>
      </c>
      <c r="F550" s="247">
        <v>31275</v>
      </c>
      <c r="G550" s="246" t="s">
        <v>373</v>
      </c>
      <c r="H550" s="246" t="s">
        <v>398</v>
      </c>
      <c r="I550" s="246" t="s">
        <v>64</v>
      </c>
      <c r="J550" s="246"/>
      <c r="K550" s="246"/>
      <c r="L550" s="246"/>
      <c r="M550" s="246"/>
      <c r="O550" s="246"/>
      <c r="P550" s="246"/>
      <c r="Q550" s="246"/>
      <c r="R550" s="246"/>
      <c r="S550" s="246"/>
      <c r="T550" s="251"/>
      <c r="U550" s="246"/>
      <c r="Z550" s="246"/>
      <c r="AA550" s="246"/>
      <c r="AB550" s="246"/>
      <c r="AC550" s="246"/>
    </row>
    <row r="551" spans="1:29" x14ac:dyDescent="0.3">
      <c r="A551" s="246">
        <v>207590</v>
      </c>
      <c r="B551" s="246" t="s">
        <v>1563</v>
      </c>
      <c r="C551" s="246" t="s">
        <v>194</v>
      </c>
      <c r="D551" s="246" t="s">
        <v>274</v>
      </c>
      <c r="E551" s="246" t="s">
        <v>396</v>
      </c>
      <c r="F551" s="247">
        <v>31981</v>
      </c>
      <c r="G551" s="246" t="s">
        <v>1564</v>
      </c>
      <c r="H551" s="246" t="s">
        <v>398</v>
      </c>
      <c r="I551" s="246" t="s">
        <v>64</v>
      </c>
      <c r="J551" s="246"/>
      <c r="K551" s="246"/>
      <c r="L551" s="246"/>
      <c r="M551" s="246"/>
      <c r="O551" s="246"/>
      <c r="P551" s="246"/>
      <c r="Q551" s="246"/>
      <c r="R551" s="246"/>
      <c r="S551" s="246"/>
      <c r="T551" s="251"/>
      <c r="U551" s="246"/>
      <c r="Y551" s="189" t="s">
        <v>685</v>
      </c>
      <c r="Z551" s="246" t="s">
        <v>685</v>
      </c>
      <c r="AA551" s="246"/>
      <c r="AB551" s="246"/>
      <c r="AC551" s="246"/>
    </row>
    <row r="552" spans="1:29" x14ac:dyDescent="0.3">
      <c r="A552" s="246">
        <v>207642</v>
      </c>
      <c r="B552" s="246" t="s">
        <v>2055</v>
      </c>
      <c r="C552" s="246" t="s">
        <v>71</v>
      </c>
      <c r="D552" s="246" t="s">
        <v>1574</v>
      </c>
      <c r="E552" s="246" t="s">
        <v>397</v>
      </c>
      <c r="F552" s="247">
        <v>25201</v>
      </c>
      <c r="G552" s="246" t="s">
        <v>711</v>
      </c>
      <c r="H552" s="246" t="s">
        <v>398</v>
      </c>
      <c r="I552" s="246" t="s">
        <v>64</v>
      </c>
      <c r="J552" s="246"/>
      <c r="K552" s="246"/>
      <c r="L552" s="246"/>
      <c r="M552" s="246"/>
      <c r="O552" s="246"/>
      <c r="P552" s="246"/>
      <c r="Q552" s="246"/>
      <c r="R552" s="246"/>
      <c r="S552" s="246"/>
      <c r="T552" s="251"/>
      <c r="U552" s="246"/>
      <c r="Z552" s="246"/>
      <c r="AA552" s="246"/>
      <c r="AB552" s="246"/>
      <c r="AC552" s="246"/>
    </row>
    <row r="553" spans="1:29" x14ac:dyDescent="0.3">
      <c r="A553" s="246">
        <v>207652</v>
      </c>
      <c r="B553" s="246" t="s">
        <v>1501</v>
      </c>
      <c r="C553" s="246" t="s">
        <v>69</v>
      </c>
      <c r="D553" s="246" t="s">
        <v>271</v>
      </c>
      <c r="E553" s="246" t="s">
        <v>397</v>
      </c>
      <c r="F553" s="247">
        <v>31788</v>
      </c>
      <c r="G553" s="246" t="s">
        <v>401</v>
      </c>
      <c r="H553" s="246" t="s">
        <v>398</v>
      </c>
      <c r="I553" s="246" t="s">
        <v>64</v>
      </c>
      <c r="J553" s="246"/>
      <c r="K553" s="246"/>
      <c r="L553" s="246"/>
      <c r="M553" s="246"/>
      <c r="O553" s="246"/>
      <c r="P553" s="246"/>
      <c r="Q553" s="246"/>
      <c r="R553" s="246"/>
      <c r="S553" s="246"/>
      <c r="T553" s="251"/>
      <c r="U553" s="246"/>
      <c r="Y553" s="189" t="s">
        <v>685</v>
      </c>
      <c r="Z553" s="246" t="s">
        <v>685</v>
      </c>
      <c r="AA553" s="246"/>
      <c r="AB553" s="246"/>
      <c r="AC553" s="246"/>
    </row>
    <row r="554" spans="1:29" x14ac:dyDescent="0.3">
      <c r="A554" s="246">
        <v>207804</v>
      </c>
      <c r="B554" s="246" t="s">
        <v>2076</v>
      </c>
      <c r="C554" s="246" t="s">
        <v>2077</v>
      </c>
      <c r="D554" s="246" t="s">
        <v>266</v>
      </c>
      <c r="E554" s="246" t="s">
        <v>397</v>
      </c>
      <c r="F554" s="247">
        <v>28885</v>
      </c>
      <c r="G554" s="246" t="s">
        <v>373</v>
      </c>
      <c r="H554" s="246" t="s">
        <v>398</v>
      </c>
      <c r="I554" s="246" t="s">
        <v>64</v>
      </c>
      <c r="J554" s="246"/>
      <c r="K554" s="246"/>
      <c r="L554" s="246"/>
      <c r="M554" s="246"/>
      <c r="O554" s="246"/>
      <c r="P554" s="246"/>
      <c r="Q554" s="246"/>
      <c r="R554" s="246"/>
      <c r="S554" s="246"/>
      <c r="T554" s="251"/>
      <c r="U554" s="246"/>
      <c r="Z554" s="246"/>
      <c r="AA554" s="246"/>
      <c r="AB554" s="246"/>
      <c r="AC554" s="246"/>
    </row>
    <row r="555" spans="1:29" x14ac:dyDescent="0.3">
      <c r="A555" s="246">
        <v>207814</v>
      </c>
      <c r="B555" s="246" t="s">
        <v>1506</v>
      </c>
      <c r="C555" s="246" t="s">
        <v>178</v>
      </c>
      <c r="D555" s="246" t="s">
        <v>257</v>
      </c>
      <c r="E555" s="246" t="s">
        <v>397</v>
      </c>
      <c r="F555" s="247">
        <v>31540</v>
      </c>
      <c r="G555" s="246" t="s">
        <v>392</v>
      </c>
      <c r="H555" s="246" t="s">
        <v>398</v>
      </c>
      <c r="I555" s="246" t="s">
        <v>64</v>
      </c>
      <c r="J555" s="246"/>
      <c r="K555" s="246"/>
      <c r="L555" s="246"/>
      <c r="M555" s="246"/>
      <c r="O555" s="246"/>
      <c r="P555" s="246"/>
      <c r="Q555" s="246"/>
      <c r="R555" s="246"/>
      <c r="S555" s="246"/>
      <c r="T555" s="251"/>
      <c r="U555" s="246"/>
      <c r="W555" s="189" t="s">
        <v>685</v>
      </c>
      <c r="X555" s="189" t="s">
        <v>685</v>
      </c>
      <c r="Y555" s="189" t="s">
        <v>685</v>
      </c>
      <c r="Z555" s="246" t="s">
        <v>685</v>
      </c>
      <c r="AA555" s="246"/>
      <c r="AB555" s="246"/>
      <c r="AC555" s="246"/>
    </row>
    <row r="556" spans="1:29" x14ac:dyDescent="0.3">
      <c r="A556" s="246">
        <v>207836</v>
      </c>
      <c r="B556" s="246" t="s">
        <v>1774</v>
      </c>
      <c r="C556" s="246" t="s">
        <v>214</v>
      </c>
      <c r="D556" s="246" t="s">
        <v>1775</v>
      </c>
      <c r="E556" s="246" t="s">
        <v>397</v>
      </c>
      <c r="F556" s="247">
        <v>29752</v>
      </c>
      <c r="G556" s="246" t="s">
        <v>400</v>
      </c>
      <c r="H556" s="246" t="s">
        <v>398</v>
      </c>
      <c r="I556" s="246" t="s">
        <v>64</v>
      </c>
      <c r="J556" s="246"/>
      <c r="K556" s="246"/>
      <c r="L556" s="246"/>
      <c r="M556" s="246"/>
      <c r="O556" s="246"/>
      <c r="P556" s="246"/>
      <c r="Q556" s="246"/>
      <c r="R556" s="246"/>
      <c r="S556" s="246"/>
      <c r="T556" s="251"/>
      <c r="U556" s="246"/>
      <c r="Z556" s="246"/>
      <c r="AA556" s="246"/>
      <c r="AB556" s="246"/>
      <c r="AC556" s="246"/>
    </row>
    <row r="557" spans="1:29" x14ac:dyDescent="0.3">
      <c r="A557" s="246">
        <v>207855</v>
      </c>
      <c r="B557" s="246" t="s">
        <v>1488</v>
      </c>
      <c r="C557" s="246" t="s">
        <v>80</v>
      </c>
      <c r="D557" s="246" t="s">
        <v>295</v>
      </c>
      <c r="E557" s="246" t="s">
        <v>397</v>
      </c>
      <c r="F557" s="247">
        <v>28814</v>
      </c>
      <c r="G557" s="246" t="s">
        <v>373</v>
      </c>
      <c r="H557" s="246" t="s">
        <v>398</v>
      </c>
      <c r="I557" s="246" t="s">
        <v>64</v>
      </c>
      <c r="J557" s="246"/>
      <c r="K557" s="246"/>
      <c r="L557" s="246"/>
      <c r="M557" s="246"/>
      <c r="O557" s="246"/>
      <c r="P557" s="246"/>
      <c r="Q557" s="246"/>
      <c r="R557" s="246"/>
      <c r="S557" s="246"/>
      <c r="T557" s="251"/>
      <c r="U557" s="246"/>
      <c r="W557" s="189" t="s">
        <v>685</v>
      </c>
      <c r="X557" s="189" t="s">
        <v>685</v>
      </c>
      <c r="Y557" s="189" t="s">
        <v>685</v>
      </c>
      <c r="Z557" s="246" t="s">
        <v>685</v>
      </c>
      <c r="AA557" s="246"/>
      <c r="AB557" s="246"/>
      <c r="AC557" s="246"/>
    </row>
    <row r="558" spans="1:29" x14ac:dyDescent="0.3">
      <c r="A558" s="246">
        <v>207861</v>
      </c>
      <c r="B558" s="246" t="s">
        <v>2780</v>
      </c>
      <c r="C558" s="246" t="s">
        <v>465</v>
      </c>
      <c r="D558" s="246" t="s">
        <v>437</v>
      </c>
      <c r="E558" s="246"/>
      <c r="F558" s="246"/>
      <c r="G558" s="246"/>
      <c r="H558" s="246"/>
      <c r="I558" s="246" t="s">
        <v>64</v>
      </c>
      <c r="J558" s="246"/>
      <c r="K558" s="246"/>
      <c r="L558" s="246"/>
      <c r="M558" s="246"/>
      <c r="O558" s="246"/>
      <c r="P558" s="246"/>
      <c r="Q558" s="246"/>
      <c r="R558" s="246"/>
      <c r="S558" s="246"/>
      <c r="T558" s="246"/>
      <c r="U558" s="246"/>
      <c r="Z558" s="246"/>
      <c r="AA558" s="246"/>
      <c r="AB558" s="246"/>
      <c r="AC558" s="246"/>
    </row>
    <row r="559" spans="1:29" x14ac:dyDescent="0.3">
      <c r="A559" s="246">
        <v>207879</v>
      </c>
      <c r="B559" s="246" t="s">
        <v>2149</v>
      </c>
      <c r="C559" s="246" t="s">
        <v>2150</v>
      </c>
      <c r="D559" s="246" t="s">
        <v>467</v>
      </c>
      <c r="E559" s="246" t="s">
        <v>396</v>
      </c>
      <c r="F559" s="247">
        <v>31778</v>
      </c>
      <c r="G559" s="246" t="s">
        <v>587</v>
      </c>
      <c r="H559" s="246"/>
      <c r="I559" s="246" t="s">
        <v>64</v>
      </c>
      <c r="J559" s="246"/>
      <c r="K559" s="246"/>
      <c r="L559" s="246"/>
      <c r="M559" s="246"/>
      <c r="N559" s="189" t="s">
        <v>1272</v>
      </c>
      <c r="O559" s="246"/>
      <c r="P559" s="246"/>
      <c r="Q559" s="246"/>
      <c r="R559" s="246"/>
      <c r="S559" s="246"/>
      <c r="T559" s="251"/>
      <c r="U559" s="246"/>
      <c r="V559" s="189" t="e">
        <v>#N/A</v>
      </c>
      <c r="W559" s="189" t="e">
        <v>#N/A</v>
      </c>
      <c r="X559" s="189" t="e">
        <v>#N/A</v>
      </c>
      <c r="Y559" s="189" t="e">
        <v>#N/A</v>
      </c>
      <c r="Z559" s="246" t="s">
        <v>685</v>
      </c>
      <c r="AA559" s="246"/>
      <c r="AB559" s="246"/>
      <c r="AC559" s="246"/>
    </row>
    <row r="560" spans="1:29" x14ac:dyDescent="0.3">
      <c r="A560" s="246">
        <v>207935</v>
      </c>
      <c r="B560" s="246" t="s">
        <v>1687</v>
      </c>
      <c r="C560" s="246" t="s">
        <v>71</v>
      </c>
      <c r="D560" s="246" t="s">
        <v>1688</v>
      </c>
      <c r="E560" s="246" t="s">
        <v>396</v>
      </c>
      <c r="F560" s="247">
        <v>0</v>
      </c>
      <c r="G560" s="246"/>
      <c r="H560" s="246"/>
      <c r="I560" s="246" t="s">
        <v>64</v>
      </c>
      <c r="J560" s="246"/>
      <c r="K560" s="246"/>
      <c r="L560" s="246"/>
      <c r="M560" s="246"/>
      <c r="O560" s="246"/>
      <c r="P560" s="246"/>
      <c r="Q560" s="246"/>
      <c r="R560" s="246"/>
      <c r="S560" s="246"/>
      <c r="T560" s="251"/>
      <c r="U560" s="246"/>
      <c r="Y560" s="189" t="s">
        <v>685</v>
      </c>
      <c r="Z560" s="246" t="s">
        <v>685</v>
      </c>
      <c r="AA560" s="246"/>
      <c r="AB560" s="246"/>
      <c r="AC560" s="246"/>
    </row>
    <row r="561" spans="1:29" x14ac:dyDescent="0.3">
      <c r="A561" s="246">
        <v>207961</v>
      </c>
      <c r="B561" s="246" t="s">
        <v>1521</v>
      </c>
      <c r="C561" s="246" t="s">
        <v>162</v>
      </c>
      <c r="D561" s="246" t="s">
        <v>336</v>
      </c>
      <c r="E561" s="246" t="s">
        <v>397</v>
      </c>
      <c r="F561" s="247">
        <v>31069</v>
      </c>
      <c r="G561" s="246" t="s">
        <v>373</v>
      </c>
      <c r="H561" s="246" t="s">
        <v>398</v>
      </c>
      <c r="I561" s="246" t="s">
        <v>64</v>
      </c>
      <c r="J561" s="246"/>
      <c r="K561" s="246"/>
      <c r="L561" s="246"/>
      <c r="M561" s="246"/>
      <c r="O561" s="246"/>
      <c r="P561" s="246"/>
      <c r="Q561" s="246"/>
      <c r="R561" s="246"/>
      <c r="S561" s="246"/>
      <c r="T561" s="251"/>
      <c r="U561" s="246"/>
      <c r="Y561" s="189" t="s">
        <v>685</v>
      </c>
      <c r="Z561" s="246" t="s">
        <v>685</v>
      </c>
      <c r="AA561" s="246"/>
      <c r="AB561" s="246"/>
      <c r="AC561" s="246"/>
    </row>
    <row r="562" spans="1:29" x14ac:dyDescent="0.3">
      <c r="A562" s="246">
        <v>208021</v>
      </c>
      <c r="B562" s="246" t="s">
        <v>1498</v>
      </c>
      <c r="C562" s="246" t="s">
        <v>99</v>
      </c>
      <c r="D562" s="246" t="s">
        <v>289</v>
      </c>
      <c r="E562" s="246" t="s">
        <v>397</v>
      </c>
      <c r="F562" s="247">
        <v>31780</v>
      </c>
      <c r="G562" s="246" t="s">
        <v>588</v>
      </c>
      <c r="H562" s="246" t="s">
        <v>398</v>
      </c>
      <c r="I562" s="246" t="s">
        <v>64</v>
      </c>
      <c r="J562" s="246"/>
      <c r="K562" s="246"/>
      <c r="L562" s="246"/>
      <c r="M562" s="246"/>
      <c r="O562" s="246"/>
      <c r="P562" s="246"/>
      <c r="Q562" s="246"/>
      <c r="R562" s="246"/>
      <c r="S562" s="246"/>
      <c r="T562" s="251"/>
      <c r="U562" s="246"/>
      <c r="W562" s="189" t="s">
        <v>685</v>
      </c>
      <c r="X562" s="189" t="s">
        <v>685</v>
      </c>
      <c r="Y562" s="189" t="s">
        <v>685</v>
      </c>
      <c r="Z562" s="246" t="s">
        <v>685</v>
      </c>
      <c r="AA562" s="246"/>
      <c r="AB562" s="246"/>
      <c r="AC562" s="246"/>
    </row>
    <row r="563" spans="1:29" x14ac:dyDescent="0.3">
      <c r="A563" s="246">
        <v>208148</v>
      </c>
      <c r="B563" s="246" t="s">
        <v>1796</v>
      </c>
      <c r="C563" s="246" t="s">
        <v>153</v>
      </c>
      <c r="D563" s="246" t="s">
        <v>213</v>
      </c>
      <c r="E563" s="246" t="s">
        <v>397</v>
      </c>
      <c r="F563" s="247">
        <v>30317</v>
      </c>
      <c r="G563" s="246" t="s">
        <v>373</v>
      </c>
      <c r="H563" s="246" t="s">
        <v>398</v>
      </c>
      <c r="I563" s="246" t="s">
        <v>64</v>
      </c>
      <c r="J563" s="246"/>
      <c r="K563" s="246"/>
      <c r="L563" s="246"/>
      <c r="M563" s="246"/>
      <c r="O563" s="246"/>
      <c r="P563" s="246"/>
      <c r="Q563" s="246"/>
      <c r="R563" s="246"/>
      <c r="S563" s="246"/>
      <c r="T563" s="251"/>
      <c r="U563" s="246"/>
      <c r="Z563" s="246"/>
      <c r="AA563" s="246"/>
      <c r="AB563" s="246"/>
      <c r="AC563" s="246"/>
    </row>
    <row r="564" spans="1:29" x14ac:dyDescent="0.3">
      <c r="A564" s="246">
        <v>208164</v>
      </c>
      <c r="B564" s="246" t="s">
        <v>1472</v>
      </c>
      <c r="C564" s="246" t="s">
        <v>108</v>
      </c>
      <c r="D564" s="246" t="s">
        <v>266</v>
      </c>
      <c r="E564" s="246" t="s">
        <v>397</v>
      </c>
      <c r="F564" s="247">
        <v>31660</v>
      </c>
      <c r="G564" s="246" t="s">
        <v>1266</v>
      </c>
      <c r="H564" s="246" t="s">
        <v>398</v>
      </c>
      <c r="I564" s="246" t="s">
        <v>64</v>
      </c>
      <c r="J564" s="246"/>
      <c r="K564" s="246"/>
      <c r="L564" s="246"/>
      <c r="M564" s="246"/>
      <c r="O564" s="246"/>
      <c r="P564" s="246"/>
      <c r="Q564" s="246"/>
      <c r="R564" s="246"/>
      <c r="S564" s="246"/>
      <c r="T564" s="251"/>
      <c r="U564" s="246"/>
      <c r="Y564" s="189" t="s">
        <v>685</v>
      </c>
      <c r="Z564" s="246" t="s">
        <v>685</v>
      </c>
      <c r="AA564" s="246"/>
      <c r="AB564" s="246"/>
      <c r="AC564" s="246"/>
    </row>
    <row r="565" spans="1:29" x14ac:dyDescent="0.3">
      <c r="A565" s="246">
        <v>208178</v>
      </c>
      <c r="B565" s="246" t="s">
        <v>1713</v>
      </c>
      <c r="C565" s="246" t="s">
        <v>125</v>
      </c>
      <c r="D565" s="246" t="s">
        <v>1714</v>
      </c>
      <c r="E565" s="246" t="s">
        <v>397</v>
      </c>
      <c r="F565" s="247">
        <v>31668</v>
      </c>
      <c r="G565" s="246" t="s">
        <v>373</v>
      </c>
      <c r="H565" s="246" t="s">
        <v>398</v>
      </c>
      <c r="I565" s="246" t="s">
        <v>64</v>
      </c>
      <c r="J565" s="246"/>
      <c r="K565" s="246"/>
      <c r="L565" s="246"/>
      <c r="M565" s="246"/>
      <c r="O565" s="246"/>
      <c r="P565" s="246"/>
      <c r="Q565" s="246"/>
      <c r="R565" s="246"/>
      <c r="S565" s="246"/>
      <c r="T565" s="251"/>
      <c r="U565" s="246"/>
      <c r="Z565" s="246" t="s">
        <v>685</v>
      </c>
      <c r="AA565" s="246"/>
      <c r="AB565" s="246"/>
      <c r="AC565" s="246"/>
    </row>
    <row r="566" spans="1:29" x14ac:dyDescent="0.3">
      <c r="A566" s="246">
        <v>208235</v>
      </c>
      <c r="B566" s="246" t="s">
        <v>1522</v>
      </c>
      <c r="C566" s="246" t="s">
        <v>1236</v>
      </c>
      <c r="D566" s="246" t="s">
        <v>242</v>
      </c>
      <c r="E566" s="246" t="s">
        <v>397</v>
      </c>
      <c r="F566" s="247">
        <v>31721</v>
      </c>
      <c r="G566" s="246" t="s">
        <v>373</v>
      </c>
      <c r="H566" s="246" t="s">
        <v>398</v>
      </c>
      <c r="I566" s="246" t="s">
        <v>64</v>
      </c>
      <c r="J566" s="246"/>
      <c r="K566" s="246"/>
      <c r="L566" s="246"/>
      <c r="M566" s="246"/>
      <c r="O566" s="246"/>
      <c r="P566" s="246"/>
      <c r="Q566" s="246"/>
      <c r="R566" s="246"/>
      <c r="S566" s="246"/>
      <c r="T566" s="251"/>
      <c r="U566" s="246"/>
      <c r="X566" s="189" t="s">
        <v>685</v>
      </c>
      <c r="Y566" s="189" t="s">
        <v>685</v>
      </c>
      <c r="Z566" s="246" t="s">
        <v>685</v>
      </c>
      <c r="AA566" s="246"/>
      <c r="AB566" s="246"/>
      <c r="AC566" s="246"/>
    </row>
    <row r="567" spans="1:29" x14ac:dyDescent="0.3">
      <c r="A567" s="246">
        <v>208258</v>
      </c>
      <c r="B567" s="246" t="s">
        <v>1458</v>
      </c>
      <c r="C567" s="246" t="s">
        <v>74</v>
      </c>
      <c r="D567" s="246" t="s">
        <v>1459</v>
      </c>
      <c r="E567" s="246" t="s">
        <v>396</v>
      </c>
      <c r="F567" s="247">
        <v>31217</v>
      </c>
      <c r="G567" s="246" t="s">
        <v>1239</v>
      </c>
      <c r="H567" s="246" t="s">
        <v>398</v>
      </c>
      <c r="I567" s="246" t="s">
        <v>64</v>
      </c>
      <c r="J567" s="246"/>
      <c r="K567" s="246"/>
      <c r="L567" s="246"/>
      <c r="M567" s="246"/>
      <c r="O567" s="246"/>
      <c r="P567" s="246"/>
      <c r="Q567" s="246"/>
      <c r="R567" s="246"/>
      <c r="S567" s="246">
        <v>813</v>
      </c>
      <c r="T567" s="251">
        <v>44420</v>
      </c>
      <c r="U567" s="246">
        <v>12500</v>
      </c>
      <c r="Z567" s="246"/>
      <c r="AA567" s="246"/>
      <c r="AB567" s="246"/>
      <c r="AC567" s="246"/>
    </row>
    <row r="568" spans="1:29" x14ac:dyDescent="0.3">
      <c r="A568" s="246">
        <v>208262</v>
      </c>
      <c r="B568" s="246" t="s">
        <v>1695</v>
      </c>
      <c r="C568" s="246" t="s">
        <v>148</v>
      </c>
      <c r="D568" s="246" t="s">
        <v>260</v>
      </c>
      <c r="E568" s="246" t="s">
        <v>397</v>
      </c>
      <c r="F568" s="247">
        <v>30485</v>
      </c>
      <c r="G568" s="246" t="s">
        <v>1696</v>
      </c>
      <c r="H568" s="246" t="s">
        <v>398</v>
      </c>
      <c r="I568" s="246" t="s">
        <v>64</v>
      </c>
      <c r="J568" s="246"/>
      <c r="K568" s="246"/>
      <c r="L568" s="246"/>
      <c r="M568" s="246"/>
      <c r="O568" s="246"/>
      <c r="P568" s="246"/>
      <c r="Q568" s="246"/>
      <c r="R568" s="246"/>
      <c r="S568" s="246"/>
      <c r="T568" s="251"/>
      <c r="U568" s="246"/>
      <c r="Z568" s="246" t="s">
        <v>685</v>
      </c>
      <c r="AA568" s="246"/>
      <c r="AB568" s="246"/>
      <c r="AC568" s="246"/>
    </row>
    <row r="569" spans="1:29" x14ac:dyDescent="0.3">
      <c r="A569" s="246">
        <v>208315</v>
      </c>
      <c r="B569" s="246" t="s">
        <v>1520</v>
      </c>
      <c r="C569" s="246" t="s">
        <v>199</v>
      </c>
      <c r="D569" s="246" t="s">
        <v>1252</v>
      </c>
      <c r="E569" s="246" t="s">
        <v>397</v>
      </c>
      <c r="F569" s="247">
        <v>30769</v>
      </c>
      <c r="G569" s="246" t="s">
        <v>373</v>
      </c>
      <c r="H569" s="246" t="s">
        <v>398</v>
      </c>
      <c r="I569" s="246" t="s">
        <v>64</v>
      </c>
      <c r="J569" s="246"/>
      <c r="K569" s="246"/>
      <c r="L569" s="246"/>
      <c r="M569" s="246"/>
      <c r="O569" s="246"/>
      <c r="P569" s="246"/>
      <c r="Q569" s="246"/>
      <c r="R569" s="246"/>
      <c r="S569" s="246"/>
      <c r="T569" s="251"/>
      <c r="U569" s="246"/>
      <c r="Y569" s="189" t="s">
        <v>685</v>
      </c>
      <c r="Z569" s="246" t="s">
        <v>685</v>
      </c>
      <c r="AA569" s="246"/>
      <c r="AB569" s="246"/>
      <c r="AC569" s="246"/>
    </row>
    <row r="570" spans="1:29" x14ac:dyDescent="0.3">
      <c r="A570" s="246">
        <v>208322</v>
      </c>
      <c r="B570" s="246" t="s">
        <v>2052</v>
      </c>
      <c r="C570" s="246" t="s">
        <v>189</v>
      </c>
      <c r="D570" s="246" t="s">
        <v>293</v>
      </c>
      <c r="E570" s="246" t="s">
        <v>397</v>
      </c>
      <c r="F570" s="247">
        <v>31809</v>
      </c>
      <c r="G570" s="246" t="s">
        <v>373</v>
      </c>
      <c r="H570" s="246" t="s">
        <v>398</v>
      </c>
      <c r="I570" s="246" t="s">
        <v>64</v>
      </c>
      <c r="J570" s="246"/>
      <c r="K570" s="246"/>
      <c r="L570" s="246"/>
      <c r="M570" s="246"/>
      <c r="O570" s="246"/>
      <c r="P570" s="246"/>
      <c r="Q570" s="246"/>
      <c r="R570" s="246"/>
      <c r="S570" s="246"/>
      <c r="T570" s="251"/>
      <c r="U570" s="246"/>
      <c r="Z570" s="246"/>
      <c r="AA570" s="246"/>
      <c r="AB570" s="246"/>
      <c r="AC570" s="246"/>
    </row>
    <row r="571" spans="1:29" x14ac:dyDescent="0.3">
      <c r="A571" s="246">
        <v>208393</v>
      </c>
      <c r="B571" s="246" t="s">
        <v>1490</v>
      </c>
      <c r="C571" s="246" t="s">
        <v>141</v>
      </c>
      <c r="D571" s="246" t="s">
        <v>337</v>
      </c>
      <c r="E571" s="246" t="s">
        <v>397</v>
      </c>
      <c r="F571" s="247">
        <v>30694</v>
      </c>
      <c r="G571" s="246" t="s">
        <v>373</v>
      </c>
      <c r="H571" s="246" t="s">
        <v>398</v>
      </c>
      <c r="I571" s="246" t="s">
        <v>64</v>
      </c>
      <c r="J571" s="246"/>
      <c r="K571" s="246"/>
      <c r="L571" s="246"/>
      <c r="M571" s="246"/>
      <c r="O571" s="246"/>
      <c r="P571" s="246"/>
      <c r="Q571" s="246"/>
      <c r="R571" s="246"/>
      <c r="S571" s="246"/>
      <c r="T571" s="251"/>
      <c r="U571" s="246"/>
      <c r="W571" s="189" t="s">
        <v>685</v>
      </c>
      <c r="X571" s="189" t="s">
        <v>685</v>
      </c>
      <c r="Y571" s="189" t="s">
        <v>685</v>
      </c>
      <c r="Z571" s="246" t="s">
        <v>685</v>
      </c>
      <c r="AA571" s="246"/>
      <c r="AB571" s="246"/>
      <c r="AC571" s="246"/>
    </row>
    <row r="572" spans="1:29" x14ac:dyDescent="0.3">
      <c r="A572" s="246">
        <v>208440</v>
      </c>
      <c r="B572" s="246" t="s">
        <v>1518</v>
      </c>
      <c r="C572" s="246" t="s">
        <v>73</v>
      </c>
      <c r="D572" s="246" t="s">
        <v>314</v>
      </c>
      <c r="E572" s="246" t="s">
        <v>397</v>
      </c>
      <c r="F572" s="247">
        <v>30317</v>
      </c>
      <c r="G572" s="246" t="s">
        <v>373</v>
      </c>
      <c r="H572" s="246" t="s">
        <v>398</v>
      </c>
      <c r="I572" s="246" t="s">
        <v>64</v>
      </c>
      <c r="J572" s="246"/>
      <c r="K572" s="246"/>
      <c r="L572" s="246"/>
      <c r="M572" s="246"/>
      <c r="O572" s="246"/>
      <c r="P572" s="246"/>
      <c r="Q572" s="246"/>
      <c r="R572" s="246"/>
      <c r="S572" s="246"/>
      <c r="T572" s="251"/>
      <c r="U572" s="246"/>
      <c r="Y572" s="189" t="s">
        <v>685</v>
      </c>
      <c r="Z572" s="246" t="s">
        <v>685</v>
      </c>
      <c r="AA572" s="246"/>
      <c r="AB572" s="246"/>
      <c r="AC572" s="246"/>
    </row>
    <row r="573" spans="1:29" x14ac:dyDescent="0.3">
      <c r="A573" s="246">
        <v>208467</v>
      </c>
      <c r="B573" s="246" t="s">
        <v>1791</v>
      </c>
      <c r="C573" s="246" t="s">
        <v>95</v>
      </c>
      <c r="D573" s="246" t="s">
        <v>2244</v>
      </c>
      <c r="E573" s="246" t="s">
        <v>396</v>
      </c>
      <c r="F573" s="247">
        <v>28797</v>
      </c>
      <c r="G573" s="246" t="s">
        <v>2245</v>
      </c>
      <c r="H573" s="246" t="s">
        <v>398</v>
      </c>
      <c r="I573" s="246" t="s">
        <v>64</v>
      </c>
      <c r="J573" s="246"/>
      <c r="K573" s="246"/>
      <c r="L573" s="246"/>
      <c r="M573" s="246"/>
      <c r="O573" s="246"/>
      <c r="P573" s="246"/>
      <c r="Q573" s="246"/>
      <c r="R573" s="246"/>
      <c r="S573" s="246"/>
      <c r="T573" s="251"/>
      <c r="U573" s="246"/>
      <c r="Z573" s="246"/>
      <c r="AA573" s="246"/>
      <c r="AB573" s="246"/>
      <c r="AC573" s="246"/>
    </row>
    <row r="574" spans="1:29" x14ac:dyDescent="0.3">
      <c r="A574" s="246">
        <v>208474</v>
      </c>
      <c r="B574" s="246" t="s">
        <v>2143</v>
      </c>
      <c r="C574" s="246" t="s">
        <v>122</v>
      </c>
      <c r="D574" s="246" t="s">
        <v>303</v>
      </c>
      <c r="E574" s="246" t="s">
        <v>396</v>
      </c>
      <c r="F574" s="247">
        <v>31778</v>
      </c>
      <c r="G574" s="246" t="s">
        <v>2144</v>
      </c>
      <c r="H574" s="246"/>
      <c r="I574" s="246" t="s">
        <v>64</v>
      </c>
      <c r="J574" s="246"/>
      <c r="K574" s="246"/>
      <c r="L574" s="246"/>
      <c r="M574" s="246"/>
      <c r="N574" s="189" t="s">
        <v>1272</v>
      </c>
      <c r="O574" s="246"/>
      <c r="P574" s="246"/>
      <c r="Q574" s="246"/>
      <c r="R574" s="246"/>
      <c r="S574" s="246"/>
      <c r="T574" s="251"/>
      <c r="U574" s="246"/>
      <c r="Z574" s="246"/>
      <c r="AA574" s="246"/>
      <c r="AB574" s="246"/>
      <c r="AC574" s="246"/>
    </row>
    <row r="575" spans="1:29" x14ac:dyDescent="0.3">
      <c r="A575" s="246">
        <v>208579</v>
      </c>
      <c r="B575" s="246" t="s">
        <v>1625</v>
      </c>
      <c r="C575" s="246" t="s">
        <v>68</v>
      </c>
      <c r="D575" s="246" t="s">
        <v>277</v>
      </c>
      <c r="E575" s="246" t="s">
        <v>396</v>
      </c>
      <c r="F575" s="247">
        <v>31415</v>
      </c>
      <c r="G575" s="246" t="s">
        <v>1263</v>
      </c>
      <c r="H575" s="246" t="s">
        <v>398</v>
      </c>
      <c r="I575" s="246" t="s">
        <v>64</v>
      </c>
      <c r="J575" s="246"/>
      <c r="K575" s="246"/>
      <c r="L575" s="246"/>
      <c r="M575" s="246"/>
      <c r="O575" s="246"/>
      <c r="P575" s="246"/>
      <c r="Q575" s="246"/>
      <c r="R575" s="246"/>
      <c r="S575" s="246"/>
      <c r="T575" s="251"/>
      <c r="U575" s="246"/>
      <c r="Y575" s="189" t="s">
        <v>685</v>
      </c>
      <c r="Z575" s="246" t="s">
        <v>685</v>
      </c>
      <c r="AA575" s="246"/>
      <c r="AB575" s="246"/>
      <c r="AC575" s="246"/>
    </row>
    <row r="576" spans="1:29" x14ac:dyDescent="0.3">
      <c r="A576" s="246">
        <v>208612</v>
      </c>
      <c r="B576" s="246" t="s">
        <v>1814</v>
      </c>
      <c r="C576" s="246" t="s">
        <v>145</v>
      </c>
      <c r="D576" s="246" t="s">
        <v>241</v>
      </c>
      <c r="E576" s="246" t="s">
        <v>397</v>
      </c>
      <c r="F576" s="247">
        <v>31785</v>
      </c>
      <c r="G576" s="246" t="s">
        <v>373</v>
      </c>
      <c r="H576" s="246" t="s">
        <v>398</v>
      </c>
      <c r="I576" s="246" t="s">
        <v>64</v>
      </c>
      <c r="J576" s="246"/>
      <c r="K576" s="246"/>
      <c r="L576" s="246"/>
      <c r="M576" s="246"/>
      <c r="O576" s="246"/>
      <c r="P576" s="246"/>
      <c r="Q576" s="246"/>
      <c r="R576" s="246"/>
      <c r="S576" s="246"/>
      <c r="T576" s="251"/>
      <c r="U576" s="246"/>
      <c r="Z576" s="246"/>
      <c r="AA576" s="246"/>
      <c r="AB576" s="246"/>
      <c r="AC576" s="246"/>
    </row>
    <row r="577" spans="1:29" x14ac:dyDescent="0.3">
      <c r="A577" s="246">
        <v>208630</v>
      </c>
      <c r="B577" s="246" t="s">
        <v>1697</v>
      </c>
      <c r="C577" s="246" t="s">
        <v>425</v>
      </c>
      <c r="D577" s="246" t="s">
        <v>1276</v>
      </c>
      <c r="E577" s="246" t="s">
        <v>397</v>
      </c>
      <c r="F577" s="247">
        <v>26730</v>
      </c>
      <c r="G577" s="246" t="s">
        <v>579</v>
      </c>
      <c r="H577" s="246" t="s">
        <v>398</v>
      </c>
      <c r="I577" s="246" t="s">
        <v>64</v>
      </c>
      <c r="J577" s="246"/>
      <c r="K577" s="246"/>
      <c r="L577" s="246"/>
      <c r="M577" s="246"/>
      <c r="O577" s="246"/>
      <c r="P577" s="246"/>
      <c r="Q577" s="246"/>
      <c r="R577" s="246"/>
      <c r="S577" s="246"/>
      <c r="T577" s="251"/>
      <c r="U577" s="246"/>
      <c r="Z577" s="246" t="s">
        <v>685</v>
      </c>
      <c r="AA577" s="246"/>
      <c r="AB577" s="246"/>
      <c r="AC577" s="246"/>
    </row>
    <row r="578" spans="1:29" x14ac:dyDescent="0.3">
      <c r="A578" s="246">
        <v>208633</v>
      </c>
      <c r="B578" s="246" t="s">
        <v>1471</v>
      </c>
      <c r="C578" s="246" t="s">
        <v>158</v>
      </c>
      <c r="D578" s="246" t="s">
        <v>309</v>
      </c>
      <c r="E578" s="246" t="s">
        <v>397</v>
      </c>
      <c r="F578" s="247">
        <v>31068</v>
      </c>
      <c r="G578" s="246" t="s">
        <v>1266</v>
      </c>
      <c r="H578" s="246" t="s">
        <v>398</v>
      </c>
      <c r="I578" s="246" t="s">
        <v>64</v>
      </c>
      <c r="J578" s="246"/>
      <c r="K578" s="246"/>
      <c r="L578" s="246"/>
      <c r="M578" s="246"/>
      <c r="O578" s="246"/>
      <c r="P578" s="246"/>
      <c r="Q578" s="246"/>
      <c r="R578" s="246"/>
      <c r="S578" s="246"/>
      <c r="T578" s="251"/>
      <c r="U578" s="246"/>
      <c r="X578" s="189" t="s">
        <v>685</v>
      </c>
      <c r="Y578" s="189" t="s">
        <v>685</v>
      </c>
      <c r="Z578" s="246" t="s">
        <v>685</v>
      </c>
      <c r="AA578" s="246"/>
      <c r="AB578" s="246"/>
      <c r="AC578" s="246"/>
    </row>
    <row r="579" spans="1:29" x14ac:dyDescent="0.3">
      <c r="A579" s="246">
        <v>208762</v>
      </c>
      <c r="B579" s="246" t="s">
        <v>1514</v>
      </c>
      <c r="C579" s="246" t="s">
        <v>134</v>
      </c>
      <c r="D579" s="246" t="s">
        <v>364</v>
      </c>
      <c r="E579" s="246" t="s">
        <v>397</v>
      </c>
      <c r="F579" s="247">
        <v>28972</v>
      </c>
      <c r="G579" s="246" t="s">
        <v>373</v>
      </c>
      <c r="H579" s="246" t="s">
        <v>398</v>
      </c>
      <c r="I579" s="246" t="s">
        <v>64</v>
      </c>
      <c r="J579" s="246"/>
      <c r="K579" s="246"/>
      <c r="L579" s="246"/>
      <c r="M579" s="246"/>
      <c r="O579" s="246"/>
      <c r="P579" s="246"/>
      <c r="Q579" s="246"/>
      <c r="R579" s="246"/>
      <c r="S579" s="246"/>
      <c r="T579" s="251"/>
      <c r="U579" s="246"/>
      <c r="W579" s="189" t="s">
        <v>685</v>
      </c>
      <c r="X579" s="189" t="s">
        <v>685</v>
      </c>
      <c r="Y579" s="189" t="s">
        <v>685</v>
      </c>
      <c r="Z579" s="246" t="s">
        <v>685</v>
      </c>
      <c r="AA579" s="246"/>
      <c r="AB579" s="246"/>
      <c r="AC579" s="246"/>
    </row>
    <row r="580" spans="1:29" x14ac:dyDescent="0.3">
      <c r="A580" s="246">
        <v>208806</v>
      </c>
      <c r="B580" s="246" t="s">
        <v>1525</v>
      </c>
      <c r="C580" s="246" t="s">
        <v>169</v>
      </c>
      <c r="D580" s="246" t="s">
        <v>291</v>
      </c>
      <c r="E580" s="246" t="s">
        <v>397</v>
      </c>
      <c r="F580" s="247">
        <v>31964</v>
      </c>
      <c r="G580" s="246" t="s">
        <v>373</v>
      </c>
      <c r="H580" s="246" t="s">
        <v>398</v>
      </c>
      <c r="I580" s="246" t="s">
        <v>64</v>
      </c>
      <c r="J580" s="246"/>
      <c r="K580" s="246"/>
      <c r="L580" s="246"/>
      <c r="M580" s="246"/>
      <c r="O580" s="246"/>
      <c r="P580" s="246"/>
      <c r="Q580" s="246"/>
      <c r="R580" s="246"/>
      <c r="S580" s="246"/>
      <c r="T580" s="251"/>
      <c r="U580" s="246"/>
      <c r="Y580" s="189" t="s">
        <v>685</v>
      </c>
      <c r="Z580" s="246" t="s">
        <v>685</v>
      </c>
      <c r="AA580" s="246"/>
      <c r="AB580" s="246"/>
      <c r="AC580" s="246"/>
    </row>
    <row r="581" spans="1:29" x14ac:dyDescent="0.3">
      <c r="A581" s="246">
        <v>208846</v>
      </c>
      <c r="B581" s="246" t="s">
        <v>1690</v>
      </c>
      <c r="C581" s="246" t="s">
        <v>182</v>
      </c>
      <c r="D581" s="246" t="s">
        <v>1271</v>
      </c>
      <c r="E581" s="246" t="s">
        <v>397</v>
      </c>
      <c r="F581" s="247">
        <v>31117</v>
      </c>
      <c r="G581" s="246" t="s">
        <v>385</v>
      </c>
      <c r="H581" s="246" t="s">
        <v>404</v>
      </c>
      <c r="I581" s="246" t="s">
        <v>64</v>
      </c>
      <c r="J581" s="246"/>
      <c r="K581" s="246"/>
      <c r="L581" s="246"/>
      <c r="M581" s="246"/>
      <c r="O581" s="246"/>
      <c r="P581" s="246"/>
      <c r="Q581" s="246"/>
      <c r="R581" s="246"/>
      <c r="S581" s="246"/>
      <c r="T581" s="251"/>
      <c r="U581" s="246"/>
      <c r="Z581" s="246" t="s">
        <v>685</v>
      </c>
      <c r="AA581" s="246"/>
      <c r="AB581" s="246"/>
      <c r="AC581" s="246"/>
    </row>
    <row r="582" spans="1:29" x14ac:dyDescent="0.3">
      <c r="A582" s="246">
        <v>208880</v>
      </c>
      <c r="B582" s="246" t="s">
        <v>1702</v>
      </c>
      <c r="C582" s="246" t="s">
        <v>140</v>
      </c>
      <c r="D582" s="246" t="s">
        <v>259</v>
      </c>
      <c r="E582" s="246" t="s">
        <v>397</v>
      </c>
      <c r="F582" s="247">
        <v>32274</v>
      </c>
      <c r="G582" s="246" t="s">
        <v>1703</v>
      </c>
      <c r="H582" s="246" t="s">
        <v>398</v>
      </c>
      <c r="I582" s="246" t="s">
        <v>64</v>
      </c>
      <c r="J582" s="246"/>
      <c r="K582" s="246"/>
      <c r="L582" s="246"/>
      <c r="M582" s="246"/>
      <c r="O582" s="246"/>
      <c r="P582" s="246"/>
      <c r="Q582" s="246"/>
      <c r="R582" s="246"/>
      <c r="S582" s="246"/>
      <c r="T582" s="251"/>
      <c r="U582" s="246"/>
      <c r="Z582" s="246" t="s">
        <v>685</v>
      </c>
      <c r="AA582" s="246"/>
      <c r="AB582" s="246"/>
      <c r="AC582" s="246"/>
    </row>
    <row r="583" spans="1:29" x14ac:dyDescent="0.3">
      <c r="A583" s="246">
        <v>208908</v>
      </c>
      <c r="B583" s="246" t="s">
        <v>1462</v>
      </c>
      <c r="C583" s="246" t="s">
        <v>71</v>
      </c>
      <c r="D583" s="246" t="s">
        <v>249</v>
      </c>
      <c r="E583" s="246" t="s">
        <v>397</v>
      </c>
      <c r="F583" s="247">
        <v>35277</v>
      </c>
      <c r="G583" s="246" t="s">
        <v>373</v>
      </c>
      <c r="H583" s="246" t="s">
        <v>398</v>
      </c>
      <c r="I583" s="246" t="s">
        <v>64</v>
      </c>
      <c r="J583" s="246"/>
      <c r="K583" s="246"/>
      <c r="L583" s="246"/>
      <c r="M583" s="246"/>
      <c r="O583" s="246"/>
      <c r="P583" s="246"/>
      <c r="Q583" s="246"/>
      <c r="R583" s="246"/>
      <c r="S583" s="246">
        <v>869</v>
      </c>
      <c r="T583" s="251">
        <v>44426</v>
      </c>
      <c r="U583" s="246">
        <v>37500</v>
      </c>
      <c r="Z583" s="246"/>
      <c r="AA583" s="246"/>
      <c r="AB583" s="246"/>
      <c r="AC583" s="246"/>
    </row>
    <row r="584" spans="1:29" x14ac:dyDescent="0.3">
      <c r="A584" s="246">
        <v>208953</v>
      </c>
      <c r="B584" s="246" t="s">
        <v>1570</v>
      </c>
      <c r="C584" s="246" t="s">
        <v>78</v>
      </c>
      <c r="D584" s="246" t="s">
        <v>267</v>
      </c>
      <c r="E584" s="246" t="s">
        <v>396</v>
      </c>
      <c r="F584" s="247">
        <v>32804</v>
      </c>
      <c r="G584" s="246" t="s">
        <v>385</v>
      </c>
      <c r="H584" s="246" t="s">
        <v>398</v>
      </c>
      <c r="I584" s="246" t="s">
        <v>64</v>
      </c>
      <c r="J584" s="246"/>
      <c r="K584" s="246"/>
      <c r="L584" s="246"/>
      <c r="M584" s="246"/>
      <c r="O584" s="246"/>
      <c r="P584" s="246"/>
      <c r="Q584" s="246"/>
      <c r="R584" s="246"/>
      <c r="S584" s="246"/>
      <c r="T584" s="251"/>
      <c r="U584" s="246"/>
      <c r="W584" s="189" t="s">
        <v>685</v>
      </c>
      <c r="X584" s="189" t="s">
        <v>685</v>
      </c>
      <c r="Y584" s="189" t="s">
        <v>685</v>
      </c>
      <c r="Z584" s="246" t="s">
        <v>685</v>
      </c>
      <c r="AA584" s="246"/>
      <c r="AB584" s="246"/>
      <c r="AC584" s="246"/>
    </row>
    <row r="585" spans="1:29" x14ac:dyDescent="0.3">
      <c r="A585" s="246">
        <v>208960</v>
      </c>
      <c r="B585" s="246" t="s">
        <v>1836</v>
      </c>
      <c r="C585" s="246" t="s">
        <v>155</v>
      </c>
      <c r="D585" s="246" t="s">
        <v>2246</v>
      </c>
      <c r="E585" s="246" t="s">
        <v>397</v>
      </c>
      <c r="F585" s="247">
        <v>32354</v>
      </c>
      <c r="G585" s="246" t="s">
        <v>1041</v>
      </c>
      <c r="H585" s="246" t="s">
        <v>398</v>
      </c>
      <c r="I585" s="246" t="s">
        <v>64</v>
      </c>
      <c r="J585" s="246"/>
      <c r="K585" s="246"/>
      <c r="L585" s="246"/>
      <c r="M585" s="246"/>
      <c r="O585" s="246"/>
      <c r="P585" s="246"/>
      <c r="Q585" s="246"/>
      <c r="R585" s="246"/>
      <c r="S585" s="246"/>
      <c r="T585" s="251"/>
      <c r="U585" s="246"/>
      <c r="Z585" s="246"/>
      <c r="AA585" s="246"/>
      <c r="AB585" s="246"/>
      <c r="AC585" s="246"/>
    </row>
    <row r="586" spans="1:29" x14ac:dyDescent="0.3">
      <c r="A586" s="246">
        <v>209038</v>
      </c>
      <c r="B586" s="246" t="s">
        <v>1559</v>
      </c>
      <c r="C586" s="246" t="s">
        <v>127</v>
      </c>
      <c r="D586" s="246" t="s">
        <v>285</v>
      </c>
      <c r="E586" s="246" t="s">
        <v>396</v>
      </c>
      <c r="F586" s="247">
        <v>32100</v>
      </c>
      <c r="G586" s="246" t="s">
        <v>1560</v>
      </c>
      <c r="H586" s="246" t="s">
        <v>398</v>
      </c>
      <c r="I586" s="246" t="s">
        <v>64</v>
      </c>
      <c r="J586" s="246"/>
      <c r="K586" s="246"/>
      <c r="L586" s="246"/>
      <c r="M586" s="246"/>
      <c r="O586" s="246"/>
      <c r="P586" s="246"/>
      <c r="Q586" s="246"/>
      <c r="R586" s="246"/>
      <c r="S586" s="246"/>
      <c r="T586" s="251"/>
      <c r="U586" s="246"/>
      <c r="W586" s="189" t="s">
        <v>685</v>
      </c>
      <c r="Y586" s="189" t="s">
        <v>685</v>
      </c>
      <c r="Z586" s="246" t="s">
        <v>685</v>
      </c>
      <c r="AA586" s="246"/>
      <c r="AB586" s="246"/>
      <c r="AC586" s="246"/>
    </row>
    <row r="587" spans="1:29" x14ac:dyDescent="0.3">
      <c r="A587" s="246">
        <v>209046</v>
      </c>
      <c r="B587" s="246" t="s">
        <v>2128</v>
      </c>
      <c r="C587" s="246" t="s">
        <v>68</v>
      </c>
      <c r="D587" s="246" t="s">
        <v>2247</v>
      </c>
      <c r="E587" s="246" t="s">
        <v>397</v>
      </c>
      <c r="F587" s="247">
        <v>32874</v>
      </c>
      <c r="G587" s="246" t="s">
        <v>2248</v>
      </c>
      <c r="H587" s="246" t="s">
        <v>398</v>
      </c>
      <c r="I587" s="246" t="s">
        <v>64</v>
      </c>
      <c r="J587" s="246"/>
      <c r="K587" s="246"/>
      <c r="L587" s="246"/>
      <c r="M587" s="246"/>
      <c r="O587" s="246"/>
      <c r="P587" s="246"/>
      <c r="Q587" s="246"/>
      <c r="R587" s="246"/>
      <c r="S587" s="246">
        <v>907</v>
      </c>
      <c r="T587" s="251">
        <v>44427</v>
      </c>
      <c r="U587" s="246">
        <v>11500</v>
      </c>
      <c r="Z587" s="246"/>
      <c r="AA587" s="246"/>
      <c r="AB587" s="246"/>
      <c r="AC587" s="246"/>
    </row>
    <row r="588" spans="1:29" x14ac:dyDescent="0.3">
      <c r="A588" s="246">
        <v>209082</v>
      </c>
      <c r="B588" s="246" t="s">
        <v>2157</v>
      </c>
      <c r="C588" s="246" t="s">
        <v>166</v>
      </c>
      <c r="D588" s="246" t="s">
        <v>248</v>
      </c>
      <c r="E588" s="246" t="s">
        <v>396</v>
      </c>
      <c r="F588" s="247">
        <v>32509</v>
      </c>
      <c r="G588" s="246" t="s">
        <v>582</v>
      </c>
      <c r="H588" s="246"/>
      <c r="I588" s="246" t="s">
        <v>64</v>
      </c>
      <c r="J588" s="246"/>
      <c r="K588" s="246"/>
      <c r="L588" s="246"/>
      <c r="M588" s="246"/>
      <c r="N588" s="189" t="s">
        <v>1272</v>
      </c>
      <c r="O588" s="246"/>
      <c r="P588" s="246"/>
      <c r="Q588" s="246"/>
      <c r="R588" s="246"/>
      <c r="S588" s="246"/>
      <c r="T588" s="251"/>
      <c r="U588" s="246"/>
      <c r="V588" s="189" t="e">
        <v>#N/A</v>
      </c>
      <c r="W588" s="189" t="e">
        <v>#N/A</v>
      </c>
      <c r="X588" s="189" t="e">
        <v>#N/A</v>
      </c>
      <c r="Y588" s="189" t="e">
        <v>#N/A</v>
      </c>
      <c r="Z588" s="246" t="s">
        <v>685</v>
      </c>
      <c r="AA588" s="246"/>
      <c r="AB588" s="246"/>
      <c r="AC588" s="246"/>
    </row>
    <row r="589" spans="1:29" x14ac:dyDescent="0.3">
      <c r="A589" s="246">
        <v>209096</v>
      </c>
      <c r="B589" s="246" t="s">
        <v>1484</v>
      </c>
      <c r="C589" s="246" t="s">
        <v>74</v>
      </c>
      <c r="D589" s="246" t="s">
        <v>832</v>
      </c>
      <c r="E589" s="246" t="s">
        <v>397</v>
      </c>
      <c r="F589" s="247">
        <v>32550</v>
      </c>
      <c r="G589" s="246" t="s">
        <v>1485</v>
      </c>
      <c r="H589" s="246" t="s">
        <v>398</v>
      </c>
      <c r="I589" s="246" t="s">
        <v>64</v>
      </c>
      <c r="J589" s="246"/>
      <c r="K589" s="246"/>
      <c r="L589" s="246"/>
      <c r="M589" s="246"/>
      <c r="O589" s="246"/>
      <c r="P589" s="246"/>
      <c r="Q589" s="246"/>
      <c r="R589" s="246"/>
      <c r="S589" s="246"/>
      <c r="T589" s="251"/>
      <c r="U589" s="246"/>
      <c r="W589" s="189" t="s">
        <v>685</v>
      </c>
      <c r="X589" s="189" t="s">
        <v>685</v>
      </c>
      <c r="Y589" s="189" t="s">
        <v>685</v>
      </c>
      <c r="Z589" s="246" t="s">
        <v>685</v>
      </c>
      <c r="AA589" s="246"/>
      <c r="AB589" s="246"/>
      <c r="AC589" s="246"/>
    </row>
    <row r="590" spans="1:29" x14ac:dyDescent="0.3">
      <c r="A590" s="246">
        <v>209113</v>
      </c>
      <c r="B590" s="246" t="s">
        <v>2102</v>
      </c>
      <c r="C590" s="246" t="s">
        <v>91</v>
      </c>
      <c r="D590" s="246" t="s">
        <v>2249</v>
      </c>
      <c r="E590" s="246" t="s">
        <v>397</v>
      </c>
      <c r="F590" s="247">
        <v>33239</v>
      </c>
      <c r="G590" s="246" t="s">
        <v>1026</v>
      </c>
      <c r="H590" s="246" t="s">
        <v>398</v>
      </c>
      <c r="I590" s="246" t="s">
        <v>64</v>
      </c>
      <c r="J590" s="246"/>
      <c r="K590" s="246"/>
      <c r="L590" s="246"/>
      <c r="M590" s="246"/>
      <c r="O590" s="246"/>
      <c r="P590" s="246"/>
      <c r="Q590" s="246"/>
      <c r="R590" s="246"/>
      <c r="S590" s="246"/>
      <c r="T590" s="251"/>
      <c r="U590" s="246"/>
      <c r="Z590" s="246"/>
      <c r="AA590" s="246"/>
      <c r="AB590" s="246"/>
      <c r="AC590" s="246"/>
    </row>
    <row r="591" spans="1:29" x14ac:dyDescent="0.3">
      <c r="A591" s="246">
        <v>209117</v>
      </c>
      <c r="B591" s="246" t="s">
        <v>1494</v>
      </c>
      <c r="C591" s="246" t="s">
        <v>111</v>
      </c>
      <c r="D591" s="246" t="s">
        <v>300</v>
      </c>
      <c r="E591" s="246" t="s">
        <v>397</v>
      </c>
      <c r="F591" s="247">
        <v>0</v>
      </c>
      <c r="G591" s="246"/>
      <c r="H591" s="246" t="s">
        <v>398</v>
      </c>
      <c r="I591" s="246" t="s">
        <v>64</v>
      </c>
      <c r="J591" s="246"/>
      <c r="K591" s="246"/>
      <c r="L591" s="246"/>
      <c r="M591" s="246"/>
      <c r="O591" s="246"/>
      <c r="P591" s="246"/>
      <c r="Q591" s="246"/>
      <c r="R591" s="246"/>
      <c r="S591" s="246"/>
      <c r="T591" s="251"/>
      <c r="U591" s="246"/>
      <c r="Y591" s="189" t="s">
        <v>685</v>
      </c>
      <c r="Z591" s="246" t="s">
        <v>685</v>
      </c>
      <c r="AA591" s="246"/>
      <c r="AB591" s="246"/>
      <c r="AC591" s="246"/>
    </row>
    <row r="592" spans="1:29" x14ac:dyDescent="0.3">
      <c r="A592" s="246">
        <v>209121</v>
      </c>
      <c r="B592" s="246" t="s">
        <v>1535</v>
      </c>
      <c r="C592" s="246" t="s">
        <v>1536</v>
      </c>
      <c r="D592" s="246" t="s">
        <v>248</v>
      </c>
      <c r="E592" s="246" t="s">
        <v>397</v>
      </c>
      <c r="F592" s="247">
        <v>32753</v>
      </c>
      <c r="G592" s="246" t="s">
        <v>394</v>
      </c>
      <c r="H592" s="246" t="s">
        <v>398</v>
      </c>
      <c r="I592" s="246" t="s">
        <v>64</v>
      </c>
      <c r="J592" s="246"/>
      <c r="K592" s="246"/>
      <c r="L592" s="246"/>
      <c r="M592" s="246"/>
      <c r="O592" s="246"/>
      <c r="P592" s="246"/>
      <c r="Q592" s="246"/>
      <c r="R592" s="246"/>
      <c r="S592" s="246"/>
      <c r="T592" s="251"/>
      <c r="U592" s="246"/>
      <c r="Y592" s="189" t="s">
        <v>685</v>
      </c>
      <c r="Z592" s="246" t="s">
        <v>685</v>
      </c>
      <c r="AA592" s="246"/>
      <c r="AB592" s="246"/>
      <c r="AC592" s="246"/>
    </row>
    <row r="593" spans="1:29" x14ac:dyDescent="0.3">
      <c r="A593" s="246">
        <v>209148</v>
      </c>
      <c r="B593" s="246" t="s">
        <v>1617</v>
      </c>
      <c r="C593" s="246" t="s">
        <v>71</v>
      </c>
      <c r="D593" s="246" t="s">
        <v>264</v>
      </c>
      <c r="E593" s="246" t="s">
        <v>396</v>
      </c>
      <c r="F593" s="247">
        <v>33181</v>
      </c>
      <c r="G593" s="246" t="s">
        <v>373</v>
      </c>
      <c r="H593" s="246" t="s">
        <v>398</v>
      </c>
      <c r="I593" s="246" t="s">
        <v>64</v>
      </c>
      <c r="J593" s="246"/>
      <c r="K593" s="246"/>
      <c r="L593" s="246"/>
      <c r="M593" s="246"/>
      <c r="O593" s="246"/>
      <c r="P593" s="246"/>
      <c r="Q593" s="246"/>
      <c r="R593" s="246"/>
      <c r="S593" s="246"/>
      <c r="T593" s="251"/>
      <c r="U593" s="246"/>
      <c r="Y593" s="189" t="s">
        <v>685</v>
      </c>
      <c r="Z593" s="246" t="s">
        <v>685</v>
      </c>
      <c r="AA593" s="246"/>
      <c r="AB593" s="246"/>
      <c r="AC593" s="246"/>
    </row>
    <row r="594" spans="1:29" x14ac:dyDescent="0.3">
      <c r="A594" s="246">
        <v>209156</v>
      </c>
      <c r="B594" s="246" t="s">
        <v>2250</v>
      </c>
      <c r="C594" s="246" t="s">
        <v>1995</v>
      </c>
      <c r="D594" s="246" t="s">
        <v>2225</v>
      </c>
      <c r="E594" s="246" t="s">
        <v>397</v>
      </c>
      <c r="F594" s="247">
        <v>28863</v>
      </c>
      <c r="G594" s="246" t="s">
        <v>2251</v>
      </c>
      <c r="H594" s="246" t="s">
        <v>398</v>
      </c>
      <c r="I594" s="246" t="s">
        <v>64</v>
      </c>
      <c r="J594" s="246"/>
      <c r="K594" s="246"/>
      <c r="L594" s="246"/>
      <c r="M594" s="246"/>
      <c r="O594" s="246"/>
      <c r="P594" s="246"/>
      <c r="Q594" s="246"/>
      <c r="R594" s="246"/>
      <c r="S594" s="246"/>
      <c r="T594" s="251"/>
      <c r="U594" s="246"/>
      <c r="Z594" s="246"/>
      <c r="AA594" s="246"/>
      <c r="AB594" s="246"/>
      <c r="AC594" s="246"/>
    </row>
    <row r="595" spans="1:29" x14ac:dyDescent="0.3">
      <c r="A595" s="246">
        <v>209158</v>
      </c>
      <c r="B595" s="246" t="s">
        <v>1457</v>
      </c>
      <c r="C595" s="246" t="s">
        <v>74</v>
      </c>
      <c r="D595" s="246" t="s">
        <v>284</v>
      </c>
      <c r="E595" s="246" t="s">
        <v>396</v>
      </c>
      <c r="F595" s="247">
        <v>32974</v>
      </c>
      <c r="G595" s="246" t="s">
        <v>383</v>
      </c>
      <c r="H595" s="246" t="s">
        <v>398</v>
      </c>
      <c r="I595" s="246" t="s">
        <v>64</v>
      </c>
      <c r="J595" s="246"/>
      <c r="K595" s="246"/>
      <c r="L595" s="246"/>
      <c r="M595" s="246"/>
      <c r="O595" s="246"/>
      <c r="P595" s="246"/>
      <c r="Q595" s="246"/>
      <c r="R595" s="246"/>
      <c r="S595" s="246">
        <v>810</v>
      </c>
      <c r="T595" s="251">
        <v>44420</v>
      </c>
      <c r="U595" s="246">
        <v>12500</v>
      </c>
      <c r="Z595" s="246" t="s">
        <v>685</v>
      </c>
      <c r="AA595" s="246"/>
      <c r="AB595" s="246"/>
      <c r="AC595" s="246"/>
    </row>
    <row r="596" spans="1:29" x14ac:dyDescent="0.3">
      <c r="A596" s="246">
        <v>209170</v>
      </c>
      <c r="B596" s="246" t="s">
        <v>1558</v>
      </c>
      <c r="C596" s="246" t="s">
        <v>1251</v>
      </c>
      <c r="D596" s="246" t="s">
        <v>255</v>
      </c>
      <c r="E596" s="246" t="s">
        <v>397</v>
      </c>
      <c r="F596" s="247">
        <v>0</v>
      </c>
      <c r="G596" s="246" t="s">
        <v>607</v>
      </c>
      <c r="H596" s="246" t="s">
        <v>398</v>
      </c>
      <c r="I596" s="246" t="s">
        <v>64</v>
      </c>
      <c r="J596" s="246"/>
      <c r="K596" s="246"/>
      <c r="L596" s="246"/>
      <c r="M596" s="246"/>
      <c r="O596" s="246"/>
      <c r="P596" s="246"/>
      <c r="Q596" s="246"/>
      <c r="R596" s="246"/>
      <c r="S596" s="246"/>
      <c r="T596" s="251"/>
      <c r="U596" s="246"/>
      <c r="Y596" s="189" t="s">
        <v>685</v>
      </c>
      <c r="Z596" s="246" t="s">
        <v>685</v>
      </c>
      <c r="AA596" s="246"/>
      <c r="AB596" s="246"/>
      <c r="AC596" s="246"/>
    </row>
    <row r="597" spans="1:29" x14ac:dyDescent="0.3">
      <c r="A597" s="246">
        <v>209185</v>
      </c>
      <c r="B597" s="246" t="s">
        <v>1557</v>
      </c>
      <c r="C597" s="246" t="s">
        <v>71</v>
      </c>
      <c r="D597" s="246" t="s">
        <v>348</v>
      </c>
      <c r="E597" s="246" t="s">
        <v>397</v>
      </c>
      <c r="F597" s="247">
        <v>29038</v>
      </c>
      <c r="G597" s="246" t="s">
        <v>387</v>
      </c>
      <c r="H597" s="246" t="s">
        <v>398</v>
      </c>
      <c r="I597" s="246" t="s">
        <v>64</v>
      </c>
      <c r="J597" s="246"/>
      <c r="K597" s="246"/>
      <c r="L597" s="246"/>
      <c r="M597" s="246"/>
      <c r="O597" s="246"/>
      <c r="P597" s="246"/>
      <c r="Q597" s="246"/>
      <c r="R597" s="246"/>
      <c r="S597" s="246"/>
      <c r="T597" s="251"/>
      <c r="U597" s="246"/>
      <c r="V597" s="189" t="s">
        <v>685</v>
      </c>
      <c r="W597" s="189" t="s">
        <v>685</v>
      </c>
      <c r="Y597" s="189" t="s">
        <v>685</v>
      </c>
      <c r="Z597" s="246" t="s">
        <v>685</v>
      </c>
      <c r="AA597" s="246"/>
      <c r="AB597" s="246"/>
      <c r="AC597" s="246"/>
    </row>
    <row r="598" spans="1:29" x14ac:dyDescent="0.3">
      <c r="A598" s="246">
        <v>209198</v>
      </c>
      <c r="B598" s="246" t="s">
        <v>1552</v>
      </c>
      <c r="C598" s="246" t="s">
        <v>149</v>
      </c>
      <c r="D598" s="246" t="s">
        <v>1553</v>
      </c>
      <c r="E598" s="246" t="s">
        <v>397</v>
      </c>
      <c r="F598" s="247">
        <v>31757</v>
      </c>
      <c r="G598" s="246" t="s">
        <v>1554</v>
      </c>
      <c r="H598" s="246" t="s">
        <v>398</v>
      </c>
      <c r="I598" s="246" t="s">
        <v>64</v>
      </c>
      <c r="J598" s="246"/>
      <c r="K598" s="246"/>
      <c r="L598" s="246"/>
      <c r="M598" s="246"/>
      <c r="O598" s="246"/>
      <c r="P598" s="246"/>
      <c r="Q598" s="246"/>
      <c r="R598" s="246"/>
      <c r="S598" s="246"/>
      <c r="T598" s="251"/>
      <c r="U598" s="246"/>
      <c r="W598" s="189" t="s">
        <v>685</v>
      </c>
      <c r="X598" s="189" t="s">
        <v>685</v>
      </c>
      <c r="Y598" s="189" t="s">
        <v>685</v>
      </c>
      <c r="Z598" s="246" t="s">
        <v>685</v>
      </c>
      <c r="AA598" s="246"/>
      <c r="AB598" s="246"/>
      <c r="AC598" s="246"/>
    </row>
    <row r="599" spans="1:29" x14ac:dyDescent="0.3">
      <c r="A599" s="246">
        <v>209218</v>
      </c>
      <c r="B599" s="246" t="s">
        <v>2252</v>
      </c>
      <c r="C599" s="246" t="s">
        <v>71</v>
      </c>
      <c r="D599" s="246" t="s">
        <v>2230</v>
      </c>
      <c r="E599" s="246" t="s">
        <v>396</v>
      </c>
      <c r="F599" s="247">
        <v>29323</v>
      </c>
      <c r="G599" s="246" t="s">
        <v>1026</v>
      </c>
      <c r="H599" s="246" t="s">
        <v>398</v>
      </c>
      <c r="I599" s="246" t="s">
        <v>64</v>
      </c>
      <c r="J599" s="246"/>
      <c r="K599" s="246"/>
      <c r="L599" s="246"/>
      <c r="M599" s="246"/>
      <c r="O599" s="246"/>
      <c r="P599" s="246"/>
      <c r="Q599" s="246"/>
      <c r="R599" s="246"/>
      <c r="S599" s="246"/>
      <c r="T599" s="251"/>
      <c r="U599" s="246"/>
      <c r="Z599" s="246"/>
      <c r="AA599" s="246"/>
      <c r="AB599" s="246"/>
      <c r="AC599" s="246"/>
    </row>
    <row r="600" spans="1:29" x14ac:dyDescent="0.3">
      <c r="A600" s="246">
        <v>209223</v>
      </c>
      <c r="B600" s="246" t="s">
        <v>1519</v>
      </c>
      <c r="C600" s="246" t="s">
        <v>122</v>
      </c>
      <c r="D600" s="246" t="s">
        <v>272</v>
      </c>
      <c r="E600" s="246" t="s">
        <v>397</v>
      </c>
      <c r="F600" s="247">
        <v>30482</v>
      </c>
      <c r="G600" s="246" t="s">
        <v>373</v>
      </c>
      <c r="H600" s="246" t="s">
        <v>398</v>
      </c>
      <c r="I600" s="246" t="s">
        <v>64</v>
      </c>
      <c r="J600" s="246"/>
      <c r="K600" s="246"/>
      <c r="L600" s="246"/>
      <c r="M600" s="246"/>
      <c r="O600" s="246"/>
      <c r="P600" s="246"/>
      <c r="Q600" s="246"/>
      <c r="R600" s="246"/>
      <c r="S600" s="246"/>
      <c r="T600" s="251"/>
      <c r="U600" s="246"/>
      <c r="Y600" s="189" t="s">
        <v>685</v>
      </c>
      <c r="Z600" s="246" t="s">
        <v>685</v>
      </c>
      <c r="AA600" s="246"/>
      <c r="AB600" s="246"/>
      <c r="AC600" s="246"/>
    </row>
    <row r="601" spans="1:29" x14ac:dyDescent="0.3">
      <c r="A601" s="246">
        <v>209233</v>
      </c>
      <c r="B601" s="246" t="s">
        <v>1613</v>
      </c>
      <c r="C601" s="246" t="s">
        <v>90</v>
      </c>
      <c r="D601" s="246" t="s">
        <v>255</v>
      </c>
      <c r="E601" s="246" t="s">
        <v>396</v>
      </c>
      <c r="F601" s="247">
        <v>29617</v>
      </c>
      <c r="G601" s="246" t="s">
        <v>707</v>
      </c>
      <c r="H601" s="246" t="s">
        <v>398</v>
      </c>
      <c r="I601" s="246" t="s">
        <v>64</v>
      </c>
      <c r="J601" s="246"/>
      <c r="K601" s="246"/>
      <c r="L601" s="246"/>
      <c r="M601" s="246"/>
      <c r="O601" s="246"/>
      <c r="P601" s="246"/>
      <c r="Q601" s="246"/>
      <c r="R601" s="246"/>
      <c r="S601" s="246"/>
      <c r="T601" s="251"/>
      <c r="U601" s="246"/>
      <c r="W601" s="189" t="s">
        <v>685</v>
      </c>
      <c r="X601" s="189" t="s">
        <v>685</v>
      </c>
      <c r="Y601" s="189" t="s">
        <v>685</v>
      </c>
      <c r="Z601" s="246" t="s">
        <v>685</v>
      </c>
      <c r="AA601" s="246"/>
      <c r="AB601" s="246"/>
      <c r="AC601" s="246"/>
    </row>
    <row r="602" spans="1:29" x14ac:dyDescent="0.3">
      <c r="A602" s="246">
        <v>209249</v>
      </c>
      <c r="B602" s="246" t="s">
        <v>2151</v>
      </c>
      <c r="C602" s="246" t="s">
        <v>576</v>
      </c>
      <c r="D602" s="246" t="s">
        <v>2152</v>
      </c>
      <c r="E602" s="246" t="s">
        <v>397</v>
      </c>
      <c r="F602" s="247">
        <v>29497</v>
      </c>
      <c r="G602" s="246" t="s">
        <v>373</v>
      </c>
      <c r="H602" s="246"/>
      <c r="I602" s="246" t="s">
        <v>64</v>
      </c>
      <c r="J602" s="246"/>
      <c r="K602" s="246"/>
      <c r="L602" s="246"/>
      <c r="M602" s="246"/>
      <c r="N602" s="189" t="s">
        <v>1272</v>
      </c>
      <c r="O602" s="246"/>
      <c r="P602" s="246"/>
      <c r="Q602" s="246"/>
      <c r="R602" s="246"/>
      <c r="S602" s="246"/>
      <c r="T602" s="251"/>
      <c r="U602" s="246"/>
      <c r="V602" s="189" t="e">
        <v>#N/A</v>
      </c>
      <c r="W602" s="189" t="e">
        <v>#N/A</v>
      </c>
      <c r="X602" s="189" t="e">
        <v>#N/A</v>
      </c>
      <c r="Y602" s="189" t="e">
        <v>#N/A</v>
      </c>
      <c r="Z602" s="246" t="s">
        <v>685</v>
      </c>
      <c r="AA602" s="246"/>
      <c r="AB602" s="246"/>
      <c r="AC602" s="246"/>
    </row>
    <row r="603" spans="1:29" x14ac:dyDescent="0.3">
      <c r="A603" s="246">
        <v>209265</v>
      </c>
      <c r="B603" s="246" t="s">
        <v>1515</v>
      </c>
      <c r="C603" s="246" t="s">
        <v>135</v>
      </c>
      <c r="D603" s="246" t="s">
        <v>263</v>
      </c>
      <c r="E603" s="246" t="s">
        <v>397</v>
      </c>
      <c r="F603" s="247">
        <v>29777</v>
      </c>
      <c r="G603" s="246" t="s">
        <v>373</v>
      </c>
      <c r="H603" s="246" t="s">
        <v>398</v>
      </c>
      <c r="I603" s="246" t="s">
        <v>64</v>
      </c>
      <c r="J603" s="246"/>
      <c r="K603" s="246"/>
      <c r="L603" s="246"/>
      <c r="M603" s="246"/>
      <c r="O603" s="246"/>
      <c r="P603" s="246"/>
      <c r="Q603" s="246"/>
      <c r="R603" s="246"/>
      <c r="S603" s="246"/>
      <c r="T603" s="251"/>
      <c r="U603" s="246"/>
      <c r="Y603" s="189" t="s">
        <v>685</v>
      </c>
      <c r="Z603" s="246" t="s">
        <v>685</v>
      </c>
      <c r="AA603" s="246"/>
      <c r="AB603" s="246"/>
      <c r="AC603" s="246"/>
    </row>
    <row r="604" spans="1:29" x14ac:dyDescent="0.3">
      <c r="A604" s="246">
        <v>209303</v>
      </c>
      <c r="B604" s="246" t="s">
        <v>2253</v>
      </c>
      <c r="C604" s="246" t="s">
        <v>440</v>
      </c>
      <c r="D604" s="246" t="s">
        <v>2254</v>
      </c>
      <c r="E604" s="246" t="s">
        <v>397</v>
      </c>
      <c r="F604" s="247">
        <v>32168</v>
      </c>
      <c r="G604" s="246" t="s">
        <v>1084</v>
      </c>
      <c r="H604" s="246" t="s">
        <v>398</v>
      </c>
      <c r="I604" s="246" t="s">
        <v>64</v>
      </c>
      <c r="J604" s="246"/>
      <c r="K604" s="246"/>
      <c r="L604" s="246"/>
      <c r="M604" s="246"/>
      <c r="O604" s="246"/>
      <c r="P604" s="246"/>
      <c r="Q604" s="246"/>
      <c r="R604" s="246"/>
      <c r="S604" s="246"/>
      <c r="T604" s="251"/>
      <c r="U604" s="246"/>
      <c r="Z604" s="246"/>
      <c r="AA604" s="246"/>
      <c r="AB604" s="246"/>
      <c r="AC604" s="246"/>
    </row>
    <row r="605" spans="1:29" x14ac:dyDescent="0.3">
      <c r="A605" s="246">
        <v>209364</v>
      </c>
      <c r="B605" s="246" t="s">
        <v>1644</v>
      </c>
      <c r="C605" s="246" t="s">
        <v>71</v>
      </c>
      <c r="D605" s="246" t="s">
        <v>246</v>
      </c>
      <c r="E605" s="246" t="s">
        <v>397</v>
      </c>
      <c r="F605" s="247">
        <v>0</v>
      </c>
      <c r="G605" s="246"/>
      <c r="H605" s="246"/>
      <c r="I605" s="246" t="s">
        <v>64</v>
      </c>
      <c r="J605" s="246"/>
      <c r="K605" s="246"/>
      <c r="L605" s="246"/>
      <c r="M605" s="246"/>
      <c r="O605" s="246"/>
      <c r="P605" s="246"/>
      <c r="Q605" s="246"/>
      <c r="R605" s="246"/>
      <c r="S605" s="246"/>
      <c r="T605" s="251"/>
      <c r="U605" s="246"/>
      <c r="X605" s="189" t="s">
        <v>685</v>
      </c>
      <c r="Y605" s="189" t="s">
        <v>685</v>
      </c>
      <c r="Z605" s="246" t="s">
        <v>685</v>
      </c>
      <c r="AA605" s="246"/>
      <c r="AB605" s="246"/>
      <c r="AC605" s="246"/>
    </row>
    <row r="606" spans="1:29" x14ac:dyDescent="0.3">
      <c r="A606" s="246">
        <v>209394</v>
      </c>
      <c r="B606" s="246" t="s">
        <v>1481</v>
      </c>
      <c r="C606" s="246" t="s">
        <v>91</v>
      </c>
      <c r="D606" s="246" t="s">
        <v>245</v>
      </c>
      <c r="E606" s="246" t="s">
        <v>397</v>
      </c>
      <c r="F606" s="247">
        <v>0</v>
      </c>
      <c r="G606" s="246"/>
      <c r="H606" s="246" t="s">
        <v>398</v>
      </c>
      <c r="I606" s="246" t="s">
        <v>64</v>
      </c>
      <c r="J606" s="246"/>
      <c r="K606" s="246"/>
      <c r="L606" s="246"/>
      <c r="M606" s="246"/>
      <c r="O606" s="246"/>
      <c r="P606" s="246"/>
      <c r="Q606" s="246"/>
      <c r="R606" s="246"/>
      <c r="S606" s="246"/>
      <c r="T606" s="251"/>
      <c r="U606" s="246"/>
      <c r="V606" s="189" t="s">
        <v>685</v>
      </c>
      <c r="W606" s="189" t="s">
        <v>685</v>
      </c>
      <c r="Y606" s="189" t="s">
        <v>685</v>
      </c>
      <c r="Z606" s="246" t="s">
        <v>685</v>
      </c>
      <c r="AA606" s="246"/>
      <c r="AB606" s="246"/>
      <c r="AC606" s="246"/>
    </row>
    <row r="607" spans="1:29" x14ac:dyDescent="0.3">
      <c r="A607" s="246">
        <v>209410</v>
      </c>
      <c r="B607" s="246" t="s">
        <v>1801</v>
      </c>
      <c r="C607" s="246" t="s">
        <v>71</v>
      </c>
      <c r="D607" s="246" t="s">
        <v>1802</v>
      </c>
      <c r="E607" s="246" t="s">
        <v>396</v>
      </c>
      <c r="F607" s="247">
        <v>31413</v>
      </c>
      <c r="G607" s="246" t="s">
        <v>2255</v>
      </c>
      <c r="H607" s="246" t="s">
        <v>398</v>
      </c>
      <c r="I607" s="246" t="s">
        <v>64</v>
      </c>
      <c r="J607" s="246"/>
      <c r="K607" s="246"/>
      <c r="L607" s="246"/>
      <c r="M607" s="246"/>
      <c r="O607" s="246"/>
      <c r="P607" s="246"/>
      <c r="Q607" s="246"/>
      <c r="R607" s="246"/>
      <c r="S607" s="246"/>
      <c r="T607" s="251"/>
      <c r="U607" s="246"/>
      <c r="Z607" s="246"/>
      <c r="AA607" s="246"/>
      <c r="AB607" s="246"/>
      <c r="AC607" s="246"/>
    </row>
    <row r="608" spans="1:29" x14ac:dyDescent="0.3">
      <c r="A608" s="246">
        <v>209418</v>
      </c>
      <c r="B608" s="246" t="s">
        <v>1499</v>
      </c>
      <c r="C608" s="246" t="s">
        <v>74</v>
      </c>
      <c r="D608" s="246" t="s">
        <v>1500</v>
      </c>
      <c r="E608" s="246" t="s">
        <v>397</v>
      </c>
      <c r="F608" s="247">
        <v>33422</v>
      </c>
      <c r="G608" s="246" t="s">
        <v>318</v>
      </c>
      <c r="H608" s="246" t="s">
        <v>398</v>
      </c>
      <c r="I608" s="246" t="s">
        <v>64</v>
      </c>
      <c r="J608" s="246"/>
      <c r="K608" s="246"/>
      <c r="L608" s="246"/>
      <c r="M608" s="246"/>
      <c r="O608" s="246"/>
      <c r="P608" s="246"/>
      <c r="Q608" s="246"/>
      <c r="R608" s="246"/>
      <c r="S608" s="246"/>
      <c r="T608" s="251"/>
      <c r="U608" s="246"/>
      <c r="Y608" s="189" t="s">
        <v>685</v>
      </c>
      <c r="Z608" s="246" t="s">
        <v>685</v>
      </c>
      <c r="AA608" s="246"/>
      <c r="AB608" s="246"/>
      <c r="AC608" s="246"/>
    </row>
    <row r="609" spans="1:29" x14ac:dyDescent="0.3">
      <c r="A609" s="246">
        <v>209451</v>
      </c>
      <c r="B609" s="246" t="s">
        <v>1645</v>
      </c>
      <c r="C609" s="246" t="s">
        <v>158</v>
      </c>
      <c r="D609" s="246" t="s">
        <v>1070</v>
      </c>
      <c r="E609" s="246" t="s">
        <v>397</v>
      </c>
      <c r="F609" s="247">
        <v>0</v>
      </c>
      <c r="G609" s="246"/>
      <c r="H609" s="246"/>
      <c r="I609" s="246" t="s">
        <v>64</v>
      </c>
      <c r="J609" s="246"/>
      <c r="K609" s="246"/>
      <c r="L609" s="246"/>
      <c r="M609" s="246"/>
      <c r="O609" s="246"/>
      <c r="P609" s="246"/>
      <c r="Q609" s="246"/>
      <c r="R609" s="246"/>
      <c r="S609" s="246"/>
      <c r="T609" s="251"/>
      <c r="U609" s="246"/>
      <c r="X609" s="189" t="s">
        <v>685</v>
      </c>
      <c r="Y609" s="189" t="s">
        <v>685</v>
      </c>
      <c r="Z609" s="246" t="s">
        <v>685</v>
      </c>
      <c r="AA609" s="246"/>
      <c r="AB609" s="246"/>
      <c r="AC609" s="246"/>
    </row>
    <row r="610" spans="1:29" x14ac:dyDescent="0.3">
      <c r="A610" s="246">
        <v>209507</v>
      </c>
      <c r="B610" s="246" t="s">
        <v>1646</v>
      </c>
      <c r="C610" s="246" t="s">
        <v>725</v>
      </c>
      <c r="D610" s="246" t="s">
        <v>336</v>
      </c>
      <c r="E610" s="246" t="s">
        <v>397</v>
      </c>
      <c r="F610" s="247">
        <v>0</v>
      </c>
      <c r="G610" s="246"/>
      <c r="H610" s="246"/>
      <c r="I610" s="246" t="s">
        <v>64</v>
      </c>
      <c r="J610" s="246"/>
      <c r="K610" s="246"/>
      <c r="L610" s="246"/>
      <c r="M610" s="246"/>
      <c r="O610" s="246"/>
      <c r="P610" s="246"/>
      <c r="Q610" s="246"/>
      <c r="R610" s="246"/>
      <c r="S610" s="246"/>
      <c r="T610" s="251"/>
      <c r="U610" s="246"/>
      <c r="X610" s="189" t="s">
        <v>685</v>
      </c>
      <c r="Y610" s="189" t="s">
        <v>685</v>
      </c>
      <c r="Z610" s="246" t="s">
        <v>685</v>
      </c>
      <c r="AA610" s="246"/>
      <c r="AB610" s="246"/>
      <c r="AC610" s="246"/>
    </row>
    <row r="611" spans="1:29" x14ac:dyDescent="0.3">
      <c r="A611" s="246">
        <v>209515</v>
      </c>
      <c r="B611" s="246" t="s">
        <v>1785</v>
      </c>
      <c r="C611" s="246" t="s">
        <v>105</v>
      </c>
      <c r="D611" s="246" t="s">
        <v>254</v>
      </c>
      <c r="E611" s="246" t="s">
        <v>397</v>
      </c>
      <c r="F611" s="247">
        <v>32687</v>
      </c>
      <c r="G611" s="246" t="s">
        <v>373</v>
      </c>
      <c r="H611" s="246" t="s">
        <v>398</v>
      </c>
      <c r="I611" s="246" t="s">
        <v>64</v>
      </c>
      <c r="J611" s="246"/>
      <c r="K611" s="246"/>
      <c r="L611" s="246"/>
      <c r="M611" s="246"/>
      <c r="O611" s="246"/>
      <c r="P611" s="246"/>
      <c r="Q611" s="246"/>
      <c r="R611" s="246"/>
      <c r="S611" s="246"/>
      <c r="T611" s="251"/>
      <c r="U611" s="246"/>
      <c r="Z611" s="246"/>
      <c r="AA611" s="246"/>
      <c r="AB611" s="246"/>
      <c r="AC611" s="246"/>
    </row>
    <row r="612" spans="1:29" x14ac:dyDescent="0.3">
      <c r="A612" s="246">
        <v>209536</v>
      </c>
      <c r="B612" s="246" t="s">
        <v>1475</v>
      </c>
      <c r="C612" s="246" t="s">
        <v>204</v>
      </c>
      <c r="D612" s="246" t="s">
        <v>345</v>
      </c>
      <c r="E612" s="246" t="s">
        <v>397</v>
      </c>
      <c r="F612" s="247">
        <v>33905</v>
      </c>
      <c r="G612" s="246" t="s">
        <v>373</v>
      </c>
      <c r="H612" s="246" t="s">
        <v>398</v>
      </c>
      <c r="I612" s="246" t="s">
        <v>64</v>
      </c>
      <c r="J612" s="246"/>
      <c r="K612" s="246"/>
      <c r="L612" s="246"/>
      <c r="M612" s="246"/>
      <c r="O612" s="246"/>
      <c r="P612" s="246"/>
      <c r="Q612" s="246"/>
      <c r="R612" s="246"/>
      <c r="S612" s="246"/>
      <c r="T612" s="251"/>
      <c r="U612" s="246"/>
      <c r="Y612" s="189" t="s">
        <v>685</v>
      </c>
      <c r="Z612" s="246" t="s">
        <v>685</v>
      </c>
      <c r="AA612" s="246"/>
      <c r="AB612" s="246"/>
      <c r="AC612" s="246"/>
    </row>
    <row r="613" spans="1:29" x14ac:dyDescent="0.3">
      <c r="A613" s="246">
        <v>209580</v>
      </c>
      <c r="B613" s="246" t="s">
        <v>1609</v>
      </c>
      <c r="C613" s="246" t="s">
        <v>212</v>
      </c>
      <c r="D613" s="246" t="s">
        <v>360</v>
      </c>
      <c r="E613" s="246" t="s">
        <v>396</v>
      </c>
      <c r="F613" s="247">
        <v>33604</v>
      </c>
      <c r="G613" s="246" t="s">
        <v>373</v>
      </c>
      <c r="H613" s="246" t="s">
        <v>398</v>
      </c>
      <c r="I613" s="246" t="s">
        <v>64</v>
      </c>
      <c r="J613" s="246"/>
      <c r="K613" s="246"/>
      <c r="L613" s="246"/>
      <c r="M613" s="246"/>
      <c r="O613" s="246"/>
      <c r="P613" s="246"/>
      <c r="Q613" s="246"/>
      <c r="R613" s="246"/>
      <c r="S613" s="246"/>
      <c r="T613" s="251"/>
      <c r="U613" s="246"/>
      <c r="Y613" s="189" t="s">
        <v>685</v>
      </c>
      <c r="Z613" s="246" t="s">
        <v>685</v>
      </c>
      <c r="AA613" s="246"/>
      <c r="AB613" s="246"/>
      <c r="AC613" s="246"/>
    </row>
    <row r="614" spans="1:29" x14ac:dyDescent="0.3">
      <c r="A614" s="246">
        <v>209643</v>
      </c>
      <c r="B614" s="246" t="s">
        <v>2256</v>
      </c>
      <c r="C614" s="246" t="s">
        <v>145</v>
      </c>
      <c r="D614" s="246" t="s">
        <v>2228</v>
      </c>
      <c r="E614" s="246" t="s">
        <v>397</v>
      </c>
      <c r="F614" s="247">
        <v>33604</v>
      </c>
      <c r="G614" s="246" t="s">
        <v>580</v>
      </c>
      <c r="H614" s="246" t="s">
        <v>398</v>
      </c>
      <c r="I614" s="246" t="s">
        <v>64</v>
      </c>
      <c r="J614" s="246"/>
      <c r="K614" s="246"/>
      <c r="L614" s="246"/>
      <c r="M614" s="246"/>
      <c r="O614" s="246"/>
      <c r="P614" s="246"/>
      <c r="Q614" s="246"/>
      <c r="R614" s="246"/>
      <c r="S614" s="246"/>
      <c r="T614" s="251"/>
      <c r="U614" s="246"/>
      <c r="Z614" s="246"/>
      <c r="AA614" s="246"/>
      <c r="AB614" s="246"/>
      <c r="AC614" s="246"/>
    </row>
    <row r="615" spans="1:29" x14ac:dyDescent="0.3">
      <c r="A615" s="246">
        <v>209692</v>
      </c>
      <c r="B615" s="246" t="s">
        <v>2257</v>
      </c>
      <c r="C615" s="246" t="s">
        <v>71</v>
      </c>
      <c r="D615" s="246" t="s">
        <v>1772</v>
      </c>
      <c r="E615" s="246" t="s">
        <v>396</v>
      </c>
      <c r="F615" s="247">
        <v>30805</v>
      </c>
      <c r="G615" s="246" t="s">
        <v>373</v>
      </c>
      <c r="H615" s="246" t="s">
        <v>398</v>
      </c>
      <c r="I615" s="246" t="s">
        <v>64</v>
      </c>
      <c r="J615" s="246"/>
      <c r="K615" s="246"/>
      <c r="L615" s="246"/>
      <c r="M615" s="246"/>
      <c r="O615" s="246"/>
      <c r="P615" s="246"/>
      <c r="Q615" s="246"/>
      <c r="R615" s="246"/>
      <c r="S615" s="246"/>
      <c r="T615" s="251"/>
      <c r="U615" s="246"/>
      <c r="Z615" s="246"/>
      <c r="AA615" s="246"/>
      <c r="AB615" s="246"/>
      <c r="AC615" s="246"/>
    </row>
    <row r="616" spans="1:29" x14ac:dyDescent="0.3">
      <c r="A616" s="246">
        <v>209742</v>
      </c>
      <c r="B616" s="246" t="s">
        <v>1647</v>
      </c>
      <c r="C616" s="246" t="s">
        <v>83</v>
      </c>
      <c r="D616" s="246" t="s">
        <v>485</v>
      </c>
      <c r="E616" s="246" t="s">
        <v>397</v>
      </c>
      <c r="F616" s="247">
        <v>0</v>
      </c>
      <c r="G616" s="246"/>
      <c r="H616" s="246"/>
      <c r="I616" s="246" t="s">
        <v>64</v>
      </c>
      <c r="J616" s="246"/>
      <c r="K616" s="246"/>
      <c r="L616" s="246"/>
      <c r="M616" s="246"/>
      <c r="O616" s="246"/>
      <c r="P616" s="246"/>
      <c r="Q616" s="246"/>
      <c r="R616" s="246"/>
      <c r="S616" s="246"/>
      <c r="T616" s="251"/>
      <c r="U616" s="246"/>
      <c r="X616" s="189" t="s">
        <v>685</v>
      </c>
      <c r="Y616" s="189" t="s">
        <v>685</v>
      </c>
      <c r="Z616" s="246" t="s">
        <v>685</v>
      </c>
      <c r="AA616" s="246"/>
      <c r="AB616" s="246"/>
      <c r="AC616" s="246"/>
    </row>
    <row r="617" spans="1:29" x14ac:dyDescent="0.3">
      <c r="A617" s="246">
        <v>209779</v>
      </c>
      <c r="B617" s="246" t="s">
        <v>1700</v>
      </c>
      <c r="C617" s="246" t="s">
        <v>133</v>
      </c>
      <c r="D617" s="246" t="s">
        <v>1701</v>
      </c>
      <c r="E617" s="246" t="s">
        <v>397</v>
      </c>
      <c r="F617" s="247">
        <v>34335</v>
      </c>
      <c r="G617" s="246" t="s">
        <v>583</v>
      </c>
      <c r="H617" s="246" t="s">
        <v>398</v>
      </c>
      <c r="I617" s="246" t="s">
        <v>64</v>
      </c>
      <c r="J617" s="246"/>
      <c r="K617" s="246"/>
      <c r="L617" s="246"/>
      <c r="M617" s="246"/>
      <c r="O617" s="246"/>
      <c r="P617" s="246"/>
      <c r="Q617" s="246"/>
      <c r="R617" s="246"/>
      <c r="S617" s="246"/>
      <c r="T617" s="251"/>
      <c r="U617" s="246"/>
      <c r="Z617" s="246" t="s">
        <v>685</v>
      </c>
      <c r="AA617" s="246"/>
      <c r="AB617" s="246"/>
      <c r="AC617" s="246"/>
    </row>
    <row r="618" spans="1:29" x14ac:dyDescent="0.3">
      <c r="A618" s="246">
        <v>209818</v>
      </c>
      <c r="B618" s="246" t="s">
        <v>2007</v>
      </c>
      <c r="C618" s="246" t="s">
        <v>67</v>
      </c>
      <c r="D618" s="246" t="s">
        <v>2258</v>
      </c>
      <c r="E618" s="246" t="s">
        <v>397</v>
      </c>
      <c r="F618" s="247">
        <v>34321</v>
      </c>
      <c r="G618" s="246" t="s">
        <v>1067</v>
      </c>
      <c r="H618" s="246" t="s">
        <v>398</v>
      </c>
      <c r="I618" s="246" t="s">
        <v>64</v>
      </c>
      <c r="J618" s="246"/>
      <c r="K618" s="246"/>
      <c r="L618" s="246"/>
      <c r="M618" s="246"/>
      <c r="O618" s="246"/>
      <c r="P618" s="246"/>
      <c r="Q618" s="246"/>
      <c r="R618" s="246"/>
      <c r="S618" s="246">
        <v>908</v>
      </c>
      <c r="T618" s="251">
        <v>44430</v>
      </c>
      <c r="U618" s="246">
        <v>19500</v>
      </c>
      <c r="Z618" s="246"/>
      <c r="AA618" s="246"/>
      <c r="AB618" s="246"/>
      <c r="AC618" s="246"/>
    </row>
    <row r="619" spans="1:29" x14ac:dyDescent="0.3">
      <c r="A619" s="246">
        <v>209830</v>
      </c>
      <c r="B619" s="246" t="s">
        <v>1468</v>
      </c>
      <c r="C619" s="246" t="s">
        <v>203</v>
      </c>
      <c r="D619" s="246" t="s">
        <v>1469</v>
      </c>
      <c r="E619" s="246" t="s">
        <v>397</v>
      </c>
      <c r="F619" s="247">
        <v>34820</v>
      </c>
      <c r="G619" s="246" t="s">
        <v>390</v>
      </c>
      <c r="H619" s="246" t="s">
        <v>398</v>
      </c>
      <c r="I619" s="246" t="s">
        <v>64</v>
      </c>
      <c r="J619" s="246"/>
      <c r="K619" s="246"/>
      <c r="L619" s="246"/>
      <c r="M619" s="246"/>
      <c r="O619" s="246"/>
      <c r="P619" s="246"/>
      <c r="Q619" s="246"/>
      <c r="R619" s="246"/>
      <c r="S619" s="246"/>
      <c r="T619" s="251"/>
      <c r="U619" s="246"/>
      <c r="Y619" s="189" t="s">
        <v>685</v>
      </c>
      <c r="Z619" s="246" t="s">
        <v>685</v>
      </c>
      <c r="AA619" s="246"/>
      <c r="AB619" s="246"/>
      <c r="AC619" s="246"/>
    </row>
    <row r="620" spans="1:29" x14ac:dyDescent="0.3">
      <c r="A620" s="246">
        <v>209848</v>
      </c>
      <c r="B620" s="246" t="s">
        <v>1691</v>
      </c>
      <c r="C620" s="246" t="s">
        <v>71</v>
      </c>
      <c r="D620" s="246" t="s">
        <v>337</v>
      </c>
      <c r="E620" s="246" t="s">
        <v>397</v>
      </c>
      <c r="F620" s="247">
        <v>29037</v>
      </c>
      <c r="G620" s="246" t="s">
        <v>400</v>
      </c>
      <c r="H620" s="246" t="s">
        <v>404</v>
      </c>
      <c r="I620" s="246" t="s">
        <v>64</v>
      </c>
      <c r="J620" s="246"/>
      <c r="K620" s="246"/>
      <c r="L620" s="246"/>
      <c r="M620" s="246"/>
      <c r="O620" s="246"/>
      <c r="P620" s="246"/>
      <c r="Q620" s="246"/>
      <c r="R620" s="246"/>
      <c r="S620" s="246"/>
      <c r="T620" s="251"/>
      <c r="U620" s="246"/>
      <c r="Z620" s="246" t="s">
        <v>685</v>
      </c>
      <c r="AA620" s="246"/>
      <c r="AB620" s="246"/>
      <c r="AC620" s="246"/>
    </row>
    <row r="621" spans="1:29" x14ac:dyDescent="0.3">
      <c r="A621" s="246">
        <v>209859</v>
      </c>
      <c r="B621" s="246" t="s">
        <v>1648</v>
      </c>
      <c r="C621" s="246" t="s">
        <v>71</v>
      </c>
      <c r="D621" s="246" t="s">
        <v>297</v>
      </c>
      <c r="E621" s="246" t="s">
        <v>397</v>
      </c>
      <c r="F621" s="247">
        <v>0</v>
      </c>
      <c r="G621" s="246"/>
      <c r="H621" s="246"/>
      <c r="I621" s="246" t="s">
        <v>64</v>
      </c>
      <c r="J621" s="246"/>
      <c r="K621" s="246"/>
      <c r="L621" s="246"/>
      <c r="M621" s="246"/>
      <c r="O621" s="246"/>
      <c r="P621" s="246"/>
      <c r="Q621" s="246"/>
      <c r="R621" s="246"/>
      <c r="S621" s="246"/>
      <c r="T621" s="251"/>
      <c r="U621" s="246"/>
      <c r="X621" s="189" t="s">
        <v>685</v>
      </c>
      <c r="Y621" s="189" t="s">
        <v>685</v>
      </c>
      <c r="Z621" s="246" t="s">
        <v>685</v>
      </c>
      <c r="AA621" s="246"/>
      <c r="AB621" s="246"/>
      <c r="AC621" s="246"/>
    </row>
    <row r="622" spans="1:29" x14ac:dyDescent="0.3">
      <c r="A622" s="246">
        <v>209872</v>
      </c>
      <c r="B622" s="246" t="s">
        <v>1869</v>
      </c>
      <c r="C622" s="246" t="s">
        <v>116</v>
      </c>
      <c r="D622" s="246" t="s">
        <v>2259</v>
      </c>
      <c r="E622" s="246" t="s">
        <v>397</v>
      </c>
      <c r="F622" s="247">
        <v>34386</v>
      </c>
      <c r="G622" s="246" t="s">
        <v>1053</v>
      </c>
      <c r="H622" s="246" t="s">
        <v>398</v>
      </c>
      <c r="I622" s="246" t="s">
        <v>64</v>
      </c>
      <c r="J622" s="246"/>
      <c r="K622" s="246"/>
      <c r="L622" s="246"/>
      <c r="M622" s="246"/>
      <c r="O622" s="246"/>
      <c r="P622" s="246"/>
      <c r="Q622" s="246"/>
      <c r="R622" s="246"/>
      <c r="S622" s="246"/>
      <c r="T622" s="251"/>
      <c r="U622" s="246"/>
      <c r="Z622" s="246"/>
      <c r="AA622" s="246"/>
      <c r="AB622" s="246"/>
      <c r="AC622" s="246"/>
    </row>
    <row r="623" spans="1:29" x14ac:dyDescent="0.3">
      <c r="A623" s="246">
        <v>209883</v>
      </c>
      <c r="B623" s="246" t="s">
        <v>1689</v>
      </c>
      <c r="C623" s="246" t="s">
        <v>71</v>
      </c>
      <c r="D623" s="246" t="s">
        <v>304</v>
      </c>
      <c r="E623" s="246" t="s">
        <v>397</v>
      </c>
      <c r="F623" s="247">
        <v>34700</v>
      </c>
      <c r="G623" s="246" t="s">
        <v>344</v>
      </c>
      <c r="H623" s="246" t="s">
        <v>406</v>
      </c>
      <c r="I623" s="246" t="s">
        <v>64</v>
      </c>
      <c r="J623" s="246"/>
      <c r="K623" s="246"/>
      <c r="L623" s="246"/>
      <c r="M623" s="246"/>
      <c r="O623" s="246"/>
      <c r="P623" s="246"/>
      <c r="Q623" s="246"/>
      <c r="R623" s="246"/>
      <c r="S623" s="246"/>
      <c r="T623" s="251"/>
      <c r="U623" s="246"/>
      <c r="Z623" s="246" t="s">
        <v>685</v>
      </c>
      <c r="AA623" s="246"/>
      <c r="AB623" s="246"/>
      <c r="AC623" s="246"/>
    </row>
    <row r="624" spans="1:29" x14ac:dyDescent="0.3">
      <c r="A624" s="246">
        <v>209961</v>
      </c>
      <c r="B624" s="246" t="s">
        <v>2261</v>
      </c>
      <c r="C624" s="246" t="s">
        <v>95</v>
      </c>
      <c r="D624" s="246" t="s">
        <v>2262</v>
      </c>
      <c r="E624" s="246" t="s">
        <v>397</v>
      </c>
      <c r="F624" s="247">
        <v>34700</v>
      </c>
      <c r="G624" s="246" t="s">
        <v>1855</v>
      </c>
      <c r="H624" s="246" t="s">
        <v>398</v>
      </c>
      <c r="I624" s="246" t="s">
        <v>64</v>
      </c>
      <c r="J624" s="246"/>
      <c r="K624" s="246"/>
      <c r="L624" s="246"/>
      <c r="M624" s="246"/>
      <c r="O624" s="246"/>
      <c r="P624" s="246"/>
      <c r="Q624" s="246"/>
      <c r="R624" s="246"/>
      <c r="S624" s="246"/>
      <c r="T624" s="251"/>
      <c r="U624" s="246"/>
      <c r="Z624" s="246"/>
      <c r="AA624" s="246"/>
      <c r="AB624" s="246"/>
      <c r="AC624" s="246"/>
    </row>
    <row r="625" spans="1:29" x14ac:dyDescent="0.3">
      <c r="A625" s="246">
        <v>209983</v>
      </c>
      <c r="B625" s="246" t="s">
        <v>1769</v>
      </c>
      <c r="C625" s="246" t="s">
        <v>214</v>
      </c>
      <c r="D625" s="246" t="s">
        <v>2263</v>
      </c>
      <c r="E625" s="246" t="s">
        <v>397</v>
      </c>
      <c r="F625" s="247">
        <v>31287</v>
      </c>
      <c r="G625" s="246" t="s">
        <v>1028</v>
      </c>
      <c r="H625" s="246" t="s">
        <v>398</v>
      </c>
      <c r="I625" s="246" t="s">
        <v>64</v>
      </c>
      <c r="J625" s="246"/>
      <c r="K625" s="246"/>
      <c r="L625" s="246"/>
      <c r="M625" s="246"/>
      <c r="O625" s="246"/>
      <c r="P625" s="246"/>
      <c r="Q625" s="246"/>
      <c r="R625" s="246"/>
      <c r="S625" s="246"/>
      <c r="T625" s="251"/>
      <c r="U625" s="246"/>
      <c r="Z625" s="246"/>
      <c r="AA625" s="246"/>
      <c r="AB625" s="246"/>
      <c r="AC625" s="246"/>
    </row>
    <row r="626" spans="1:29" x14ac:dyDescent="0.3">
      <c r="A626" s="246">
        <v>209989</v>
      </c>
      <c r="B626" s="246" t="s">
        <v>1856</v>
      </c>
      <c r="C626" s="246" t="s">
        <v>98</v>
      </c>
      <c r="D626" s="246" t="s">
        <v>1857</v>
      </c>
      <c r="E626" s="246" t="s">
        <v>397</v>
      </c>
      <c r="F626" s="247">
        <v>34563</v>
      </c>
      <c r="G626" s="246" t="s">
        <v>1041</v>
      </c>
      <c r="H626" s="246" t="s">
        <v>398</v>
      </c>
      <c r="I626" s="246" t="s">
        <v>64</v>
      </c>
      <c r="J626" s="246"/>
      <c r="K626" s="246"/>
      <c r="L626" s="246"/>
      <c r="M626" s="246"/>
      <c r="O626" s="246"/>
      <c r="P626" s="246"/>
      <c r="Q626" s="246"/>
      <c r="R626" s="246"/>
      <c r="S626" s="246"/>
      <c r="T626" s="251"/>
      <c r="U626" s="246"/>
      <c r="Z626" s="246"/>
      <c r="AA626" s="246"/>
      <c r="AB626" s="246"/>
      <c r="AC626" s="246"/>
    </row>
    <row r="627" spans="1:29" x14ac:dyDescent="0.3">
      <c r="A627" s="246">
        <v>209993</v>
      </c>
      <c r="B627" s="246" t="s">
        <v>1752</v>
      </c>
      <c r="C627" s="246" t="s">
        <v>159</v>
      </c>
      <c r="D627" s="246" t="s">
        <v>282</v>
      </c>
      <c r="E627" s="246" t="s">
        <v>397</v>
      </c>
      <c r="F627" s="247">
        <v>30050</v>
      </c>
      <c r="G627" s="246" t="s">
        <v>373</v>
      </c>
      <c r="H627" s="246" t="s">
        <v>398</v>
      </c>
      <c r="I627" s="246" t="s">
        <v>64</v>
      </c>
      <c r="J627" s="246"/>
      <c r="K627" s="246"/>
      <c r="L627" s="246"/>
      <c r="M627" s="246"/>
      <c r="O627" s="246"/>
      <c r="P627" s="246"/>
      <c r="Q627" s="246"/>
      <c r="R627" s="246"/>
      <c r="S627" s="246"/>
      <c r="T627" s="251"/>
      <c r="U627" s="246"/>
      <c r="Z627" s="246"/>
      <c r="AA627" s="246"/>
      <c r="AB627" s="246"/>
      <c r="AC627" s="246"/>
    </row>
    <row r="628" spans="1:29" x14ac:dyDescent="0.3">
      <c r="A628" s="246">
        <v>210004</v>
      </c>
      <c r="B628" s="246" t="s">
        <v>1692</v>
      </c>
      <c r="C628" s="246" t="s">
        <v>111</v>
      </c>
      <c r="D628" s="246" t="s">
        <v>283</v>
      </c>
      <c r="E628" s="246" t="s">
        <v>396</v>
      </c>
      <c r="F628" s="247">
        <v>34338</v>
      </c>
      <c r="G628" s="246" t="s">
        <v>1693</v>
      </c>
      <c r="H628" s="246" t="s">
        <v>404</v>
      </c>
      <c r="I628" s="246" t="s">
        <v>64</v>
      </c>
      <c r="J628" s="246"/>
      <c r="K628" s="246"/>
      <c r="L628" s="246"/>
      <c r="M628" s="246"/>
      <c r="O628" s="246"/>
      <c r="P628" s="246"/>
      <c r="Q628" s="246"/>
      <c r="R628" s="246"/>
      <c r="S628" s="246"/>
      <c r="T628" s="251"/>
      <c r="U628" s="246"/>
      <c r="Z628" s="246" t="s">
        <v>685</v>
      </c>
      <c r="AA628" s="246"/>
      <c r="AB628" s="246"/>
      <c r="AC628" s="246"/>
    </row>
    <row r="629" spans="1:29" x14ac:dyDescent="0.3">
      <c r="A629" s="246">
        <v>210017</v>
      </c>
      <c r="B629" s="246" t="s">
        <v>2012</v>
      </c>
      <c r="C629" s="246" t="s">
        <v>153</v>
      </c>
      <c r="D629" s="246" t="s">
        <v>575</v>
      </c>
      <c r="E629" s="246" t="s">
        <v>396</v>
      </c>
      <c r="F629" s="247">
        <v>34660</v>
      </c>
      <c r="G629" s="246" t="s">
        <v>1067</v>
      </c>
      <c r="H629" s="246" t="s">
        <v>398</v>
      </c>
      <c r="I629" s="246" t="s">
        <v>64</v>
      </c>
      <c r="J629" s="246"/>
      <c r="K629" s="246"/>
      <c r="L629" s="246"/>
      <c r="M629" s="246"/>
      <c r="O629" s="246"/>
      <c r="P629" s="246"/>
      <c r="Q629" s="246"/>
      <c r="R629" s="246"/>
      <c r="S629" s="246"/>
      <c r="T629" s="251"/>
      <c r="U629" s="246"/>
      <c r="Z629" s="246"/>
      <c r="AA629" s="246"/>
      <c r="AB629" s="246"/>
      <c r="AC629" s="246"/>
    </row>
    <row r="630" spans="1:29" x14ac:dyDescent="0.3">
      <c r="A630" s="246">
        <v>210064</v>
      </c>
      <c r="B630" s="246" t="s">
        <v>1711</v>
      </c>
      <c r="C630" s="246" t="s">
        <v>130</v>
      </c>
      <c r="D630" s="246" t="s">
        <v>323</v>
      </c>
      <c r="E630" s="246" t="s">
        <v>397</v>
      </c>
      <c r="F630" s="247">
        <v>34335</v>
      </c>
      <c r="G630" s="246" t="s">
        <v>610</v>
      </c>
      <c r="H630" s="246" t="s">
        <v>398</v>
      </c>
      <c r="I630" s="246" t="s">
        <v>64</v>
      </c>
      <c r="J630" s="246"/>
      <c r="K630" s="246"/>
      <c r="L630" s="246"/>
      <c r="M630" s="246"/>
      <c r="O630" s="246"/>
      <c r="P630" s="246"/>
      <c r="Q630" s="246"/>
      <c r="R630" s="246"/>
      <c r="S630" s="246"/>
      <c r="T630" s="251"/>
      <c r="U630" s="246"/>
      <c r="Z630" s="246" t="s">
        <v>685</v>
      </c>
      <c r="AA630" s="246"/>
      <c r="AB630" s="246"/>
      <c r="AC630" s="246"/>
    </row>
    <row r="631" spans="1:29" x14ac:dyDescent="0.3">
      <c r="A631" s="246">
        <v>210066</v>
      </c>
      <c r="B631" s="246" t="s">
        <v>2028</v>
      </c>
      <c r="C631" s="246" t="s">
        <v>111</v>
      </c>
      <c r="D631" s="246" t="s">
        <v>2265</v>
      </c>
      <c r="E631" s="246" t="s">
        <v>397</v>
      </c>
      <c r="F631" s="247">
        <v>33994</v>
      </c>
      <c r="G631" s="246" t="s">
        <v>2266</v>
      </c>
      <c r="H631" s="246" t="s">
        <v>398</v>
      </c>
      <c r="I631" s="246" t="s">
        <v>64</v>
      </c>
      <c r="J631" s="246"/>
      <c r="K631" s="246"/>
      <c r="L631" s="246"/>
      <c r="M631" s="246"/>
      <c r="O631" s="246"/>
      <c r="P631" s="246"/>
      <c r="Q631" s="246"/>
      <c r="R631" s="246"/>
      <c r="S631" s="246"/>
      <c r="T631" s="251"/>
      <c r="U631" s="246"/>
      <c r="Z631" s="246"/>
      <c r="AA631" s="246"/>
      <c r="AB631" s="246"/>
      <c r="AC631" s="246"/>
    </row>
    <row r="632" spans="1:29" x14ac:dyDescent="0.3">
      <c r="A632" s="246">
        <v>210069</v>
      </c>
      <c r="B632" s="246" t="s">
        <v>1819</v>
      </c>
      <c r="C632" s="246" t="s">
        <v>82</v>
      </c>
      <c r="D632" s="246" t="s">
        <v>1820</v>
      </c>
      <c r="E632" s="246" t="s">
        <v>397</v>
      </c>
      <c r="F632" s="247">
        <v>33239</v>
      </c>
      <c r="G632" s="246" t="s">
        <v>1026</v>
      </c>
      <c r="H632" s="246" t="s">
        <v>398</v>
      </c>
      <c r="I632" s="246" t="s">
        <v>64</v>
      </c>
      <c r="J632" s="246"/>
      <c r="K632" s="246"/>
      <c r="L632" s="246"/>
      <c r="M632" s="246"/>
      <c r="O632" s="246"/>
      <c r="P632" s="246"/>
      <c r="Q632" s="246"/>
      <c r="R632" s="246"/>
      <c r="S632" s="246"/>
      <c r="T632" s="251"/>
      <c r="U632" s="246"/>
      <c r="Z632" s="246"/>
      <c r="AA632" s="246"/>
      <c r="AB632" s="246"/>
      <c r="AC632" s="246"/>
    </row>
    <row r="633" spans="1:29" x14ac:dyDescent="0.3">
      <c r="A633" s="246">
        <v>210081</v>
      </c>
      <c r="B633" s="246" t="s">
        <v>1773</v>
      </c>
      <c r="C633" s="246" t="s">
        <v>196</v>
      </c>
      <c r="D633" s="246" t="s">
        <v>2168</v>
      </c>
      <c r="E633" s="246" t="s">
        <v>397</v>
      </c>
      <c r="F633" s="247">
        <v>31416</v>
      </c>
      <c r="G633" s="246" t="s">
        <v>373</v>
      </c>
      <c r="H633" s="246" t="s">
        <v>398</v>
      </c>
      <c r="I633" s="246" t="s">
        <v>64</v>
      </c>
      <c r="J633" s="246"/>
      <c r="K633" s="246"/>
      <c r="L633" s="246"/>
      <c r="M633" s="246"/>
      <c r="O633" s="246"/>
      <c r="P633" s="246"/>
      <c r="Q633" s="246"/>
      <c r="R633" s="246"/>
      <c r="S633" s="246"/>
      <c r="T633" s="251"/>
      <c r="U633" s="246"/>
      <c r="Z633" s="246"/>
      <c r="AA633" s="246"/>
      <c r="AB633" s="246"/>
      <c r="AC633" s="246"/>
    </row>
    <row r="634" spans="1:29" x14ac:dyDescent="0.3">
      <c r="A634" s="246">
        <v>210086</v>
      </c>
      <c r="B634" s="246" t="s">
        <v>1286</v>
      </c>
      <c r="C634" s="246" t="s">
        <v>190</v>
      </c>
      <c r="D634" s="246" t="s">
        <v>2267</v>
      </c>
      <c r="E634" s="246" t="s">
        <v>397</v>
      </c>
      <c r="F634" s="247">
        <v>29465</v>
      </c>
      <c r="G634" s="246" t="s">
        <v>1027</v>
      </c>
      <c r="H634" s="246" t="s">
        <v>398</v>
      </c>
      <c r="I634" s="246" t="s">
        <v>64</v>
      </c>
      <c r="J634" s="246"/>
      <c r="K634" s="246"/>
      <c r="L634" s="246"/>
      <c r="M634" s="246"/>
      <c r="O634" s="246"/>
      <c r="P634" s="246"/>
      <c r="Q634" s="246"/>
      <c r="R634" s="246"/>
      <c r="S634" s="246"/>
      <c r="T634" s="251"/>
      <c r="U634" s="246"/>
      <c r="Z634" s="246"/>
      <c r="AA634" s="246"/>
      <c r="AB634" s="246"/>
      <c r="AC634" s="246"/>
    </row>
    <row r="635" spans="1:29" x14ac:dyDescent="0.3">
      <c r="A635" s="246">
        <v>210089</v>
      </c>
      <c r="B635" s="246" t="s">
        <v>2268</v>
      </c>
      <c r="C635" s="246" t="s">
        <v>71</v>
      </c>
      <c r="D635" s="246" t="s">
        <v>290</v>
      </c>
      <c r="E635" s="246" t="s">
        <v>397</v>
      </c>
      <c r="F635" s="247">
        <v>26127</v>
      </c>
      <c r="G635" s="246" t="s">
        <v>373</v>
      </c>
      <c r="H635" s="246" t="s">
        <v>398</v>
      </c>
      <c r="I635" s="246" t="s">
        <v>64</v>
      </c>
      <c r="J635" s="246"/>
      <c r="K635" s="246"/>
      <c r="L635" s="246"/>
      <c r="M635" s="246"/>
      <c r="O635" s="246"/>
      <c r="P635" s="246"/>
      <c r="Q635" s="246"/>
      <c r="R635" s="246"/>
      <c r="S635" s="246"/>
      <c r="T635" s="251"/>
      <c r="U635" s="246"/>
      <c r="Z635" s="246"/>
      <c r="AA635" s="246"/>
      <c r="AB635" s="246"/>
      <c r="AC635" s="246"/>
    </row>
    <row r="636" spans="1:29" x14ac:dyDescent="0.3">
      <c r="A636" s="246">
        <v>210100</v>
      </c>
      <c r="B636" s="246" t="s">
        <v>1585</v>
      </c>
      <c r="C636" s="246" t="s">
        <v>1586</v>
      </c>
      <c r="D636" s="246" t="s">
        <v>275</v>
      </c>
      <c r="E636" s="246" t="s">
        <v>396</v>
      </c>
      <c r="F636" s="247">
        <v>33666</v>
      </c>
      <c r="G636" s="246" t="s">
        <v>373</v>
      </c>
      <c r="H636" s="246" t="s">
        <v>398</v>
      </c>
      <c r="I636" s="246" t="s">
        <v>64</v>
      </c>
      <c r="J636" s="246"/>
      <c r="K636" s="246"/>
      <c r="L636" s="246"/>
      <c r="M636" s="246"/>
      <c r="O636" s="246"/>
      <c r="P636" s="246"/>
      <c r="Q636" s="246"/>
      <c r="R636" s="246"/>
      <c r="S636" s="246"/>
      <c r="T636" s="251"/>
      <c r="U636" s="246"/>
      <c r="Y636" s="189" t="s">
        <v>685</v>
      </c>
      <c r="Z636" s="246" t="s">
        <v>685</v>
      </c>
      <c r="AA636" s="246"/>
      <c r="AB636" s="246"/>
      <c r="AC636" s="246"/>
    </row>
    <row r="637" spans="1:29" x14ac:dyDescent="0.3">
      <c r="A637" s="246">
        <v>210129</v>
      </c>
      <c r="B637" s="246" t="s">
        <v>1833</v>
      </c>
      <c r="C637" s="246" t="s">
        <v>150</v>
      </c>
      <c r="D637" s="246" t="s">
        <v>2269</v>
      </c>
      <c r="E637" s="246" t="s">
        <v>396</v>
      </c>
      <c r="F637" s="247">
        <v>27395</v>
      </c>
      <c r="G637" s="246" t="s">
        <v>1026</v>
      </c>
      <c r="H637" s="246" t="s">
        <v>398</v>
      </c>
      <c r="I637" s="246" t="s">
        <v>64</v>
      </c>
      <c r="J637" s="246"/>
      <c r="K637" s="246"/>
      <c r="L637" s="246"/>
      <c r="M637" s="246"/>
      <c r="O637" s="246"/>
      <c r="P637" s="246"/>
      <c r="Q637" s="246"/>
      <c r="R637" s="246"/>
      <c r="S637" s="246"/>
      <c r="T637" s="251"/>
      <c r="U637" s="246"/>
      <c r="Z637" s="246"/>
      <c r="AA637" s="246"/>
      <c r="AB637" s="246"/>
      <c r="AC637" s="246"/>
    </row>
    <row r="638" spans="1:29" x14ac:dyDescent="0.3">
      <c r="A638" s="246">
        <v>210156</v>
      </c>
      <c r="B638" s="246" t="s">
        <v>2270</v>
      </c>
      <c r="C638" s="246" t="s">
        <v>440</v>
      </c>
      <c r="D638" s="246" t="s">
        <v>1188</v>
      </c>
      <c r="E638" s="246" t="s">
        <v>396</v>
      </c>
      <c r="F638" s="247">
        <v>34245</v>
      </c>
      <c r="G638" s="246" t="s">
        <v>373</v>
      </c>
      <c r="H638" s="246" t="s">
        <v>398</v>
      </c>
      <c r="I638" s="246" t="s">
        <v>64</v>
      </c>
      <c r="J638" s="246"/>
      <c r="K638" s="246"/>
      <c r="L638" s="246"/>
      <c r="M638" s="246"/>
      <c r="O638" s="246"/>
      <c r="P638" s="246"/>
      <c r="Q638" s="246"/>
      <c r="R638" s="246"/>
      <c r="S638" s="246"/>
      <c r="T638" s="251"/>
      <c r="U638" s="246"/>
      <c r="Z638" s="246"/>
      <c r="AA638" s="246"/>
      <c r="AB638" s="246"/>
      <c r="AC638" s="246"/>
    </row>
    <row r="639" spans="1:29" x14ac:dyDescent="0.3">
      <c r="A639" s="246">
        <v>210203</v>
      </c>
      <c r="B639" s="246" t="s">
        <v>1608</v>
      </c>
      <c r="C639" s="246" t="s">
        <v>94</v>
      </c>
      <c r="D639" s="246" t="s">
        <v>288</v>
      </c>
      <c r="E639" s="246" t="s">
        <v>396</v>
      </c>
      <c r="F639" s="247">
        <v>32874</v>
      </c>
      <c r="G639" s="246" t="s">
        <v>373</v>
      </c>
      <c r="H639" s="246" t="s">
        <v>398</v>
      </c>
      <c r="I639" s="246" t="s">
        <v>64</v>
      </c>
      <c r="J639" s="246"/>
      <c r="K639" s="246"/>
      <c r="L639" s="246"/>
      <c r="M639" s="246"/>
      <c r="O639" s="246"/>
      <c r="P639" s="246"/>
      <c r="Q639" s="246"/>
      <c r="R639" s="246"/>
      <c r="S639" s="246"/>
      <c r="T639" s="251"/>
      <c r="U639" s="246"/>
      <c r="Y639" s="189" t="s">
        <v>685</v>
      </c>
      <c r="Z639" s="246" t="s">
        <v>685</v>
      </c>
      <c r="AA639" s="246"/>
      <c r="AB639" s="246"/>
      <c r="AC639" s="246"/>
    </row>
    <row r="640" spans="1:29" x14ac:dyDescent="0.3">
      <c r="A640" s="246">
        <v>210233</v>
      </c>
      <c r="B640" s="246" t="s">
        <v>2271</v>
      </c>
      <c r="C640" s="246" t="s">
        <v>74</v>
      </c>
      <c r="D640" s="246" t="s">
        <v>2272</v>
      </c>
      <c r="E640" s="246" t="s">
        <v>397</v>
      </c>
      <c r="F640" s="247">
        <v>29761</v>
      </c>
      <c r="G640" s="246" t="s">
        <v>2273</v>
      </c>
      <c r="H640" s="246" t="s">
        <v>398</v>
      </c>
      <c r="I640" s="246" t="s">
        <v>64</v>
      </c>
      <c r="J640" s="246"/>
      <c r="K640" s="246"/>
      <c r="L640" s="246"/>
      <c r="M640" s="246"/>
      <c r="O640" s="246"/>
      <c r="P640" s="246"/>
      <c r="Q640" s="246"/>
      <c r="R640" s="246"/>
      <c r="S640" s="246"/>
      <c r="T640" s="251"/>
      <c r="U640" s="246"/>
      <c r="Z640" s="246"/>
      <c r="AA640" s="246"/>
      <c r="AB640" s="246"/>
      <c r="AC640" s="246"/>
    </row>
    <row r="641" spans="1:29" x14ac:dyDescent="0.3">
      <c r="A641" s="246">
        <v>210242</v>
      </c>
      <c r="B641" s="246" t="s">
        <v>1502</v>
      </c>
      <c r="C641" s="246" t="s">
        <v>71</v>
      </c>
      <c r="D641" s="246" t="s">
        <v>313</v>
      </c>
      <c r="E641" s="246" t="s">
        <v>397</v>
      </c>
      <c r="F641" s="247">
        <v>28627</v>
      </c>
      <c r="G641" s="246" t="s">
        <v>573</v>
      </c>
      <c r="H641" s="246" t="s">
        <v>398</v>
      </c>
      <c r="I641" s="246" t="s">
        <v>64</v>
      </c>
      <c r="J641" s="246"/>
      <c r="K641" s="246"/>
      <c r="L641" s="246"/>
      <c r="M641" s="246"/>
      <c r="O641" s="246"/>
      <c r="P641" s="246"/>
      <c r="Q641" s="246"/>
      <c r="R641" s="246"/>
      <c r="S641" s="246"/>
      <c r="T641" s="251"/>
      <c r="U641" s="246"/>
      <c r="Y641" s="189" t="s">
        <v>685</v>
      </c>
      <c r="Z641" s="246" t="s">
        <v>685</v>
      </c>
      <c r="AA641" s="246"/>
      <c r="AB641" s="246"/>
      <c r="AC641" s="246"/>
    </row>
    <row r="642" spans="1:29" x14ac:dyDescent="0.3">
      <c r="A642" s="246">
        <v>210256</v>
      </c>
      <c r="B642" s="246" t="s">
        <v>2004</v>
      </c>
      <c r="C642" s="246" t="s">
        <v>66</v>
      </c>
      <c r="D642" s="246" t="s">
        <v>2274</v>
      </c>
      <c r="E642" s="246" t="s">
        <v>397</v>
      </c>
      <c r="F642" s="247">
        <v>31134</v>
      </c>
      <c r="G642" s="246" t="s">
        <v>1036</v>
      </c>
      <c r="H642" s="246" t="s">
        <v>398</v>
      </c>
      <c r="I642" s="246" t="s">
        <v>64</v>
      </c>
      <c r="J642" s="246"/>
      <c r="K642" s="246"/>
      <c r="L642" s="246"/>
      <c r="M642" s="246"/>
      <c r="O642" s="246"/>
      <c r="P642" s="246"/>
      <c r="Q642" s="246"/>
      <c r="R642" s="246"/>
      <c r="S642" s="246"/>
      <c r="T642" s="251"/>
      <c r="U642" s="246"/>
      <c r="Z642" s="246"/>
      <c r="AA642" s="246"/>
      <c r="AB642" s="246"/>
      <c r="AC642" s="246"/>
    </row>
    <row r="643" spans="1:29" x14ac:dyDescent="0.3">
      <c r="A643" s="246">
        <v>210259</v>
      </c>
      <c r="B643" s="246" t="s">
        <v>1649</v>
      </c>
      <c r="C643" s="246" t="s">
        <v>155</v>
      </c>
      <c r="D643" s="246" t="s">
        <v>294</v>
      </c>
      <c r="E643" s="246" t="s">
        <v>397</v>
      </c>
      <c r="F643" s="247">
        <v>0</v>
      </c>
      <c r="G643" s="246"/>
      <c r="H643" s="246"/>
      <c r="I643" s="246" t="s">
        <v>64</v>
      </c>
      <c r="J643" s="246"/>
      <c r="K643" s="246"/>
      <c r="L643" s="246"/>
      <c r="M643" s="246"/>
      <c r="O643" s="246"/>
      <c r="P643" s="246"/>
      <c r="Q643" s="246"/>
      <c r="R643" s="246"/>
      <c r="S643" s="246"/>
      <c r="T643" s="251"/>
      <c r="U643" s="246"/>
      <c r="X643" s="189" t="s">
        <v>685</v>
      </c>
      <c r="Y643" s="189" t="s">
        <v>685</v>
      </c>
      <c r="Z643" s="246" t="s">
        <v>685</v>
      </c>
      <c r="AA643" s="246"/>
      <c r="AB643" s="246"/>
      <c r="AC643" s="246"/>
    </row>
    <row r="644" spans="1:29" x14ac:dyDescent="0.3">
      <c r="A644" s="246">
        <v>210323</v>
      </c>
      <c r="B644" s="246" t="s">
        <v>1650</v>
      </c>
      <c r="C644" s="246" t="s">
        <v>130</v>
      </c>
      <c r="D644" s="246" t="s">
        <v>296</v>
      </c>
      <c r="E644" s="246" t="s">
        <v>397</v>
      </c>
      <c r="F644" s="247">
        <v>0</v>
      </c>
      <c r="G644" s="246"/>
      <c r="H644" s="246"/>
      <c r="I644" s="246" t="s">
        <v>64</v>
      </c>
      <c r="J644" s="246"/>
      <c r="K644" s="246"/>
      <c r="L644" s="246"/>
      <c r="M644" s="246"/>
      <c r="O644" s="246"/>
      <c r="P644" s="246"/>
      <c r="Q644" s="246"/>
      <c r="R644" s="246"/>
      <c r="S644" s="246"/>
      <c r="T644" s="251"/>
      <c r="U644" s="246"/>
      <c r="X644" s="189" t="s">
        <v>685</v>
      </c>
      <c r="Y644" s="189" t="s">
        <v>685</v>
      </c>
      <c r="Z644" s="246" t="s">
        <v>685</v>
      </c>
      <c r="AA644" s="246"/>
      <c r="AB644" s="246"/>
      <c r="AC644" s="246"/>
    </row>
    <row r="645" spans="1:29" x14ac:dyDescent="0.3">
      <c r="A645" s="246">
        <v>210324</v>
      </c>
      <c r="B645" s="246" t="s">
        <v>1651</v>
      </c>
      <c r="C645" s="246" t="s">
        <v>1256</v>
      </c>
      <c r="D645" s="246" t="s">
        <v>324</v>
      </c>
      <c r="E645" s="246" t="s">
        <v>397</v>
      </c>
      <c r="F645" s="247">
        <v>0</v>
      </c>
      <c r="G645" s="246"/>
      <c r="H645" s="246"/>
      <c r="I645" s="246" t="s">
        <v>64</v>
      </c>
      <c r="J645" s="246"/>
      <c r="K645" s="246"/>
      <c r="L645" s="246"/>
      <c r="M645" s="246"/>
      <c r="O645" s="246"/>
      <c r="P645" s="246"/>
      <c r="Q645" s="246"/>
      <c r="R645" s="246"/>
      <c r="S645" s="246"/>
      <c r="T645" s="251"/>
      <c r="U645" s="246"/>
      <c r="X645" s="189" t="s">
        <v>685</v>
      </c>
      <c r="Y645" s="189" t="s">
        <v>685</v>
      </c>
      <c r="Z645" s="246" t="s">
        <v>685</v>
      </c>
      <c r="AA645" s="246"/>
      <c r="AB645" s="246"/>
      <c r="AC645" s="246"/>
    </row>
    <row r="646" spans="1:29" x14ac:dyDescent="0.3">
      <c r="A646" s="246">
        <v>210335</v>
      </c>
      <c r="B646" s="246" t="s">
        <v>1859</v>
      </c>
      <c r="C646" s="246" t="s">
        <v>1226</v>
      </c>
      <c r="D646" s="246" t="s">
        <v>2275</v>
      </c>
      <c r="E646" s="246" t="s">
        <v>397</v>
      </c>
      <c r="F646" s="247">
        <v>34337</v>
      </c>
      <c r="G646" s="246" t="s">
        <v>1026</v>
      </c>
      <c r="H646" s="246" t="s">
        <v>398</v>
      </c>
      <c r="I646" s="246" t="s">
        <v>64</v>
      </c>
      <c r="J646" s="246"/>
      <c r="K646" s="246"/>
      <c r="L646" s="246"/>
      <c r="M646" s="246"/>
      <c r="O646" s="246"/>
      <c r="P646" s="246"/>
      <c r="Q646" s="246"/>
      <c r="R646" s="246"/>
      <c r="S646" s="246"/>
      <c r="T646" s="251"/>
      <c r="U646" s="246"/>
      <c r="Z646" s="246"/>
      <c r="AA646" s="246"/>
      <c r="AB646" s="246"/>
      <c r="AC646" s="246"/>
    </row>
    <row r="647" spans="1:29" x14ac:dyDescent="0.3">
      <c r="A647" s="246">
        <v>210351</v>
      </c>
      <c r="B647" s="246" t="s">
        <v>1889</v>
      </c>
      <c r="C647" s="246" t="s">
        <v>137</v>
      </c>
      <c r="D647" s="246" t="s">
        <v>257</v>
      </c>
      <c r="E647" s="246" t="s">
        <v>397</v>
      </c>
      <c r="F647" s="247">
        <v>34104</v>
      </c>
      <c r="G647" s="246" t="s">
        <v>581</v>
      </c>
      <c r="H647" s="246" t="s">
        <v>398</v>
      </c>
      <c r="I647" s="246" t="s">
        <v>64</v>
      </c>
      <c r="J647" s="246"/>
      <c r="K647" s="246"/>
      <c r="L647" s="246"/>
      <c r="M647" s="246"/>
      <c r="O647" s="246"/>
      <c r="P647" s="246"/>
      <c r="Q647" s="246"/>
      <c r="R647" s="246"/>
      <c r="S647" s="246"/>
      <c r="T647" s="251"/>
      <c r="U647" s="246"/>
      <c r="Z647" s="246"/>
      <c r="AA647" s="246"/>
      <c r="AB647" s="246"/>
      <c r="AC647" s="246"/>
    </row>
    <row r="648" spans="1:29" x14ac:dyDescent="0.3">
      <c r="A648" s="246">
        <v>210370</v>
      </c>
      <c r="B648" s="246" t="s">
        <v>1876</v>
      </c>
      <c r="C648" s="246" t="s">
        <v>2279</v>
      </c>
      <c r="D648" s="246" t="s">
        <v>1248</v>
      </c>
      <c r="E648" s="246" t="s">
        <v>397</v>
      </c>
      <c r="F648" s="247">
        <v>34870</v>
      </c>
      <c r="G648" s="246" t="s">
        <v>1026</v>
      </c>
      <c r="H648" s="246" t="s">
        <v>398</v>
      </c>
      <c r="I648" s="246" t="s">
        <v>64</v>
      </c>
      <c r="J648" s="246"/>
      <c r="K648" s="246"/>
      <c r="L648" s="246"/>
      <c r="M648" s="246"/>
      <c r="O648" s="246"/>
      <c r="P648" s="246"/>
      <c r="Q648" s="246"/>
      <c r="R648" s="246"/>
      <c r="S648" s="246"/>
      <c r="T648" s="251"/>
      <c r="U648" s="246"/>
      <c r="Z648" s="246"/>
      <c r="AA648" s="246"/>
      <c r="AB648" s="246"/>
      <c r="AC648" s="246"/>
    </row>
    <row r="649" spans="1:29" x14ac:dyDescent="0.3">
      <c r="A649" s="246">
        <v>210383</v>
      </c>
      <c r="B649" s="246" t="s">
        <v>2280</v>
      </c>
      <c r="C649" s="246" t="s">
        <v>71</v>
      </c>
      <c r="D649" s="246" t="s">
        <v>537</v>
      </c>
      <c r="E649" s="246" t="s">
        <v>397</v>
      </c>
      <c r="F649" s="247">
        <v>35065</v>
      </c>
      <c r="G649" s="246" t="s">
        <v>1069</v>
      </c>
      <c r="H649" s="246" t="s">
        <v>398</v>
      </c>
      <c r="I649" s="246" t="s">
        <v>64</v>
      </c>
      <c r="J649" s="246"/>
      <c r="K649" s="246"/>
      <c r="L649" s="246"/>
      <c r="M649" s="246"/>
      <c r="O649" s="246"/>
      <c r="P649" s="246"/>
      <c r="Q649" s="246"/>
      <c r="R649" s="246"/>
      <c r="S649" s="246"/>
      <c r="T649" s="251"/>
      <c r="U649" s="246"/>
      <c r="Z649" s="246"/>
      <c r="AA649" s="246"/>
      <c r="AB649" s="246"/>
      <c r="AC649" s="246"/>
    </row>
    <row r="650" spans="1:29" x14ac:dyDescent="0.3">
      <c r="A650" s="246">
        <v>210414</v>
      </c>
      <c r="B650" s="246" t="s">
        <v>1860</v>
      </c>
      <c r="C650" s="246" t="s">
        <v>151</v>
      </c>
      <c r="D650" s="246" t="s">
        <v>2282</v>
      </c>
      <c r="E650" s="246" t="s">
        <v>396</v>
      </c>
      <c r="F650" s="247">
        <v>34566</v>
      </c>
      <c r="G650" s="246" t="s">
        <v>1026</v>
      </c>
      <c r="H650" s="246" t="s">
        <v>398</v>
      </c>
      <c r="I650" s="246" t="s">
        <v>64</v>
      </c>
      <c r="J650" s="246"/>
      <c r="K650" s="246"/>
      <c r="L650" s="246"/>
      <c r="M650" s="246"/>
      <c r="O650" s="246"/>
      <c r="P650" s="246"/>
      <c r="Q650" s="246"/>
      <c r="R650" s="246"/>
      <c r="S650" s="246"/>
      <c r="T650" s="251"/>
      <c r="U650" s="246"/>
      <c r="Z650" s="246"/>
      <c r="AA650" s="246"/>
      <c r="AB650" s="246"/>
      <c r="AC650" s="246"/>
    </row>
    <row r="651" spans="1:29" x14ac:dyDescent="0.3">
      <c r="A651" s="246">
        <v>210416</v>
      </c>
      <c r="B651" s="246" t="s">
        <v>2001</v>
      </c>
      <c r="C651" s="246" t="s">
        <v>177</v>
      </c>
      <c r="D651" s="246" t="s">
        <v>2283</v>
      </c>
      <c r="E651" s="246" t="s">
        <v>396</v>
      </c>
      <c r="F651" s="247">
        <v>34452</v>
      </c>
      <c r="G651" s="246" t="s">
        <v>1026</v>
      </c>
      <c r="H651" s="246" t="s">
        <v>398</v>
      </c>
      <c r="I651" s="246" t="s">
        <v>64</v>
      </c>
      <c r="J651" s="246"/>
      <c r="K651" s="246"/>
      <c r="L651" s="246"/>
      <c r="M651" s="246"/>
      <c r="O651" s="246"/>
      <c r="P651" s="246"/>
      <c r="Q651" s="246"/>
      <c r="R651" s="246"/>
      <c r="S651" s="246"/>
      <c r="T651" s="251"/>
      <c r="U651" s="246"/>
      <c r="Z651" s="246"/>
      <c r="AA651" s="246"/>
      <c r="AB651" s="246"/>
      <c r="AC651" s="246"/>
    </row>
    <row r="652" spans="1:29" x14ac:dyDescent="0.3">
      <c r="A652" s="246">
        <v>210432</v>
      </c>
      <c r="B652" s="246" t="s">
        <v>1456</v>
      </c>
      <c r="C652" s="246" t="s">
        <v>138</v>
      </c>
      <c r="D652" s="246" t="s">
        <v>260</v>
      </c>
      <c r="E652" s="246" t="s">
        <v>396</v>
      </c>
      <c r="F652" s="247">
        <v>34354</v>
      </c>
      <c r="G652" s="246" t="s">
        <v>609</v>
      </c>
      <c r="H652" s="246" t="s">
        <v>398</v>
      </c>
      <c r="I652" s="246" t="s">
        <v>64</v>
      </c>
      <c r="J652" s="246"/>
      <c r="K652" s="246"/>
      <c r="L652" s="246"/>
      <c r="M652" s="246"/>
      <c r="O652" s="246"/>
      <c r="P652" s="246"/>
      <c r="Q652" s="246"/>
      <c r="R652" s="246"/>
      <c r="S652" s="246">
        <v>892</v>
      </c>
      <c r="T652" s="251">
        <v>44427</v>
      </c>
      <c r="U652" s="246">
        <v>10000</v>
      </c>
      <c r="Z652" s="246"/>
      <c r="AA652" s="246"/>
      <c r="AB652" s="246"/>
      <c r="AC652" s="246"/>
    </row>
    <row r="653" spans="1:29" x14ac:dyDescent="0.3">
      <c r="A653" s="246">
        <v>210434</v>
      </c>
      <c r="B653" s="246" t="s">
        <v>1482</v>
      </c>
      <c r="C653" s="246" t="s">
        <v>71</v>
      </c>
      <c r="D653" s="246" t="s">
        <v>717</v>
      </c>
      <c r="E653" s="246" t="s">
        <v>397</v>
      </c>
      <c r="F653" s="247">
        <v>30934</v>
      </c>
      <c r="G653" s="246" t="s">
        <v>1483</v>
      </c>
      <c r="H653" s="246" t="s">
        <v>398</v>
      </c>
      <c r="I653" s="246" t="s">
        <v>64</v>
      </c>
      <c r="J653" s="246"/>
      <c r="K653" s="246"/>
      <c r="L653" s="246"/>
      <c r="M653" s="246"/>
      <c r="O653" s="246"/>
      <c r="P653" s="246"/>
      <c r="Q653" s="246"/>
      <c r="R653" s="246"/>
      <c r="S653" s="246"/>
      <c r="T653" s="251"/>
      <c r="U653" s="246"/>
      <c r="X653" s="189" t="s">
        <v>685</v>
      </c>
      <c r="Y653" s="189" t="s">
        <v>685</v>
      </c>
      <c r="Z653" s="246" t="s">
        <v>685</v>
      </c>
      <c r="AA653" s="246"/>
      <c r="AB653" s="246"/>
      <c r="AC653" s="246"/>
    </row>
    <row r="654" spans="1:29" x14ac:dyDescent="0.3">
      <c r="A654" s="246">
        <v>210456</v>
      </c>
      <c r="B654" s="246" t="s">
        <v>1509</v>
      </c>
      <c r="C654" s="246" t="s">
        <v>101</v>
      </c>
      <c r="D654" s="246" t="s">
        <v>335</v>
      </c>
      <c r="E654" s="246" t="s">
        <v>397</v>
      </c>
      <c r="F654" s="247">
        <v>35071</v>
      </c>
      <c r="G654" s="246" t="s">
        <v>612</v>
      </c>
      <c r="H654" s="246" t="s">
        <v>398</v>
      </c>
      <c r="I654" s="246" t="s">
        <v>64</v>
      </c>
      <c r="J654" s="246"/>
      <c r="K654" s="246"/>
      <c r="L654" s="246"/>
      <c r="M654" s="246"/>
      <c r="O654" s="246"/>
      <c r="P654" s="246"/>
      <c r="Q654" s="246"/>
      <c r="R654" s="246"/>
      <c r="S654" s="246"/>
      <c r="T654" s="251"/>
      <c r="U654" s="246"/>
      <c r="X654" s="189" t="s">
        <v>685</v>
      </c>
      <c r="Y654" s="189" t="s">
        <v>685</v>
      </c>
      <c r="Z654" s="246" t="s">
        <v>685</v>
      </c>
      <c r="AA654" s="246"/>
      <c r="AB654" s="246"/>
      <c r="AC654" s="246"/>
    </row>
    <row r="655" spans="1:29" x14ac:dyDescent="0.3">
      <c r="A655" s="246">
        <v>210483</v>
      </c>
      <c r="B655" s="246" t="s">
        <v>1825</v>
      </c>
      <c r="C655" s="246" t="s">
        <v>67</v>
      </c>
      <c r="D655" s="246" t="s">
        <v>2285</v>
      </c>
      <c r="E655" s="246" t="s">
        <v>396</v>
      </c>
      <c r="F655" s="247">
        <v>33604</v>
      </c>
      <c r="G655" s="246" t="s">
        <v>1026</v>
      </c>
      <c r="H655" s="246" t="s">
        <v>398</v>
      </c>
      <c r="I655" s="246" t="s">
        <v>64</v>
      </c>
      <c r="J655" s="246"/>
      <c r="K655" s="246"/>
      <c r="L655" s="246"/>
      <c r="M655" s="246"/>
      <c r="O655" s="246"/>
      <c r="P655" s="246"/>
      <c r="Q655" s="246"/>
      <c r="R655" s="246"/>
      <c r="S655" s="246"/>
      <c r="T655" s="251"/>
      <c r="U655" s="246"/>
      <c r="Z655" s="246"/>
      <c r="AA655" s="246"/>
      <c r="AB655" s="246"/>
      <c r="AC655" s="246"/>
    </row>
    <row r="656" spans="1:29" x14ac:dyDescent="0.3">
      <c r="A656" s="246">
        <v>210493</v>
      </c>
      <c r="B656" s="246" t="s">
        <v>2135</v>
      </c>
      <c r="C656" s="246" t="s">
        <v>2136</v>
      </c>
      <c r="D656" s="246" t="s">
        <v>2286</v>
      </c>
      <c r="E656" s="246" t="s">
        <v>396</v>
      </c>
      <c r="F656" s="247">
        <v>34953</v>
      </c>
      <c r="G656" s="246" t="s">
        <v>1026</v>
      </c>
      <c r="H656" s="246" t="s">
        <v>398</v>
      </c>
      <c r="I656" s="246" t="s">
        <v>64</v>
      </c>
      <c r="J656" s="246"/>
      <c r="K656" s="246"/>
      <c r="L656" s="246"/>
      <c r="M656" s="246"/>
      <c r="O656" s="246"/>
      <c r="P656" s="246"/>
      <c r="Q656" s="246"/>
      <c r="R656" s="246"/>
      <c r="S656" s="246"/>
      <c r="T656" s="251"/>
      <c r="U656" s="246"/>
      <c r="Z656" s="246"/>
      <c r="AA656" s="246"/>
      <c r="AB656" s="246"/>
      <c r="AC656" s="246"/>
    </row>
    <row r="657" spans="1:29" x14ac:dyDescent="0.3">
      <c r="A657" s="246">
        <v>210496</v>
      </c>
      <c r="B657" s="246" t="s">
        <v>1652</v>
      </c>
      <c r="C657" s="246" t="s">
        <v>174</v>
      </c>
      <c r="D657" s="246" t="s">
        <v>269</v>
      </c>
      <c r="E657" s="246" t="s">
        <v>397</v>
      </c>
      <c r="F657" s="247">
        <v>0</v>
      </c>
      <c r="G657" s="246"/>
      <c r="H657" s="246"/>
      <c r="I657" s="246" t="s">
        <v>64</v>
      </c>
      <c r="J657" s="246"/>
      <c r="K657" s="246"/>
      <c r="L657" s="246"/>
      <c r="M657" s="246"/>
      <c r="O657" s="246"/>
      <c r="P657" s="246"/>
      <c r="Q657" s="246"/>
      <c r="R657" s="246"/>
      <c r="S657" s="246"/>
      <c r="T657" s="251"/>
      <c r="U657" s="246"/>
      <c r="X657" s="189" t="s">
        <v>685</v>
      </c>
      <c r="Y657" s="189" t="s">
        <v>685</v>
      </c>
      <c r="Z657" s="246" t="s">
        <v>685</v>
      </c>
      <c r="AA657" s="246"/>
      <c r="AB657" s="246"/>
      <c r="AC657" s="246"/>
    </row>
    <row r="658" spans="1:29" x14ac:dyDescent="0.3">
      <c r="A658" s="246">
        <v>210518</v>
      </c>
      <c r="B658" s="246" t="s">
        <v>1527</v>
      </c>
      <c r="C658" s="246" t="s">
        <v>161</v>
      </c>
      <c r="D658" s="246" t="s">
        <v>335</v>
      </c>
      <c r="E658" s="246" t="s">
        <v>397</v>
      </c>
      <c r="F658" s="247">
        <v>34093</v>
      </c>
      <c r="G658" s="246" t="s">
        <v>373</v>
      </c>
      <c r="H658" s="246" t="s">
        <v>398</v>
      </c>
      <c r="I658" s="246" t="s">
        <v>64</v>
      </c>
      <c r="J658" s="246"/>
      <c r="K658" s="246"/>
      <c r="L658" s="246"/>
      <c r="M658" s="246"/>
      <c r="O658" s="246"/>
      <c r="P658" s="246"/>
      <c r="Q658" s="246"/>
      <c r="R658" s="246"/>
      <c r="S658" s="246"/>
      <c r="T658" s="251"/>
      <c r="U658" s="246"/>
      <c r="Y658" s="189" t="s">
        <v>685</v>
      </c>
      <c r="Z658" s="246" t="s">
        <v>685</v>
      </c>
      <c r="AA658" s="246"/>
      <c r="AB658" s="246"/>
      <c r="AC658" s="246"/>
    </row>
    <row r="659" spans="1:29" x14ac:dyDescent="0.3">
      <c r="A659" s="246">
        <v>210531</v>
      </c>
      <c r="B659" s="246" t="s">
        <v>1881</v>
      </c>
      <c r="C659" s="246" t="s">
        <v>202</v>
      </c>
      <c r="D659" s="246" t="s">
        <v>2288</v>
      </c>
      <c r="E659" s="246" t="s">
        <v>397</v>
      </c>
      <c r="F659" s="247">
        <v>34910</v>
      </c>
      <c r="G659" s="246" t="s">
        <v>1026</v>
      </c>
      <c r="H659" s="246" t="s">
        <v>398</v>
      </c>
      <c r="I659" s="246" t="s">
        <v>64</v>
      </c>
      <c r="J659" s="246"/>
      <c r="K659" s="246"/>
      <c r="L659" s="246"/>
      <c r="M659" s="246"/>
      <c r="O659" s="246"/>
      <c r="P659" s="246"/>
      <c r="Q659" s="246"/>
      <c r="R659" s="246"/>
      <c r="S659" s="246"/>
      <c r="T659" s="251"/>
      <c r="U659" s="246"/>
      <c r="Z659" s="246"/>
      <c r="AA659" s="246"/>
      <c r="AB659" s="246"/>
      <c r="AC659" s="246"/>
    </row>
    <row r="660" spans="1:29" x14ac:dyDescent="0.3">
      <c r="A660" s="246">
        <v>210548</v>
      </c>
      <c r="B660" s="246" t="s">
        <v>2127</v>
      </c>
      <c r="C660" s="246" t="s">
        <v>71</v>
      </c>
      <c r="D660" s="246" t="s">
        <v>2289</v>
      </c>
      <c r="E660" s="246" t="s">
        <v>396</v>
      </c>
      <c r="F660" s="247">
        <v>34446</v>
      </c>
      <c r="G660" s="246" t="s">
        <v>1026</v>
      </c>
      <c r="H660" s="246" t="s">
        <v>398</v>
      </c>
      <c r="I660" s="246" t="s">
        <v>64</v>
      </c>
      <c r="J660" s="246"/>
      <c r="K660" s="246"/>
      <c r="L660" s="246"/>
      <c r="M660" s="246"/>
      <c r="O660" s="246"/>
      <c r="P660" s="246"/>
      <c r="Q660" s="246"/>
      <c r="R660" s="246"/>
      <c r="S660" s="246"/>
      <c r="T660" s="251"/>
      <c r="U660" s="246"/>
      <c r="Z660" s="246"/>
      <c r="AA660" s="246"/>
      <c r="AB660" s="246"/>
      <c r="AC660" s="246"/>
    </row>
    <row r="661" spans="1:29" x14ac:dyDescent="0.3">
      <c r="A661" s="246">
        <v>210578</v>
      </c>
      <c r="B661" s="246" t="s">
        <v>1466</v>
      </c>
      <c r="C661" s="246" t="s">
        <v>129</v>
      </c>
      <c r="D661" s="246" t="s">
        <v>256</v>
      </c>
      <c r="E661" s="246" t="s">
        <v>396</v>
      </c>
      <c r="F661" s="247">
        <v>34414</v>
      </c>
      <c r="G661" s="246" t="s">
        <v>373</v>
      </c>
      <c r="H661" s="246" t="s">
        <v>404</v>
      </c>
      <c r="I661" s="246" t="s">
        <v>64</v>
      </c>
      <c r="J661" s="246"/>
      <c r="K661" s="246"/>
      <c r="L661" s="246"/>
      <c r="M661" s="246"/>
      <c r="O661" s="246"/>
      <c r="P661" s="246"/>
      <c r="Q661" s="246"/>
      <c r="R661" s="246"/>
      <c r="S661" s="246"/>
      <c r="T661" s="251"/>
      <c r="U661" s="246"/>
      <c r="Y661" s="189" t="s">
        <v>685</v>
      </c>
      <c r="Z661" s="246" t="s">
        <v>685</v>
      </c>
      <c r="AA661" s="246"/>
      <c r="AB661" s="246"/>
      <c r="AC661" s="246"/>
    </row>
    <row r="662" spans="1:29" x14ac:dyDescent="0.3">
      <c r="A662" s="246">
        <v>210583</v>
      </c>
      <c r="B662" s="246" t="s">
        <v>1653</v>
      </c>
      <c r="C662" s="246" t="s">
        <v>65</v>
      </c>
      <c r="D662" s="246" t="s">
        <v>432</v>
      </c>
      <c r="E662" s="246" t="s">
        <v>396</v>
      </c>
      <c r="F662" s="247">
        <v>0</v>
      </c>
      <c r="G662" s="246"/>
      <c r="H662" s="246"/>
      <c r="I662" s="246" t="s">
        <v>64</v>
      </c>
      <c r="J662" s="246"/>
      <c r="K662" s="246"/>
      <c r="L662" s="246"/>
      <c r="M662" s="246"/>
      <c r="O662" s="246"/>
      <c r="P662" s="246"/>
      <c r="Q662" s="246"/>
      <c r="R662" s="246"/>
      <c r="S662" s="246"/>
      <c r="T662" s="251"/>
      <c r="U662" s="246"/>
      <c r="X662" s="189" t="s">
        <v>685</v>
      </c>
      <c r="Y662" s="189" t="s">
        <v>685</v>
      </c>
      <c r="Z662" s="246" t="s">
        <v>685</v>
      </c>
      <c r="AA662" s="246"/>
      <c r="AB662" s="246"/>
      <c r="AC662" s="246"/>
    </row>
    <row r="663" spans="1:29" x14ac:dyDescent="0.3">
      <c r="A663" s="246">
        <v>210590</v>
      </c>
      <c r="B663" s="246" t="s">
        <v>1721</v>
      </c>
      <c r="C663" s="246" t="s">
        <v>152</v>
      </c>
      <c r="D663" s="246" t="s">
        <v>292</v>
      </c>
      <c r="E663" s="246" t="s">
        <v>396</v>
      </c>
      <c r="F663" s="247">
        <v>33996</v>
      </c>
      <c r="G663" s="246" t="s">
        <v>373</v>
      </c>
      <c r="H663" s="246" t="s">
        <v>398</v>
      </c>
      <c r="I663" s="246" t="s">
        <v>64</v>
      </c>
      <c r="J663" s="246"/>
      <c r="K663" s="246"/>
      <c r="L663" s="246"/>
      <c r="M663" s="246"/>
      <c r="O663" s="246"/>
      <c r="P663" s="246"/>
      <c r="Q663" s="246"/>
      <c r="R663" s="246"/>
      <c r="S663" s="246"/>
      <c r="T663" s="251"/>
      <c r="U663" s="246"/>
      <c r="Z663" s="246" t="s">
        <v>685</v>
      </c>
      <c r="AA663" s="246"/>
      <c r="AB663" s="246"/>
      <c r="AC663" s="246"/>
    </row>
    <row r="664" spans="1:29" x14ac:dyDescent="0.3">
      <c r="A664" s="246">
        <v>210607</v>
      </c>
      <c r="B664" s="246" t="s">
        <v>1885</v>
      </c>
      <c r="C664" s="246" t="s">
        <v>140</v>
      </c>
      <c r="D664" s="246" t="s">
        <v>2290</v>
      </c>
      <c r="E664" s="246" t="s">
        <v>397</v>
      </c>
      <c r="F664" s="247">
        <v>34939</v>
      </c>
      <c r="G664" s="246" t="s">
        <v>373</v>
      </c>
      <c r="H664" s="246" t="s">
        <v>398</v>
      </c>
      <c r="I664" s="246" t="s">
        <v>64</v>
      </c>
      <c r="J664" s="246"/>
      <c r="K664" s="246"/>
      <c r="L664" s="246"/>
      <c r="M664" s="246"/>
      <c r="O664" s="246"/>
      <c r="P664" s="246"/>
      <c r="Q664" s="246"/>
      <c r="R664" s="246"/>
      <c r="S664" s="246"/>
      <c r="T664" s="251"/>
      <c r="U664" s="246"/>
      <c r="Z664" s="246"/>
      <c r="AA664" s="246"/>
      <c r="AB664" s="246"/>
      <c r="AC664" s="246"/>
    </row>
    <row r="665" spans="1:29" x14ac:dyDescent="0.3">
      <c r="A665" s="246">
        <v>210615</v>
      </c>
      <c r="B665" s="246" t="s">
        <v>1731</v>
      </c>
      <c r="C665" s="246" t="s">
        <v>88</v>
      </c>
      <c r="D665" s="246" t="s">
        <v>322</v>
      </c>
      <c r="E665" s="246" t="s">
        <v>396</v>
      </c>
      <c r="F665" s="247">
        <v>34448</v>
      </c>
      <c r="G665" s="246" t="s">
        <v>590</v>
      </c>
      <c r="H665" s="246" t="s">
        <v>398</v>
      </c>
      <c r="I665" s="246" t="s">
        <v>64</v>
      </c>
      <c r="J665" s="246"/>
      <c r="K665" s="246"/>
      <c r="L665" s="246"/>
      <c r="M665" s="246"/>
      <c r="O665" s="246"/>
      <c r="P665" s="246"/>
      <c r="Q665" s="246"/>
      <c r="R665" s="246"/>
      <c r="S665" s="246"/>
      <c r="T665" s="251"/>
      <c r="U665" s="246"/>
      <c r="W665" s="189" t="s">
        <v>685</v>
      </c>
      <c r="X665" s="189" t="s">
        <v>685</v>
      </c>
      <c r="Z665" s="246" t="s">
        <v>685</v>
      </c>
      <c r="AA665" s="246"/>
      <c r="AB665" s="246"/>
      <c r="AC665" s="246"/>
    </row>
    <row r="666" spans="1:29" x14ac:dyDescent="0.3">
      <c r="A666" s="246">
        <v>210629</v>
      </c>
      <c r="B666" s="246" t="s">
        <v>1635</v>
      </c>
      <c r="C666" s="246" t="s">
        <v>122</v>
      </c>
      <c r="D666" s="246" t="s">
        <v>243</v>
      </c>
      <c r="E666" s="246" t="s">
        <v>397</v>
      </c>
      <c r="F666" s="247">
        <v>0</v>
      </c>
      <c r="G666" s="246"/>
      <c r="H666" s="246"/>
      <c r="I666" s="246" t="s">
        <v>64</v>
      </c>
      <c r="J666" s="246"/>
      <c r="K666" s="246"/>
      <c r="L666" s="246"/>
      <c r="M666" s="246"/>
      <c r="O666" s="246"/>
      <c r="P666" s="246"/>
      <c r="Q666" s="246"/>
      <c r="R666" s="246"/>
      <c r="S666" s="246"/>
      <c r="T666" s="251"/>
      <c r="U666" s="246"/>
      <c r="Y666" s="189" t="s">
        <v>685</v>
      </c>
      <c r="Z666" s="246" t="s">
        <v>685</v>
      </c>
      <c r="AA666" s="246"/>
      <c r="AB666" s="246"/>
      <c r="AC666" s="246"/>
    </row>
    <row r="667" spans="1:29" x14ac:dyDescent="0.3">
      <c r="A667" s="246">
        <v>210672</v>
      </c>
      <c r="B667" s="246" t="s">
        <v>2083</v>
      </c>
      <c r="C667" s="246" t="s">
        <v>68</v>
      </c>
      <c r="D667" s="246" t="s">
        <v>1235</v>
      </c>
      <c r="E667" s="246" t="s">
        <v>397</v>
      </c>
      <c r="F667" s="247">
        <v>34730</v>
      </c>
      <c r="G667" s="246" t="s">
        <v>373</v>
      </c>
      <c r="H667" s="246" t="s">
        <v>398</v>
      </c>
      <c r="I667" s="246" t="s">
        <v>64</v>
      </c>
      <c r="J667" s="246"/>
      <c r="K667" s="246"/>
      <c r="L667" s="246"/>
      <c r="M667" s="246"/>
      <c r="O667" s="246"/>
      <c r="P667" s="246"/>
      <c r="Q667" s="246"/>
      <c r="R667" s="246"/>
      <c r="S667" s="246"/>
      <c r="T667" s="251"/>
      <c r="U667" s="246"/>
      <c r="Z667" s="246"/>
      <c r="AA667" s="246"/>
      <c r="AB667" s="246"/>
      <c r="AC667" s="246"/>
    </row>
    <row r="668" spans="1:29" x14ac:dyDescent="0.3">
      <c r="A668" s="246">
        <v>210680</v>
      </c>
      <c r="B668" s="246" t="s">
        <v>1654</v>
      </c>
      <c r="C668" s="246" t="s">
        <v>459</v>
      </c>
      <c r="D668" s="246" t="s">
        <v>437</v>
      </c>
      <c r="E668" s="246" t="s">
        <v>397</v>
      </c>
      <c r="F668" s="247">
        <v>0</v>
      </c>
      <c r="G668" s="246"/>
      <c r="H668" s="246"/>
      <c r="I668" s="246" t="s">
        <v>64</v>
      </c>
      <c r="J668" s="246"/>
      <c r="K668" s="246"/>
      <c r="L668" s="246"/>
      <c r="M668" s="246"/>
      <c r="O668" s="246"/>
      <c r="P668" s="246"/>
      <c r="Q668" s="246"/>
      <c r="R668" s="246"/>
      <c r="S668" s="246"/>
      <c r="T668" s="251"/>
      <c r="U668" s="246"/>
      <c r="X668" s="189" t="s">
        <v>685</v>
      </c>
      <c r="Y668" s="189" t="s">
        <v>685</v>
      </c>
      <c r="Z668" s="246" t="s">
        <v>685</v>
      </c>
      <c r="AA668" s="246"/>
      <c r="AB668" s="246"/>
      <c r="AC668" s="246"/>
    </row>
    <row r="669" spans="1:29" x14ac:dyDescent="0.3">
      <c r="A669" s="246">
        <v>210717</v>
      </c>
      <c r="B669" s="246" t="s">
        <v>1526</v>
      </c>
      <c r="C669" s="246" t="s">
        <v>86</v>
      </c>
      <c r="D669" s="246" t="s">
        <v>1270</v>
      </c>
      <c r="E669" s="246" t="s">
        <v>397</v>
      </c>
      <c r="F669" s="247">
        <v>32568</v>
      </c>
      <c r="G669" s="246" t="s">
        <v>373</v>
      </c>
      <c r="H669" s="246" t="s">
        <v>398</v>
      </c>
      <c r="I669" s="246" t="s">
        <v>64</v>
      </c>
      <c r="J669" s="246"/>
      <c r="K669" s="246"/>
      <c r="L669" s="246"/>
      <c r="M669" s="246"/>
      <c r="O669" s="246"/>
      <c r="P669" s="246"/>
      <c r="Q669" s="246"/>
      <c r="R669" s="246"/>
      <c r="S669" s="246"/>
      <c r="T669" s="251"/>
      <c r="U669" s="246"/>
      <c r="Y669" s="189" t="s">
        <v>685</v>
      </c>
      <c r="Z669" s="246" t="s">
        <v>685</v>
      </c>
      <c r="AA669" s="246"/>
      <c r="AB669" s="246"/>
      <c r="AC669" s="246"/>
    </row>
    <row r="670" spans="1:29" x14ac:dyDescent="0.3">
      <c r="A670" s="246">
        <v>210747</v>
      </c>
      <c r="B670" s="246" t="s">
        <v>2291</v>
      </c>
      <c r="C670" s="246" t="s">
        <v>122</v>
      </c>
      <c r="D670" s="246" t="s">
        <v>2292</v>
      </c>
      <c r="E670" s="246" t="s">
        <v>396</v>
      </c>
      <c r="F670" s="247">
        <v>34328</v>
      </c>
      <c r="G670" s="246" t="s">
        <v>1026</v>
      </c>
      <c r="H670" s="246" t="s">
        <v>398</v>
      </c>
      <c r="I670" s="246" t="s">
        <v>64</v>
      </c>
      <c r="J670" s="246"/>
      <c r="K670" s="246"/>
      <c r="L670" s="246"/>
      <c r="M670" s="246"/>
      <c r="O670" s="246"/>
      <c r="P670" s="246"/>
      <c r="Q670" s="246"/>
      <c r="R670" s="246"/>
      <c r="S670" s="246"/>
      <c r="T670" s="251"/>
      <c r="U670" s="246"/>
      <c r="Z670" s="246"/>
      <c r="AA670" s="246"/>
      <c r="AB670" s="246"/>
      <c r="AC670" s="246"/>
    </row>
    <row r="671" spans="1:29" x14ac:dyDescent="0.3">
      <c r="A671" s="246">
        <v>210765</v>
      </c>
      <c r="B671" s="246" t="s">
        <v>2293</v>
      </c>
      <c r="C671" s="246" t="s">
        <v>170</v>
      </c>
      <c r="D671" s="246" t="s">
        <v>699</v>
      </c>
      <c r="E671" s="246" t="s">
        <v>396</v>
      </c>
      <c r="F671" s="247">
        <v>31413</v>
      </c>
      <c r="G671" s="246" t="s">
        <v>2294</v>
      </c>
      <c r="H671" s="246" t="s">
        <v>398</v>
      </c>
      <c r="I671" s="246" t="s">
        <v>64</v>
      </c>
      <c r="J671" s="246"/>
      <c r="K671" s="246"/>
      <c r="L671" s="246"/>
      <c r="M671" s="246"/>
      <c r="O671" s="246"/>
      <c r="P671" s="246"/>
      <c r="Q671" s="246"/>
      <c r="R671" s="246"/>
      <c r="S671" s="246"/>
      <c r="T671" s="251"/>
      <c r="U671" s="246"/>
      <c r="Z671" s="246"/>
      <c r="AA671" s="246"/>
      <c r="AB671" s="246"/>
      <c r="AC671" s="246"/>
    </row>
    <row r="672" spans="1:29" x14ac:dyDescent="0.3">
      <c r="A672" s="246">
        <v>210798</v>
      </c>
      <c r="B672" s="246" t="s">
        <v>1655</v>
      </c>
      <c r="C672" s="246" t="s">
        <v>86</v>
      </c>
      <c r="D672" s="246" t="s">
        <v>331</v>
      </c>
      <c r="E672" s="246" t="s">
        <v>396</v>
      </c>
      <c r="F672" s="247">
        <v>0</v>
      </c>
      <c r="G672" s="246"/>
      <c r="H672" s="246"/>
      <c r="I672" s="246" t="s">
        <v>64</v>
      </c>
      <c r="J672" s="246"/>
      <c r="K672" s="246"/>
      <c r="L672" s="246"/>
      <c r="M672" s="246"/>
      <c r="O672" s="246"/>
      <c r="P672" s="246"/>
      <c r="Q672" s="246"/>
      <c r="R672" s="246"/>
      <c r="S672" s="246"/>
      <c r="T672" s="251"/>
      <c r="U672" s="246"/>
      <c r="X672" s="189" t="s">
        <v>685</v>
      </c>
      <c r="Y672" s="189" t="s">
        <v>685</v>
      </c>
      <c r="Z672" s="246" t="s">
        <v>685</v>
      </c>
      <c r="AA672" s="246"/>
      <c r="AB672" s="246"/>
      <c r="AC672" s="246"/>
    </row>
    <row r="673" spans="1:29" x14ac:dyDescent="0.3">
      <c r="A673" s="246">
        <v>210803</v>
      </c>
      <c r="B673" s="246" t="s">
        <v>2295</v>
      </c>
      <c r="C673" s="246" t="s">
        <v>193</v>
      </c>
      <c r="D673" s="246" t="s">
        <v>2296</v>
      </c>
      <c r="E673" s="246" t="s">
        <v>397</v>
      </c>
      <c r="F673" s="247">
        <v>33394</v>
      </c>
      <c r="G673" s="246" t="s">
        <v>1033</v>
      </c>
      <c r="H673" s="246" t="s">
        <v>398</v>
      </c>
      <c r="I673" s="246" t="s">
        <v>64</v>
      </c>
      <c r="J673" s="246"/>
      <c r="K673" s="246"/>
      <c r="L673" s="246"/>
      <c r="M673" s="246"/>
      <c r="O673" s="246"/>
      <c r="P673" s="246"/>
      <c r="Q673" s="246"/>
      <c r="R673" s="246"/>
      <c r="S673" s="246"/>
      <c r="T673" s="251"/>
      <c r="U673" s="246"/>
      <c r="Z673" s="246"/>
      <c r="AA673" s="246"/>
      <c r="AB673" s="246"/>
      <c r="AC673" s="246"/>
    </row>
    <row r="674" spans="1:29" x14ac:dyDescent="0.3">
      <c r="A674" s="246">
        <v>210821</v>
      </c>
      <c r="B674" s="246" t="s">
        <v>2027</v>
      </c>
      <c r="C674" s="246" t="s">
        <v>206</v>
      </c>
      <c r="D674" s="246" t="s">
        <v>2297</v>
      </c>
      <c r="E674" s="246" t="s">
        <v>397</v>
      </c>
      <c r="F674" s="247">
        <v>35156</v>
      </c>
      <c r="G674" s="246" t="s">
        <v>373</v>
      </c>
      <c r="H674" s="246" t="s">
        <v>398</v>
      </c>
      <c r="I674" s="246" t="s">
        <v>64</v>
      </c>
      <c r="J674" s="246"/>
      <c r="K674" s="246"/>
      <c r="L674" s="246"/>
      <c r="M674" s="246"/>
      <c r="O674" s="246"/>
      <c r="P674" s="246"/>
      <c r="Q674" s="246"/>
      <c r="R674" s="246"/>
      <c r="S674" s="246"/>
      <c r="T674" s="251"/>
      <c r="U674" s="246"/>
      <c r="Z674" s="246"/>
      <c r="AA674" s="246"/>
      <c r="AB674" s="246"/>
      <c r="AC674" s="246"/>
    </row>
    <row r="675" spans="1:29" x14ac:dyDescent="0.3">
      <c r="A675" s="246">
        <v>210822</v>
      </c>
      <c r="B675" s="246" t="s">
        <v>1528</v>
      </c>
      <c r="C675" s="246" t="s">
        <v>187</v>
      </c>
      <c r="D675" s="246" t="s">
        <v>307</v>
      </c>
      <c r="E675" s="246" t="s">
        <v>397</v>
      </c>
      <c r="F675" s="247">
        <v>34525</v>
      </c>
      <c r="G675" s="246" t="s">
        <v>373</v>
      </c>
      <c r="H675" s="246" t="s">
        <v>398</v>
      </c>
      <c r="I675" s="246" t="s">
        <v>64</v>
      </c>
      <c r="J675" s="246"/>
      <c r="K675" s="246"/>
      <c r="L675" s="246"/>
      <c r="M675" s="246"/>
      <c r="O675" s="246"/>
      <c r="P675" s="246"/>
      <c r="Q675" s="246"/>
      <c r="R675" s="246"/>
      <c r="S675" s="246"/>
      <c r="T675" s="251"/>
      <c r="U675" s="246"/>
      <c r="Y675" s="189" t="s">
        <v>685</v>
      </c>
      <c r="Z675" s="246" t="s">
        <v>685</v>
      </c>
      <c r="AA675" s="246"/>
      <c r="AB675" s="246"/>
      <c r="AC675" s="246"/>
    </row>
    <row r="676" spans="1:29" x14ac:dyDescent="0.3">
      <c r="A676" s="246">
        <v>210840</v>
      </c>
      <c r="B676" s="246" t="s">
        <v>1656</v>
      </c>
      <c r="C676" s="246" t="s">
        <v>1657</v>
      </c>
      <c r="D676" s="246" t="s">
        <v>1658</v>
      </c>
      <c r="E676" s="246" t="s">
        <v>397</v>
      </c>
      <c r="F676" s="247">
        <v>0</v>
      </c>
      <c r="G676" s="246"/>
      <c r="H676" s="246"/>
      <c r="I676" s="246" t="s">
        <v>64</v>
      </c>
      <c r="J676" s="246"/>
      <c r="K676" s="246"/>
      <c r="L676" s="246"/>
      <c r="M676" s="246"/>
      <c r="O676" s="246"/>
      <c r="P676" s="246"/>
      <c r="Q676" s="246"/>
      <c r="R676" s="246"/>
      <c r="S676" s="246"/>
      <c r="T676" s="251"/>
      <c r="U676" s="246"/>
      <c r="X676" s="189" t="s">
        <v>685</v>
      </c>
      <c r="Y676" s="189" t="s">
        <v>685</v>
      </c>
      <c r="Z676" s="246" t="s">
        <v>685</v>
      </c>
      <c r="AA676" s="246"/>
      <c r="AB676" s="246"/>
      <c r="AC676" s="246"/>
    </row>
    <row r="677" spans="1:29" x14ac:dyDescent="0.3">
      <c r="A677" s="246">
        <v>210847</v>
      </c>
      <c r="B677" s="246" t="s">
        <v>2781</v>
      </c>
      <c r="C677" s="246" t="s">
        <v>482</v>
      </c>
      <c r="D677" s="246" t="s">
        <v>498</v>
      </c>
      <c r="E677" s="246"/>
      <c r="F677" s="246"/>
      <c r="G677" s="246"/>
      <c r="H677" s="246"/>
      <c r="I677" s="246" t="s">
        <v>64</v>
      </c>
      <c r="J677" s="246"/>
      <c r="K677" s="246"/>
      <c r="L677" s="246"/>
      <c r="M677" s="246"/>
      <c r="O677" s="246"/>
      <c r="P677" s="246"/>
      <c r="Q677" s="246"/>
      <c r="R677" s="246"/>
      <c r="S677" s="246"/>
      <c r="T677" s="246"/>
      <c r="U677" s="246"/>
      <c r="Z677" s="246"/>
      <c r="AA677" s="246"/>
      <c r="AB677" s="246"/>
      <c r="AC677" s="246"/>
    </row>
    <row r="678" spans="1:29" x14ac:dyDescent="0.3">
      <c r="A678" s="246">
        <v>210858</v>
      </c>
      <c r="B678" s="246" t="s">
        <v>2031</v>
      </c>
      <c r="C678" s="246" t="s">
        <v>68</v>
      </c>
      <c r="D678" s="246" t="s">
        <v>2298</v>
      </c>
      <c r="E678" s="246" t="s">
        <v>397</v>
      </c>
      <c r="F678" s="247">
        <v>34714</v>
      </c>
      <c r="G678" s="246" t="s">
        <v>1026</v>
      </c>
      <c r="H678" s="246" t="s">
        <v>398</v>
      </c>
      <c r="I678" s="246" t="s">
        <v>64</v>
      </c>
      <c r="J678" s="246"/>
      <c r="K678" s="246"/>
      <c r="L678" s="246"/>
      <c r="M678" s="246"/>
      <c r="O678" s="246"/>
      <c r="P678" s="246"/>
      <c r="Q678" s="246"/>
      <c r="R678" s="246"/>
      <c r="S678" s="246"/>
      <c r="T678" s="251"/>
      <c r="U678" s="246"/>
      <c r="Z678" s="246"/>
      <c r="AA678" s="246"/>
      <c r="AB678" s="246"/>
      <c r="AC678" s="246"/>
    </row>
    <row r="679" spans="1:29" x14ac:dyDescent="0.3">
      <c r="A679" s="246">
        <v>210877</v>
      </c>
      <c r="B679" s="246" t="s">
        <v>1636</v>
      </c>
      <c r="C679" s="246" t="s">
        <v>69</v>
      </c>
      <c r="D679" s="246" t="s">
        <v>1637</v>
      </c>
      <c r="E679" s="246" t="s">
        <v>396</v>
      </c>
      <c r="F679" s="247">
        <v>0</v>
      </c>
      <c r="G679" s="246"/>
      <c r="H679" s="246"/>
      <c r="I679" s="246" t="s">
        <v>64</v>
      </c>
      <c r="J679" s="246"/>
      <c r="K679" s="246"/>
      <c r="L679" s="246"/>
      <c r="M679" s="246"/>
      <c r="O679" s="246"/>
      <c r="P679" s="246"/>
      <c r="Q679" s="246"/>
      <c r="R679" s="246"/>
      <c r="S679" s="246"/>
      <c r="T679" s="251"/>
      <c r="U679" s="246"/>
      <c r="Y679" s="189" t="s">
        <v>685</v>
      </c>
      <c r="Z679" s="246" t="s">
        <v>685</v>
      </c>
      <c r="AA679" s="246"/>
      <c r="AB679" s="246"/>
      <c r="AC679" s="246"/>
    </row>
    <row r="680" spans="1:29" x14ac:dyDescent="0.3">
      <c r="A680" s="246">
        <v>210879</v>
      </c>
      <c r="B680" s="246" t="s">
        <v>1659</v>
      </c>
      <c r="C680" s="246" t="s">
        <v>148</v>
      </c>
      <c r="D680" s="246" t="s">
        <v>455</v>
      </c>
      <c r="E680" s="246" t="s">
        <v>397</v>
      </c>
      <c r="F680" s="247">
        <v>0</v>
      </c>
      <c r="G680" s="246"/>
      <c r="H680" s="246"/>
      <c r="I680" s="246" t="s">
        <v>64</v>
      </c>
      <c r="J680" s="246"/>
      <c r="K680" s="246"/>
      <c r="L680" s="246"/>
      <c r="M680" s="246"/>
      <c r="O680" s="246"/>
      <c r="P680" s="246"/>
      <c r="Q680" s="246"/>
      <c r="R680" s="246"/>
      <c r="S680" s="246"/>
      <c r="T680" s="251"/>
      <c r="U680" s="246"/>
      <c r="X680" s="189" t="s">
        <v>685</v>
      </c>
      <c r="Y680" s="189" t="s">
        <v>685</v>
      </c>
      <c r="Z680" s="246" t="s">
        <v>685</v>
      </c>
      <c r="AA680" s="246"/>
      <c r="AB680" s="246"/>
      <c r="AC680" s="246"/>
    </row>
    <row r="681" spans="1:29" x14ac:dyDescent="0.3">
      <c r="A681" s="246">
        <v>210885</v>
      </c>
      <c r="B681" s="246" t="s">
        <v>2013</v>
      </c>
      <c r="C681" s="246" t="s">
        <v>123</v>
      </c>
      <c r="D681" s="246" t="s">
        <v>2299</v>
      </c>
      <c r="E681" s="246" t="s">
        <v>396</v>
      </c>
      <c r="F681" s="247">
        <v>34745</v>
      </c>
      <c r="G681" s="246" t="s">
        <v>2300</v>
      </c>
      <c r="H681" s="246" t="s">
        <v>398</v>
      </c>
      <c r="I681" s="246" t="s">
        <v>64</v>
      </c>
      <c r="J681" s="246"/>
      <c r="K681" s="246"/>
      <c r="L681" s="246"/>
      <c r="M681" s="246"/>
      <c r="O681" s="246"/>
      <c r="P681" s="246"/>
      <c r="Q681" s="246"/>
      <c r="R681" s="246"/>
      <c r="S681" s="246"/>
      <c r="T681" s="251"/>
      <c r="U681" s="246"/>
      <c r="Z681" s="246"/>
      <c r="AA681" s="246"/>
      <c r="AB681" s="246"/>
      <c r="AC681" s="246"/>
    </row>
    <row r="682" spans="1:29" x14ac:dyDescent="0.3">
      <c r="A682" s="246">
        <v>210889</v>
      </c>
      <c r="B682" s="246" t="s">
        <v>2003</v>
      </c>
      <c r="C682" s="246" t="s">
        <v>74</v>
      </c>
      <c r="D682" s="246" t="s">
        <v>2301</v>
      </c>
      <c r="E682" s="246" t="s">
        <v>396</v>
      </c>
      <c r="F682" s="247">
        <v>34759</v>
      </c>
      <c r="G682" s="246" t="s">
        <v>1026</v>
      </c>
      <c r="H682" s="246" t="s">
        <v>398</v>
      </c>
      <c r="I682" s="246" t="s">
        <v>64</v>
      </c>
      <c r="J682" s="246"/>
      <c r="K682" s="246"/>
      <c r="L682" s="246"/>
      <c r="M682" s="246"/>
      <c r="O682" s="246"/>
      <c r="P682" s="246"/>
      <c r="Q682" s="246"/>
      <c r="R682" s="246"/>
      <c r="S682" s="246"/>
      <c r="T682" s="251"/>
      <c r="U682" s="246"/>
      <c r="Z682" s="246"/>
      <c r="AA682" s="246"/>
      <c r="AB682" s="246"/>
      <c r="AC682" s="246"/>
    </row>
    <row r="683" spans="1:29" x14ac:dyDescent="0.3">
      <c r="A683" s="246">
        <v>210912</v>
      </c>
      <c r="B683" s="246" t="s">
        <v>2302</v>
      </c>
      <c r="C683" s="246" t="s">
        <v>79</v>
      </c>
      <c r="D683" s="246" t="s">
        <v>2303</v>
      </c>
      <c r="E683" s="246" t="s">
        <v>397</v>
      </c>
      <c r="F683" s="247">
        <v>35039</v>
      </c>
      <c r="G683" s="246" t="s">
        <v>1026</v>
      </c>
      <c r="H683" s="246" t="s">
        <v>398</v>
      </c>
      <c r="I683" s="246" t="s">
        <v>64</v>
      </c>
      <c r="J683" s="246"/>
      <c r="K683" s="246"/>
      <c r="L683" s="246"/>
      <c r="M683" s="246"/>
      <c r="O683" s="246"/>
      <c r="P683" s="246"/>
      <c r="Q683" s="246"/>
      <c r="R683" s="246"/>
      <c r="S683" s="246"/>
      <c r="T683" s="251"/>
      <c r="U683" s="246"/>
      <c r="Z683" s="246"/>
      <c r="AA683" s="246"/>
      <c r="AB683" s="246"/>
      <c r="AC683" s="246"/>
    </row>
    <row r="684" spans="1:29" x14ac:dyDescent="0.3">
      <c r="A684" s="246">
        <v>210923</v>
      </c>
      <c r="B684" s="246" t="s">
        <v>1874</v>
      </c>
      <c r="C684" s="246" t="s">
        <v>77</v>
      </c>
      <c r="D684" s="246" t="s">
        <v>277</v>
      </c>
      <c r="E684" s="246" t="s">
        <v>397</v>
      </c>
      <c r="F684" s="247">
        <v>34354</v>
      </c>
      <c r="G684" s="246" t="s">
        <v>373</v>
      </c>
      <c r="H684" s="246" t="s">
        <v>398</v>
      </c>
      <c r="I684" s="246" t="s">
        <v>64</v>
      </c>
      <c r="J684" s="246"/>
      <c r="K684" s="246"/>
      <c r="L684" s="246"/>
      <c r="M684" s="246"/>
      <c r="O684" s="246"/>
      <c r="P684" s="246"/>
      <c r="Q684" s="246"/>
      <c r="R684" s="246"/>
      <c r="S684" s="246"/>
      <c r="T684" s="251"/>
      <c r="U684" s="246"/>
      <c r="Z684" s="246"/>
      <c r="AA684" s="246"/>
      <c r="AB684" s="246"/>
      <c r="AC684" s="246"/>
    </row>
    <row r="685" spans="1:29" x14ac:dyDescent="0.3">
      <c r="A685" s="246">
        <v>210925</v>
      </c>
      <c r="B685" s="246" t="s">
        <v>1660</v>
      </c>
      <c r="C685" s="246" t="s">
        <v>516</v>
      </c>
      <c r="D685" s="246" t="s">
        <v>1661</v>
      </c>
      <c r="E685" s="246" t="s">
        <v>397</v>
      </c>
      <c r="F685" s="247">
        <v>0</v>
      </c>
      <c r="G685" s="246"/>
      <c r="H685" s="246"/>
      <c r="I685" s="246" t="s">
        <v>64</v>
      </c>
      <c r="J685" s="246"/>
      <c r="K685" s="246"/>
      <c r="L685" s="246"/>
      <c r="M685" s="246"/>
      <c r="O685" s="246"/>
      <c r="P685" s="246"/>
      <c r="Q685" s="246"/>
      <c r="R685" s="246"/>
      <c r="S685" s="246"/>
      <c r="T685" s="251"/>
      <c r="U685" s="246"/>
      <c r="X685" s="189" t="s">
        <v>685</v>
      </c>
      <c r="Y685" s="189" t="s">
        <v>685</v>
      </c>
      <c r="Z685" s="246" t="s">
        <v>685</v>
      </c>
      <c r="AA685" s="246"/>
      <c r="AB685" s="246"/>
      <c r="AC685" s="246"/>
    </row>
    <row r="686" spans="1:29" x14ac:dyDescent="0.3">
      <c r="A686" s="246">
        <v>210939</v>
      </c>
      <c r="B686" s="246" t="s">
        <v>1529</v>
      </c>
      <c r="C686" s="246" t="s">
        <v>1530</v>
      </c>
      <c r="D686" s="246" t="s">
        <v>298</v>
      </c>
      <c r="E686" s="246" t="s">
        <v>397</v>
      </c>
      <c r="F686" s="247">
        <v>35458</v>
      </c>
      <c r="G686" s="246" t="s">
        <v>373</v>
      </c>
      <c r="H686" s="246" t="s">
        <v>398</v>
      </c>
      <c r="I686" s="246" t="s">
        <v>64</v>
      </c>
      <c r="J686" s="246"/>
      <c r="K686" s="246"/>
      <c r="L686" s="246"/>
      <c r="M686" s="246"/>
      <c r="O686" s="246"/>
      <c r="P686" s="246"/>
      <c r="Q686" s="246"/>
      <c r="R686" s="246"/>
      <c r="S686" s="246"/>
      <c r="T686" s="251"/>
      <c r="U686" s="246"/>
      <c r="Y686" s="189" t="s">
        <v>685</v>
      </c>
      <c r="Z686" s="246" t="s">
        <v>685</v>
      </c>
      <c r="AA686" s="246"/>
      <c r="AB686" s="246"/>
      <c r="AC686" s="246"/>
    </row>
    <row r="687" spans="1:29" x14ac:dyDescent="0.3">
      <c r="A687" s="246">
        <v>210941</v>
      </c>
      <c r="B687" s="246" t="s">
        <v>1491</v>
      </c>
      <c r="C687" s="246" t="s">
        <v>111</v>
      </c>
      <c r="D687" s="246" t="s">
        <v>326</v>
      </c>
      <c r="E687" s="246" t="s">
        <v>397</v>
      </c>
      <c r="F687" s="247">
        <v>34500</v>
      </c>
      <c r="G687" s="246" t="s">
        <v>373</v>
      </c>
      <c r="H687" s="246" t="s">
        <v>398</v>
      </c>
      <c r="I687" s="246" t="s">
        <v>64</v>
      </c>
      <c r="J687" s="246"/>
      <c r="K687" s="246"/>
      <c r="L687" s="246"/>
      <c r="M687" s="246"/>
      <c r="O687" s="246"/>
      <c r="P687" s="246"/>
      <c r="Q687" s="246"/>
      <c r="R687" s="246"/>
      <c r="S687" s="246"/>
      <c r="T687" s="251"/>
      <c r="U687" s="246"/>
      <c r="V687" s="189" t="s">
        <v>685</v>
      </c>
      <c r="Y687" s="189" t="s">
        <v>685</v>
      </c>
      <c r="Z687" s="246" t="s">
        <v>685</v>
      </c>
      <c r="AA687" s="246"/>
      <c r="AB687" s="246"/>
      <c r="AC687" s="246"/>
    </row>
    <row r="688" spans="1:29" x14ac:dyDescent="0.3">
      <c r="A688" s="246">
        <v>210947</v>
      </c>
      <c r="B688" s="246" t="s">
        <v>1863</v>
      </c>
      <c r="C688" s="246" t="s">
        <v>153</v>
      </c>
      <c r="D688" s="246" t="s">
        <v>248</v>
      </c>
      <c r="E688" s="246" t="s">
        <v>397</v>
      </c>
      <c r="F688" s="247">
        <v>33453</v>
      </c>
      <c r="G688" s="246" t="s">
        <v>373</v>
      </c>
      <c r="H688" s="246" t="s">
        <v>398</v>
      </c>
      <c r="I688" s="246" t="s">
        <v>64</v>
      </c>
      <c r="J688" s="246"/>
      <c r="K688" s="246"/>
      <c r="L688" s="246"/>
      <c r="M688" s="246"/>
      <c r="O688" s="246"/>
      <c r="P688" s="246"/>
      <c r="Q688" s="246"/>
      <c r="R688" s="246"/>
      <c r="S688" s="246"/>
      <c r="T688" s="251"/>
      <c r="U688" s="246"/>
      <c r="Z688" s="246"/>
      <c r="AA688" s="246"/>
      <c r="AB688" s="246"/>
      <c r="AC688" s="246"/>
    </row>
    <row r="689" spans="1:29" x14ac:dyDescent="0.3">
      <c r="A689" s="246">
        <v>210956</v>
      </c>
      <c r="B689" s="246" t="s">
        <v>1763</v>
      </c>
      <c r="C689" s="246" t="s">
        <v>106</v>
      </c>
      <c r="D689" s="246" t="s">
        <v>2306</v>
      </c>
      <c r="E689" s="246" t="s">
        <v>397</v>
      </c>
      <c r="F689" s="247">
        <v>30064</v>
      </c>
      <c r="G689" s="246" t="s">
        <v>2239</v>
      </c>
      <c r="H689" s="246" t="s">
        <v>398</v>
      </c>
      <c r="I689" s="246" t="s">
        <v>64</v>
      </c>
      <c r="J689" s="246"/>
      <c r="K689" s="246"/>
      <c r="L689" s="246"/>
      <c r="M689" s="246"/>
      <c r="O689" s="246"/>
      <c r="P689" s="246"/>
      <c r="Q689" s="246"/>
      <c r="R689" s="246"/>
      <c r="S689" s="246">
        <v>863</v>
      </c>
      <c r="T689" s="251">
        <v>44425</v>
      </c>
      <c r="U689" s="246">
        <v>10000</v>
      </c>
      <c r="Z689" s="246"/>
      <c r="AA689" s="246"/>
      <c r="AB689" s="246"/>
      <c r="AC689" s="246"/>
    </row>
    <row r="690" spans="1:29" x14ac:dyDescent="0.3">
      <c r="A690" s="246">
        <v>210984</v>
      </c>
      <c r="B690" s="246" t="s">
        <v>1914</v>
      </c>
      <c r="C690" s="246" t="s">
        <v>91</v>
      </c>
      <c r="D690" s="246" t="s">
        <v>2307</v>
      </c>
      <c r="E690" s="246" t="s">
        <v>397</v>
      </c>
      <c r="F690" s="247">
        <v>35065</v>
      </c>
      <c r="G690" s="246" t="s">
        <v>1054</v>
      </c>
      <c r="H690" s="246" t="s">
        <v>398</v>
      </c>
      <c r="I690" s="246" t="s">
        <v>64</v>
      </c>
      <c r="J690" s="246"/>
      <c r="K690" s="246"/>
      <c r="L690" s="246"/>
      <c r="M690" s="246"/>
      <c r="O690" s="246"/>
      <c r="P690" s="246"/>
      <c r="Q690" s="246"/>
      <c r="R690" s="246"/>
      <c r="S690" s="246"/>
      <c r="T690" s="251"/>
      <c r="U690" s="246"/>
      <c r="Z690" s="246"/>
      <c r="AA690" s="246"/>
      <c r="AB690" s="246"/>
      <c r="AC690" s="246"/>
    </row>
    <row r="691" spans="1:29" x14ac:dyDescent="0.3">
      <c r="A691" s="246">
        <v>210993</v>
      </c>
      <c r="B691" s="246" t="s">
        <v>2308</v>
      </c>
      <c r="C691" s="246" t="s">
        <v>527</v>
      </c>
      <c r="D691" s="246" t="s">
        <v>2309</v>
      </c>
      <c r="E691" s="246" t="s">
        <v>396</v>
      </c>
      <c r="F691" s="247">
        <v>34951</v>
      </c>
      <c r="G691" s="246" t="s">
        <v>1026</v>
      </c>
      <c r="H691" s="246" t="s">
        <v>398</v>
      </c>
      <c r="I691" s="246" t="s">
        <v>64</v>
      </c>
      <c r="J691" s="246"/>
      <c r="K691" s="246"/>
      <c r="L691" s="246"/>
      <c r="M691" s="246"/>
      <c r="O691" s="246"/>
      <c r="P691" s="246"/>
      <c r="Q691" s="246"/>
      <c r="R691" s="246"/>
      <c r="S691" s="246"/>
      <c r="T691" s="251"/>
      <c r="U691" s="246"/>
      <c r="Z691" s="246"/>
      <c r="AA691" s="246"/>
      <c r="AB691" s="246"/>
      <c r="AC691" s="246"/>
    </row>
    <row r="692" spans="1:29" x14ac:dyDescent="0.3">
      <c r="A692" s="246">
        <v>211019</v>
      </c>
      <c r="B692" s="246" t="s">
        <v>1452</v>
      </c>
      <c r="C692" s="246" t="s">
        <v>143</v>
      </c>
      <c r="D692" s="246" t="s">
        <v>260</v>
      </c>
      <c r="E692" s="246" t="s">
        <v>397</v>
      </c>
      <c r="F692" s="247">
        <v>34869</v>
      </c>
      <c r="G692" s="246" t="s">
        <v>373</v>
      </c>
      <c r="H692" s="246" t="s">
        <v>398</v>
      </c>
      <c r="I692" s="246" t="s">
        <v>64</v>
      </c>
      <c r="J692" s="246"/>
      <c r="K692" s="246"/>
      <c r="L692" s="246"/>
      <c r="M692" s="246"/>
      <c r="O692" s="246"/>
      <c r="P692" s="246"/>
      <c r="Q692" s="246"/>
      <c r="R692" s="246"/>
      <c r="S692" s="246">
        <v>784</v>
      </c>
      <c r="T692" s="251">
        <v>44418</v>
      </c>
      <c r="U692" s="246">
        <v>1000</v>
      </c>
      <c r="Z692" s="246" t="s">
        <v>685</v>
      </c>
      <c r="AA692" s="246"/>
      <c r="AB692" s="246"/>
      <c r="AC692" s="246"/>
    </row>
    <row r="693" spans="1:29" x14ac:dyDescent="0.3">
      <c r="A693" s="246">
        <v>211028</v>
      </c>
      <c r="B693" s="246" t="s">
        <v>1662</v>
      </c>
      <c r="C693" s="246" t="s">
        <v>724</v>
      </c>
      <c r="D693" s="246" t="s">
        <v>461</v>
      </c>
      <c r="E693" s="246" t="s">
        <v>396</v>
      </c>
      <c r="F693" s="247">
        <v>0</v>
      </c>
      <c r="G693" s="246"/>
      <c r="H693" s="246"/>
      <c r="I693" s="246" t="s">
        <v>64</v>
      </c>
      <c r="J693" s="246"/>
      <c r="K693" s="246"/>
      <c r="L693" s="246"/>
      <c r="M693" s="246"/>
      <c r="O693" s="246"/>
      <c r="P693" s="246"/>
      <c r="Q693" s="246"/>
      <c r="R693" s="246"/>
      <c r="S693" s="246"/>
      <c r="T693" s="251"/>
      <c r="U693" s="246"/>
      <c r="X693" s="189" t="s">
        <v>685</v>
      </c>
      <c r="Y693" s="189" t="s">
        <v>685</v>
      </c>
      <c r="Z693" s="246" t="s">
        <v>685</v>
      </c>
      <c r="AA693" s="246"/>
      <c r="AB693" s="246"/>
      <c r="AC693" s="246"/>
    </row>
    <row r="694" spans="1:29" x14ac:dyDescent="0.3">
      <c r="A694" s="246">
        <v>211038</v>
      </c>
      <c r="B694" s="246" t="s">
        <v>2310</v>
      </c>
      <c r="C694" s="246" t="s">
        <v>130</v>
      </c>
      <c r="D694" s="246" t="s">
        <v>2311</v>
      </c>
      <c r="E694" s="246" t="s">
        <v>397</v>
      </c>
      <c r="F694" s="247">
        <v>35169</v>
      </c>
      <c r="G694" s="246" t="s">
        <v>1026</v>
      </c>
      <c r="H694" s="246" t="s">
        <v>398</v>
      </c>
      <c r="I694" s="246" t="s">
        <v>64</v>
      </c>
      <c r="J694" s="246"/>
      <c r="K694" s="246"/>
      <c r="L694" s="246"/>
      <c r="M694" s="246"/>
      <c r="O694" s="246"/>
      <c r="P694" s="246"/>
      <c r="Q694" s="246"/>
      <c r="R694" s="246"/>
      <c r="S694" s="246"/>
      <c r="T694" s="251"/>
      <c r="U694" s="246"/>
      <c r="Z694" s="246"/>
      <c r="AA694" s="246"/>
      <c r="AB694" s="246"/>
      <c r="AC694" s="246"/>
    </row>
    <row r="695" spans="1:29" x14ac:dyDescent="0.3">
      <c r="A695" s="246">
        <v>211047</v>
      </c>
      <c r="B695" s="246" t="s">
        <v>1663</v>
      </c>
      <c r="C695" s="246" t="s">
        <v>546</v>
      </c>
      <c r="D695" s="246" t="s">
        <v>439</v>
      </c>
      <c r="E695" s="246" t="s">
        <v>397</v>
      </c>
      <c r="F695" s="247">
        <v>0</v>
      </c>
      <c r="G695" s="246"/>
      <c r="H695" s="246"/>
      <c r="I695" s="246" t="s">
        <v>64</v>
      </c>
      <c r="J695" s="246"/>
      <c r="K695" s="246"/>
      <c r="L695" s="246"/>
      <c r="M695" s="246"/>
      <c r="O695" s="246"/>
      <c r="P695" s="246"/>
      <c r="Q695" s="246"/>
      <c r="R695" s="246"/>
      <c r="S695" s="246"/>
      <c r="T695" s="251"/>
      <c r="U695" s="246"/>
      <c r="X695" s="189" t="s">
        <v>685</v>
      </c>
      <c r="Y695" s="189" t="s">
        <v>685</v>
      </c>
      <c r="Z695" s="246" t="s">
        <v>685</v>
      </c>
      <c r="AA695" s="246"/>
      <c r="AB695" s="246"/>
      <c r="AC695" s="246"/>
    </row>
    <row r="696" spans="1:29" x14ac:dyDescent="0.3">
      <c r="A696" s="246">
        <v>211050</v>
      </c>
      <c r="B696" s="246" t="s">
        <v>1851</v>
      </c>
      <c r="C696" s="246" t="s">
        <v>189</v>
      </c>
      <c r="D696" s="246" t="s">
        <v>1201</v>
      </c>
      <c r="E696" s="246" t="s">
        <v>396</v>
      </c>
      <c r="F696" s="247">
        <v>34704</v>
      </c>
      <c r="G696" s="246" t="s">
        <v>1026</v>
      </c>
      <c r="H696" s="246" t="s">
        <v>398</v>
      </c>
      <c r="I696" s="246" t="s">
        <v>64</v>
      </c>
      <c r="J696" s="246"/>
      <c r="K696" s="246"/>
      <c r="L696" s="246"/>
      <c r="M696" s="246"/>
      <c r="O696" s="246"/>
      <c r="P696" s="246"/>
      <c r="Q696" s="246"/>
      <c r="R696" s="246"/>
      <c r="S696" s="246"/>
      <c r="T696" s="251"/>
      <c r="U696" s="246"/>
      <c r="Z696" s="246"/>
      <c r="AA696" s="246"/>
      <c r="AB696" s="246"/>
      <c r="AC696" s="246"/>
    </row>
    <row r="697" spans="1:29" x14ac:dyDescent="0.3">
      <c r="A697" s="246">
        <v>211060</v>
      </c>
      <c r="B697" s="246" t="s">
        <v>1719</v>
      </c>
      <c r="C697" s="246" t="s">
        <v>140</v>
      </c>
      <c r="D697" s="246" t="s">
        <v>1720</v>
      </c>
      <c r="E697" s="246" t="s">
        <v>396</v>
      </c>
      <c r="F697" s="247">
        <v>34519</v>
      </c>
      <c r="G697" s="246" t="s">
        <v>373</v>
      </c>
      <c r="H697" s="246" t="s">
        <v>398</v>
      </c>
      <c r="I697" s="246" t="s">
        <v>64</v>
      </c>
      <c r="J697" s="246"/>
      <c r="K697" s="246"/>
      <c r="L697" s="246"/>
      <c r="M697" s="246"/>
      <c r="O697" s="246"/>
      <c r="P697" s="246"/>
      <c r="Q697" s="246"/>
      <c r="R697" s="246"/>
      <c r="S697" s="246"/>
      <c r="T697" s="251"/>
      <c r="U697" s="246"/>
      <c r="Z697" s="246" t="s">
        <v>685</v>
      </c>
      <c r="AA697" s="246"/>
      <c r="AB697" s="246"/>
      <c r="AC697" s="246"/>
    </row>
    <row r="698" spans="1:29" x14ac:dyDescent="0.3">
      <c r="A698" s="246">
        <v>211095</v>
      </c>
      <c r="B698" s="246" t="s">
        <v>1815</v>
      </c>
      <c r="C698" s="246" t="s">
        <v>65</v>
      </c>
      <c r="D698" s="246" t="s">
        <v>1816</v>
      </c>
      <c r="E698" s="246" t="s">
        <v>397</v>
      </c>
      <c r="F698" s="247">
        <v>32148</v>
      </c>
      <c r="G698" s="246" t="s">
        <v>2312</v>
      </c>
      <c r="H698" s="246" t="s">
        <v>398</v>
      </c>
      <c r="I698" s="246" t="s">
        <v>64</v>
      </c>
      <c r="J698" s="246"/>
      <c r="K698" s="246"/>
      <c r="L698" s="246"/>
      <c r="M698" s="246"/>
      <c r="O698" s="246"/>
      <c r="P698" s="246"/>
      <c r="Q698" s="246"/>
      <c r="R698" s="246"/>
      <c r="S698" s="246"/>
      <c r="T698" s="251"/>
      <c r="U698" s="246"/>
      <c r="Z698" s="246"/>
      <c r="AA698" s="246"/>
      <c r="AB698" s="246"/>
      <c r="AC698" s="246"/>
    </row>
    <row r="699" spans="1:29" x14ac:dyDescent="0.3">
      <c r="A699" s="246">
        <v>211101</v>
      </c>
      <c r="B699" s="246" t="s">
        <v>1887</v>
      </c>
      <c r="C699" s="246" t="s">
        <v>172</v>
      </c>
      <c r="D699" s="246" t="s">
        <v>2313</v>
      </c>
      <c r="E699" s="246" t="s">
        <v>396</v>
      </c>
      <c r="F699" s="247">
        <v>34924</v>
      </c>
      <c r="G699" s="246" t="s">
        <v>1026</v>
      </c>
      <c r="H699" s="246" t="s">
        <v>404</v>
      </c>
      <c r="I699" s="246" t="s">
        <v>64</v>
      </c>
      <c r="J699" s="246"/>
      <c r="K699" s="246"/>
      <c r="L699" s="246"/>
      <c r="M699" s="246"/>
      <c r="O699" s="246"/>
      <c r="P699" s="246"/>
      <c r="Q699" s="246"/>
      <c r="R699" s="246"/>
      <c r="S699" s="246"/>
      <c r="T699" s="251"/>
      <c r="U699" s="246"/>
      <c r="Z699" s="246"/>
      <c r="AA699" s="246"/>
      <c r="AB699" s="246"/>
      <c r="AC699" s="246"/>
    </row>
    <row r="700" spans="1:29" x14ac:dyDescent="0.3">
      <c r="A700" s="246">
        <v>211103</v>
      </c>
      <c r="B700" s="246" t="s">
        <v>1618</v>
      </c>
      <c r="C700" s="246" t="s">
        <v>115</v>
      </c>
      <c r="D700" s="246" t="s">
        <v>275</v>
      </c>
      <c r="E700" s="246" t="s">
        <v>396</v>
      </c>
      <c r="F700" s="247">
        <v>33970</v>
      </c>
      <c r="G700" s="246" t="s">
        <v>373</v>
      </c>
      <c r="H700" s="246" t="s">
        <v>398</v>
      </c>
      <c r="I700" s="246" t="s">
        <v>64</v>
      </c>
      <c r="J700" s="246"/>
      <c r="K700" s="246"/>
      <c r="L700" s="246"/>
      <c r="M700" s="246"/>
      <c r="O700" s="246"/>
      <c r="P700" s="246"/>
      <c r="Q700" s="246"/>
      <c r="R700" s="246"/>
      <c r="S700" s="246"/>
      <c r="T700" s="251"/>
      <c r="U700" s="246"/>
      <c r="W700" s="189" t="s">
        <v>685</v>
      </c>
      <c r="X700" s="189" t="s">
        <v>685</v>
      </c>
      <c r="Y700" s="189" t="s">
        <v>685</v>
      </c>
      <c r="Z700" s="246" t="s">
        <v>685</v>
      </c>
      <c r="AA700" s="246"/>
      <c r="AB700" s="246"/>
      <c r="AC700" s="246"/>
    </row>
    <row r="701" spans="1:29" x14ac:dyDescent="0.3">
      <c r="A701" s="246">
        <v>211105</v>
      </c>
      <c r="B701" s="246" t="s">
        <v>1888</v>
      </c>
      <c r="C701" s="246" t="s">
        <v>71</v>
      </c>
      <c r="D701" s="246" t="s">
        <v>1259</v>
      </c>
      <c r="E701" s="246" t="s">
        <v>396</v>
      </c>
      <c r="F701" s="247">
        <v>34895</v>
      </c>
      <c r="G701" s="246" t="s">
        <v>373</v>
      </c>
      <c r="H701" s="246" t="s">
        <v>404</v>
      </c>
      <c r="I701" s="246" t="s">
        <v>64</v>
      </c>
      <c r="J701" s="246"/>
      <c r="K701" s="246"/>
      <c r="L701" s="246"/>
      <c r="M701" s="246"/>
      <c r="O701" s="246"/>
      <c r="P701" s="246"/>
      <c r="Q701" s="246"/>
      <c r="R701" s="246"/>
      <c r="S701" s="246"/>
      <c r="T701" s="251"/>
      <c r="U701" s="246"/>
      <c r="Z701" s="246"/>
      <c r="AA701" s="246"/>
      <c r="AB701" s="246"/>
      <c r="AC701" s="246"/>
    </row>
    <row r="702" spans="1:29" x14ac:dyDescent="0.3">
      <c r="A702" s="246">
        <v>211120</v>
      </c>
      <c r="B702" s="246" t="s">
        <v>1664</v>
      </c>
      <c r="C702" s="246" t="s">
        <v>105</v>
      </c>
      <c r="D702" s="246" t="s">
        <v>1665</v>
      </c>
      <c r="E702" s="246" t="s">
        <v>397</v>
      </c>
      <c r="F702" s="247">
        <v>0</v>
      </c>
      <c r="G702" s="246"/>
      <c r="H702" s="246"/>
      <c r="I702" s="246" t="s">
        <v>64</v>
      </c>
      <c r="J702" s="246"/>
      <c r="K702" s="246"/>
      <c r="L702" s="246"/>
      <c r="M702" s="246"/>
      <c r="O702" s="246"/>
      <c r="P702" s="246"/>
      <c r="Q702" s="246"/>
      <c r="R702" s="246"/>
      <c r="S702" s="246"/>
      <c r="T702" s="251"/>
      <c r="U702" s="246"/>
      <c r="X702" s="189" t="s">
        <v>685</v>
      </c>
      <c r="Y702" s="189" t="s">
        <v>685</v>
      </c>
      <c r="Z702" s="246" t="s">
        <v>685</v>
      </c>
      <c r="AA702" s="246"/>
      <c r="AB702" s="246"/>
      <c r="AC702" s="246"/>
    </row>
    <row r="703" spans="1:29" x14ac:dyDescent="0.3">
      <c r="A703" s="246">
        <v>211121</v>
      </c>
      <c r="B703" s="246" t="s">
        <v>1508</v>
      </c>
      <c r="C703" s="246" t="s">
        <v>195</v>
      </c>
      <c r="D703" s="246" t="s">
        <v>267</v>
      </c>
      <c r="E703" s="246" t="s">
        <v>397</v>
      </c>
      <c r="F703" s="247">
        <v>35457</v>
      </c>
      <c r="G703" s="246" t="s">
        <v>373</v>
      </c>
      <c r="H703" s="246" t="s">
        <v>398</v>
      </c>
      <c r="I703" s="246" t="s">
        <v>64</v>
      </c>
      <c r="J703" s="246"/>
      <c r="K703" s="246"/>
      <c r="L703" s="246"/>
      <c r="M703" s="246"/>
      <c r="O703" s="246"/>
      <c r="P703" s="246"/>
      <c r="Q703" s="246"/>
      <c r="R703" s="246"/>
      <c r="S703" s="246"/>
      <c r="T703" s="251"/>
      <c r="U703" s="246"/>
      <c r="Y703" s="189" t="s">
        <v>685</v>
      </c>
      <c r="Z703" s="246" t="s">
        <v>685</v>
      </c>
      <c r="AA703" s="246"/>
      <c r="AB703" s="246"/>
      <c r="AC703" s="246"/>
    </row>
    <row r="704" spans="1:29" x14ac:dyDescent="0.3">
      <c r="A704" s="246">
        <v>211124</v>
      </c>
      <c r="B704" s="246" t="s">
        <v>1623</v>
      </c>
      <c r="C704" s="246" t="s">
        <v>77</v>
      </c>
      <c r="D704" s="246" t="s">
        <v>340</v>
      </c>
      <c r="E704" s="246" t="s">
        <v>396</v>
      </c>
      <c r="F704" s="247">
        <v>34128</v>
      </c>
      <c r="G704" s="246" t="s">
        <v>1624</v>
      </c>
      <c r="H704" s="246" t="s">
        <v>398</v>
      </c>
      <c r="I704" s="246" t="s">
        <v>64</v>
      </c>
      <c r="J704" s="246"/>
      <c r="K704" s="246"/>
      <c r="L704" s="246"/>
      <c r="M704" s="246"/>
      <c r="O704" s="246"/>
      <c r="P704" s="246"/>
      <c r="Q704" s="246"/>
      <c r="R704" s="246"/>
      <c r="S704" s="246"/>
      <c r="T704" s="251"/>
      <c r="U704" s="246"/>
      <c r="Y704" s="189" t="s">
        <v>685</v>
      </c>
      <c r="Z704" s="246" t="s">
        <v>685</v>
      </c>
      <c r="AA704" s="246"/>
      <c r="AB704" s="246"/>
      <c r="AC704" s="246"/>
    </row>
    <row r="705" spans="1:29" x14ac:dyDescent="0.3">
      <c r="A705" s="246">
        <v>211150</v>
      </c>
      <c r="B705" s="246" t="s">
        <v>1922</v>
      </c>
      <c r="C705" s="246" t="s">
        <v>113</v>
      </c>
      <c r="D705" s="246" t="s">
        <v>2314</v>
      </c>
      <c r="E705" s="246" t="s">
        <v>397</v>
      </c>
      <c r="F705" s="247">
        <v>34201</v>
      </c>
      <c r="G705" s="246" t="s">
        <v>1026</v>
      </c>
      <c r="H705" s="246" t="s">
        <v>398</v>
      </c>
      <c r="I705" s="246" t="s">
        <v>64</v>
      </c>
      <c r="J705" s="246"/>
      <c r="K705" s="246"/>
      <c r="L705" s="246"/>
      <c r="M705" s="246"/>
      <c r="O705" s="246"/>
      <c r="P705" s="246"/>
      <c r="Q705" s="246"/>
      <c r="R705" s="246"/>
      <c r="S705" s="246">
        <v>787</v>
      </c>
      <c r="T705" s="251">
        <v>44418</v>
      </c>
      <c r="U705" s="246">
        <v>10000</v>
      </c>
      <c r="Z705" s="246"/>
      <c r="AA705" s="246"/>
      <c r="AB705" s="246"/>
      <c r="AC705" s="246"/>
    </row>
    <row r="706" spans="1:29" x14ac:dyDescent="0.3">
      <c r="A706" s="246">
        <v>211152</v>
      </c>
      <c r="B706" s="246" t="s">
        <v>1666</v>
      </c>
      <c r="C706" s="246" t="s">
        <v>496</v>
      </c>
      <c r="D706" s="246" t="s">
        <v>240</v>
      </c>
      <c r="E706" s="246" t="s">
        <v>397</v>
      </c>
      <c r="F706" s="247">
        <v>0</v>
      </c>
      <c r="G706" s="246"/>
      <c r="H706" s="246"/>
      <c r="I706" s="246" t="s">
        <v>64</v>
      </c>
      <c r="J706" s="246"/>
      <c r="K706" s="246"/>
      <c r="L706" s="246"/>
      <c r="M706" s="246"/>
      <c r="O706" s="246"/>
      <c r="P706" s="246"/>
      <c r="Q706" s="246"/>
      <c r="R706" s="246"/>
      <c r="S706" s="246"/>
      <c r="T706" s="251"/>
      <c r="U706" s="246"/>
      <c r="X706" s="189" t="s">
        <v>685</v>
      </c>
      <c r="Y706" s="189" t="s">
        <v>685</v>
      </c>
      <c r="Z706" s="246" t="s">
        <v>685</v>
      </c>
      <c r="AA706" s="246"/>
      <c r="AB706" s="246"/>
      <c r="AC706" s="246"/>
    </row>
    <row r="707" spans="1:29" x14ac:dyDescent="0.3">
      <c r="A707" s="246">
        <v>211160</v>
      </c>
      <c r="B707" s="246" t="s">
        <v>1667</v>
      </c>
      <c r="C707" s="246" t="s">
        <v>527</v>
      </c>
      <c r="D707" s="246" t="s">
        <v>531</v>
      </c>
      <c r="E707" s="246" t="s">
        <v>397</v>
      </c>
      <c r="F707" s="247">
        <v>0</v>
      </c>
      <c r="G707" s="246"/>
      <c r="H707" s="246"/>
      <c r="I707" s="246" t="s">
        <v>64</v>
      </c>
      <c r="J707" s="246"/>
      <c r="K707" s="246"/>
      <c r="L707" s="246"/>
      <c r="M707" s="246"/>
      <c r="O707" s="246"/>
      <c r="P707" s="246"/>
      <c r="Q707" s="246"/>
      <c r="R707" s="246"/>
      <c r="S707" s="246"/>
      <c r="T707" s="251"/>
      <c r="U707" s="246"/>
      <c r="X707" s="189" t="s">
        <v>685</v>
      </c>
      <c r="Y707" s="189" t="s">
        <v>685</v>
      </c>
      <c r="Z707" s="246" t="s">
        <v>685</v>
      </c>
      <c r="AA707" s="246"/>
      <c r="AB707" s="246"/>
      <c r="AC707" s="246"/>
    </row>
    <row r="708" spans="1:29" x14ac:dyDescent="0.3">
      <c r="A708" s="246">
        <v>211161</v>
      </c>
      <c r="B708" s="246" t="s">
        <v>2315</v>
      </c>
      <c r="C708" s="246" t="s">
        <v>2316</v>
      </c>
      <c r="D708" s="246" t="s">
        <v>2317</v>
      </c>
      <c r="E708" s="246" t="s">
        <v>397</v>
      </c>
      <c r="F708" s="247">
        <v>33425</v>
      </c>
      <c r="G708" s="246" t="s">
        <v>1026</v>
      </c>
      <c r="H708" s="246" t="s">
        <v>398</v>
      </c>
      <c r="I708" s="246" t="s">
        <v>64</v>
      </c>
      <c r="J708" s="246"/>
      <c r="K708" s="246"/>
      <c r="L708" s="246"/>
      <c r="M708" s="246"/>
      <c r="O708" s="246"/>
      <c r="P708" s="246"/>
      <c r="Q708" s="246"/>
      <c r="R708" s="246"/>
      <c r="S708" s="246"/>
      <c r="T708" s="251"/>
      <c r="U708" s="246"/>
      <c r="Z708" s="246"/>
      <c r="AA708" s="246"/>
      <c r="AB708" s="246"/>
      <c r="AC708" s="246"/>
    </row>
    <row r="709" spans="1:29" x14ac:dyDescent="0.3">
      <c r="A709" s="246">
        <v>211164</v>
      </c>
      <c r="B709" s="246" t="s">
        <v>1901</v>
      </c>
      <c r="C709" s="246" t="s">
        <v>1902</v>
      </c>
      <c r="D709" s="246" t="s">
        <v>2318</v>
      </c>
      <c r="E709" s="246" t="s">
        <v>397</v>
      </c>
      <c r="F709" s="247">
        <v>34761</v>
      </c>
      <c r="G709" s="246" t="s">
        <v>1026</v>
      </c>
      <c r="H709" s="246" t="s">
        <v>398</v>
      </c>
      <c r="I709" s="246" t="s">
        <v>64</v>
      </c>
      <c r="J709" s="246"/>
      <c r="K709" s="246"/>
      <c r="L709" s="246"/>
      <c r="M709" s="246"/>
      <c r="O709" s="246"/>
      <c r="P709" s="246"/>
      <c r="Q709" s="246"/>
      <c r="R709" s="246"/>
      <c r="S709" s="246">
        <v>880</v>
      </c>
      <c r="T709" s="251">
        <v>44426</v>
      </c>
      <c r="U709" s="246">
        <v>15000</v>
      </c>
      <c r="Z709" s="246"/>
      <c r="AA709" s="246"/>
      <c r="AB709" s="246"/>
      <c r="AC709" s="246"/>
    </row>
    <row r="710" spans="1:29" x14ac:dyDescent="0.3">
      <c r="A710" s="246">
        <v>211177</v>
      </c>
      <c r="B710" s="246" t="s">
        <v>1943</v>
      </c>
      <c r="C710" s="246" t="s">
        <v>1944</v>
      </c>
      <c r="D710" s="246" t="s">
        <v>285</v>
      </c>
      <c r="E710" s="246" t="s">
        <v>397</v>
      </c>
      <c r="F710" s="247">
        <v>35066</v>
      </c>
      <c r="G710" s="246" t="s">
        <v>373</v>
      </c>
      <c r="H710" s="246" t="s">
        <v>398</v>
      </c>
      <c r="I710" s="246" t="s">
        <v>64</v>
      </c>
      <c r="J710" s="246"/>
      <c r="K710" s="246"/>
      <c r="L710" s="246"/>
      <c r="M710" s="246"/>
      <c r="O710" s="246"/>
      <c r="P710" s="246"/>
      <c r="Q710" s="246"/>
      <c r="R710" s="246"/>
      <c r="S710" s="246"/>
      <c r="T710" s="251"/>
      <c r="U710" s="246"/>
      <c r="Z710" s="246"/>
      <c r="AA710" s="246"/>
      <c r="AB710" s="246"/>
      <c r="AC710" s="246"/>
    </row>
    <row r="711" spans="1:29" x14ac:dyDescent="0.3">
      <c r="A711" s="246">
        <v>211180</v>
      </c>
      <c r="B711" s="246" t="s">
        <v>1453</v>
      </c>
      <c r="C711" s="246" t="s">
        <v>1454</v>
      </c>
      <c r="D711" s="246" t="s">
        <v>2260</v>
      </c>
      <c r="E711" s="246" t="s">
        <v>396</v>
      </c>
      <c r="F711" s="247">
        <v>35445</v>
      </c>
      <c r="G711" s="246" t="s">
        <v>1026</v>
      </c>
      <c r="H711" s="246" t="s">
        <v>398</v>
      </c>
      <c r="I711" s="246" t="s">
        <v>64</v>
      </c>
      <c r="J711" s="246"/>
      <c r="K711" s="246"/>
      <c r="L711" s="246"/>
      <c r="M711" s="246"/>
      <c r="O711" s="246"/>
      <c r="P711" s="246"/>
      <c r="Q711" s="246"/>
      <c r="R711" s="246"/>
      <c r="S711" s="246">
        <v>732</v>
      </c>
      <c r="T711" s="251">
        <v>44409</v>
      </c>
      <c r="U711" s="246">
        <v>6500</v>
      </c>
      <c r="Z711" s="246"/>
      <c r="AA711" s="246"/>
      <c r="AB711" s="246"/>
      <c r="AC711" s="246"/>
    </row>
    <row r="712" spans="1:29" x14ac:dyDescent="0.3">
      <c r="A712" s="246">
        <v>211183</v>
      </c>
      <c r="B712" s="246" t="s">
        <v>1897</v>
      </c>
      <c r="C712" s="246" t="s">
        <v>161</v>
      </c>
      <c r="D712" s="246" t="s">
        <v>2319</v>
      </c>
      <c r="E712" s="246" t="s">
        <v>396</v>
      </c>
      <c r="F712" s="247">
        <v>35431</v>
      </c>
      <c r="G712" s="246" t="s">
        <v>1026</v>
      </c>
      <c r="H712" s="246" t="s">
        <v>404</v>
      </c>
      <c r="I712" s="246" t="s">
        <v>64</v>
      </c>
      <c r="J712" s="246"/>
      <c r="K712" s="246"/>
      <c r="L712" s="246"/>
      <c r="M712" s="246"/>
      <c r="O712" s="246"/>
      <c r="P712" s="246"/>
      <c r="Q712" s="246"/>
      <c r="R712" s="246"/>
      <c r="S712" s="246"/>
      <c r="T712" s="251"/>
      <c r="U712" s="246"/>
      <c r="Z712" s="246"/>
      <c r="AA712" s="246"/>
      <c r="AB712" s="246"/>
      <c r="AC712" s="246"/>
    </row>
    <row r="713" spans="1:29" x14ac:dyDescent="0.3">
      <c r="A713" s="246">
        <v>211237</v>
      </c>
      <c r="B713" s="246" t="s">
        <v>1726</v>
      </c>
      <c r="C713" s="246" t="s">
        <v>146</v>
      </c>
      <c r="D713" s="246" t="s">
        <v>326</v>
      </c>
      <c r="E713" s="246" t="s">
        <v>396</v>
      </c>
      <c r="F713" s="247">
        <v>32878</v>
      </c>
      <c r="G713" s="246" t="s">
        <v>382</v>
      </c>
      <c r="H713" s="246" t="s">
        <v>398</v>
      </c>
      <c r="I713" s="246" t="s">
        <v>64</v>
      </c>
      <c r="J713" s="246"/>
      <c r="K713" s="246"/>
      <c r="L713" s="246"/>
      <c r="M713" s="246"/>
      <c r="O713" s="246"/>
      <c r="P713" s="246"/>
      <c r="Q713" s="246"/>
      <c r="R713" s="246"/>
      <c r="S713" s="246"/>
      <c r="T713" s="251"/>
      <c r="U713" s="246"/>
      <c r="Z713" s="246" t="s">
        <v>685</v>
      </c>
      <c r="AA713" s="246"/>
      <c r="AB713" s="246"/>
      <c r="AC713" s="246"/>
    </row>
    <row r="714" spans="1:29" x14ac:dyDescent="0.3">
      <c r="A714" s="246">
        <v>211259</v>
      </c>
      <c r="B714" s="246" t="s">
        <v>2322</v>
      </c>
      <c r="C714" s="246" t="s">
        <v>164</v>
      </c>
      <c r="D714" s="246" t="s">
        <v>1460</v>
      </c>
      <c r="E714" s="246" t="s">
        <v>396</v>
      </c>
      <c r="F714" s="247">
        <v>34384</v>
      </c>
      <c r="G714" s="246" t="s">
        <v>588</v>
      </c>
      <c r="H714" s="246" t="s">
        <v>398</v>
      </c>
      <c r="I714" s="246" t="s">
        <v>64</v>
      </c>
      <c r="J714" s="246"/>
      <c r="K714" s="246"/>
      <c r="L714" s="246"/>
      <c r="M714" s="246"/>
      <c r="O714" s="246"/>
      <c r="P714" s="246"/>
      <c r="Q714" s="246"/>
      <c r="R714" s="246"/>
      <c r="S714" s="246">
        <v>839</v>
      </c>
      <c r="T714" s="251">
        <v>44424</v>
      </c>
      <c r="U714" s="246">
        <v>15000</v>
      </c>
      <c r="Z714" s="246"/>
      <c r="AA714" s="246"/>
      <c r="AB714" s="246"/>
      <c r="AC714" s="246"/>
    </row>
    <row r="715" spans="1:29" x14ac:dyDescent="0.3">
      <c r="A715" s="246">
        <v>211284</v>
      </c>
      <c r="B715" s="246" t="s">
        <v>1743</v>
      </c>
      <c r="C715" s="246" t="s">
        <v>71</v>
      </c>
      <c r="D715" s="246" t="s">
        <v>2323</v>
      </c>
      <c r="E715" s="246" t="s">
        <v>396</v>
      </c>
      <c r="F715" s="247">
        <v>26042</v>
      </c>
      <c r="G715" s="246" t="s">
        <v>1026</v>
      </c>
      <c r="H715" s="246" t="s">
        <v>398</v>
      </c>
      <c r="I715" s="246" t="s">
        <v>64</v>
      </c>
      <c r="J715" s="246"/>
      <c r="K715" s="246"/>
      <c r="L715" s="246"/>
      <c r="M715" s="246"/>
      <c r="O715" s="246"/>
      <c r="P715" s="246"/>
      <c r="Q715" s="246"/>
      <c r="R715" s="246"/>
      <c r="S715" s="246"/>
      <c r="T715" s="251"/>
      <c r="U715" s="246"/>
      <c r="Z715" s="246"/>
      <c r="AA715" s="246"/>
      <c r="AB715" s="246"/>
      <c r="AC715" s="246"/>
    </row>
    <row r="716" spans="1:29" x14ac:dyDescent="0.3">
      <c r="A716" s="246">
        <v>211298</v>
      </c>
      <c r="B716" s="246" t="s">
        <v>2067</v>
      </c>
      <c r="C716" s="246" t="s">
        <v>478</v>
      </c>
      <c r="D716" s="246" t="s">
        <v>2326</v>
      </c>
      <c r="E716" s="246" t="s">
        <v>397</v>
      </c>
      <c r="F716" s="247">
        <v>33654</v>
      </c>
      <c r="G716" s="246" t="s">
        <v>2327</v>
      </c>
      <c r="H716" s="246" t="s">
        <v>398</v>
      </c>
      <c r="I716" s="246" t="s">
        <v>64</v>
      </c>
      <c r="J716" s="246"/>
      <c r="K716" s="246"/>
      <c r="L716" s="246"/>
      <c r="M716" s="246"/>
      <c r="O716" s="246"/>
      <c r="P716" s="246"/>
      <c r="Q716" s="246"/>
      <c r="R716" s="246"/>
      <c r="S716" s="246"/>
      <c r="T716" s="251"/>
      <c r="U716" s="246"/>
      <c r="Z716" s="246"/>
      <c r="AA716" s="246"/>
      <c r="AB716" s="246"/>
      <c r="AC716" s="246"/>
    </row>
    <row r="717" spans="1:29" x14ac:dyDescent="0.3">
      <c r="A717" s="246">
        <v>211309</v>
      </c>
      <c r="B717" s="246" t="s">
        <v>1865</v>
      </c>
      <c r="C717" s="246" t="s">
        <v>1234</v>
      </c>
      <c r="D717" s="246" t="s">
        <v>2233</v>
      </c>
      <c r="E717" s="246" t="s">
        <v>396</v>
      </c>
      <c r="F717" s="247">
        <v>34701</v>
      </c>
      <c r="G717" s="246" t="s">
        <v>1026</v>
      </c>
      <c r="H717" s="246" t="s">
        <v>398</v>
      </c>
      <c r="I717" s="246" t="s">
        <v>64</v>
      </c>
      <c r="J717" s="246"/>
      <c r="K717" s="246"/>
      <c r="L717" s="246"/>
      <c r="M717" s="246"/>
      <c r="O717" s="246"/>
      <c r="P717" s="246"/>
      <c r="Q717" s="246"/>
      <c r="R717" s="246"/>
      <c r="S717" s="246"/>
      <c r="T717" s="251"/>
      <c r="U717" s="246"/>
      <c r="Z717" s="246"/>
      <c r="AA717" s="246"/>
      <c r="AB717" s="246"/>
      <c r="AC717" s="246"/>
    </row>
    <row r="718" spans="1:29" x14ac:dyDescent="0.3">
      <c r="A718" s="246">
        <v>211317</v>
      </c>
      <c r="B718" s="246" t="s">
        <v>2122</v>
      </c>
      <c r="C718" s="246" t="s">
        <v>2123</v>
      </c>
      <c r="D718" s="246" t="s">
        <v>2328</v>
      </c>
      <c r="E718" s="246" t="s">
        <v>396</v>
      </c>
      <c r="F718" s="247">
        <v>34410</v>
      </c>
      <c r="G718" s="246" t="s">
        <v>611</v>
      </c>
      <c r="H718" s="246" t="s">
        <v>398</v>
      </c>
      <c r="I718" s="246" t="s">
        <v>64</v>
      </c>
      <c r="J718" s="246"/>
      <c r="K718" s="246"/>
      <c r="L718" s="246"/>
      <c r="M718" s="246"/>
      <c r="O718" s="246"/>
      <c r="P718" s="246"/>
      <c r="Q718" s="246"/>
      <c r="R718" s="246"/>
      <c r="S718" s="246">
        <v>794</v>
      </c>
      <c r="T718" s="251">
        <v>44418</v>
      </c>
      <c r="U718" s="246">
        <v>10000</v>
      </c>
      <c r="Z718" s="246"/>
      <c r="AA718" s="246"/>
      <c r="AB718" s="246"/>
      <c r="AC718" s="246"/>
    </row>
    <row r="719" spans="1:29" x14ac:dyDescent="0.3">
      <c r="A719" s="246">
        <v>211320</v>
      </c>
      <c r="B719" s="246" t="s">
        <v>1986</v>
      </c>
      <c r="C719" s="246" t="s">
        <v>135</v>
      </c>
      <c r="D719" s="246" t="s">
        <v>2329</v>
      </c>
      <c r="E719" s="246" t="s">
        <v>397</v>
      </c>
      <c r="F719" s="247">
        <v>35469</v>
      </c>
      <c r="G719" s="246" t="s">
        <v>1026</v>
      </c>
      <c r="H719" s="246" t="s">
        <v>398</v>
      </c>
      <c r="I719" s="246" t="s">
        <v>64</v>
      </c>
      <c r="J719" s="246"/>
      <c r="K719" s="246"/>
      <c r="L719" s="246"/>
      <c r="M719" s="246"/>
      <c r="O719" s="246"/>
      <c r="P719" s="246"/>
      <c r="Q719" s="246"/>
      <c r="R719" s="246"/>
      <c r="S719" s="246"/>
      <c r="T719" s="251"/>
      <c r="U719" s="246"/>
      <c r="Z719" s="246"/>
      <c r="AA719" s="246"/>
      <c r="AB719" s="246"/>
      <c r="AC719" s="246"/>
    </row>
    <row r="720" spans="1:29" x14ac:dyDescent="0.3">
      <c r="A720" s="246">
        <v>211359</v>
      </c>
      <c r="B720" s="246" t="s">
        <v>2103</v>
      </c>
      <c r="C720" s="246" t="s">
        <v>2104</v>
      </c>
      <c r="D720" s="246" t="s">
        <v>2307</v>
      </c>
      <c r="E720" s="246" t="s">
        <v>397</v>
      </c>
      <c r="F720" s="247">
        <v>34735</v>
      </c>
      <c r="G720" s="246" t="s">
        <v>1026</v>
      </c>
      <c r="H720" s="246" t="s">
        <v>398</v>
      </c>
      <c r="I720" s="246" t="s">
        <v>64</v>
      </c>
      <c r="J720" s="246"/>
      <c r="K720" s="246"/>
      <c r="L720" s="246"/>
      <c r="M720" s="246"/>
      <c r="O720" s="246"/>
      <c r="P720" s="246"/>
      <c r="Q720" s="246"/>
      <c r="R720" s="246"/>
      <c r="S720" s="246"/>
      <c r="T720" s="251"/>
      <c r="U720" s="246"/>
      <c r="Z720" s="246"/>
      <c r="AA720" s="246"/>
      <c r="AB720" s="246"/>
      <c r="AC720" s="246"/>
    </row>
    <row r="721" spans="1:29" x14ac:dyDescent="0.3">
      <c r="A721" s="246">
        <v>211375</v>
      </c>
      <c r="B721" s="246" t="s">
        <v>1668</v>
      </c>
      <c r="C721" s="246" t="s">
        <v>135</v>
      </c>
      <c r="D721" s="246" t="s">
        <v>1669</v>
      </c>
      <c r="E721" s="246" t="s">
        <v>397</v>
      </c>
      <c r="F721" s="247">
        <v>0</v>
      </c>
      <c r="G721" s="246"/>
      <c r="H721" s="246"/>
      <c r="I721" s="246" t="s">
        <v>64</v>
      </c>
      <c r="J721" s="246"/>
      <c r="K721" s="246"/>
      <c r="L721" s="246"/>
      <c r="M721" s="246"/>
      <c r="O721" s="246"/>
      <c r="P721" s="246"/>
      <c r="Q721" s="246"/>
      <c r="R721" s="246"/>
      <c r="S721" s="246"/>
      <c r="T721" s="251"/>
      <c r="U721" s="246"/>
      <c r="X721" s="189" t="s">
        <v>685</v>
      </c>
      <c r="Y721" s="189" t="s">
        <v>685</v>
      </c>
      <c r="Z721" s="246" t="s">
        <v>685</v>
      </c>
      <c r="AA721" s="246"/>
      <c r="AB721" s="246"/>
      <c r="AC721" s="246"/>
    </row>
    <row r="722" spans="1:29" x14ac:dyDescent="0.3">
      <c r="A722" s="246">
        <v>211381</v>
      </c>
      <c r="B722" s="246" t="s">
        <v>1900</v>
      </c>
      <c r="C722" s="246" t="s">
        <v>68</v>
      </c>
      <c r="D722" s="246" t="s">
        <v>2330</v>
      </c>
      <c r="E722" s="246" t="s">
        <v>397</v>
      </c>
      <c r="F722" s="247">
        <v>35089</v>
      </c>
      <c r="G722" s="246" t="s">
        <v>1026</v>
      </c>
      <c r="H722" s="246" t="s">
        <v>398</v>
      </c>
      <c r="I722" s="246" t="s">
        <v>64</v>
      </c>
      <c r="J722" s="246"/>
      <c r="K722" s="246"/>
      <c r="L722" s="246"/>
      <c r="M722" s="246"/>
      <c r="O722" s="246"/>
      <c r="P722" s="246"/>
      <c r="Q722" s="246"/>
      <c r="R722" s="246"/>
      <c r="S722" s="246"/>
      <c r="T722" s="251"/>
      <c r="U722" s="246"/>
      <c r="Z722" s="246"/>
      <c r="AA722" s="246"/>
      <c r="AB722" s="246"/>
      <c r="AC722" s="246"/>
    </row>
    <row r="723" spans="1:29" x14ac:dyDescent="0.3">
      <c r="A723" s="246">
        <v>211383</v>
      </c>
      <c r="B723" s="246" t="s">
        <v>1808</v>
      </c>
      <c r="C723" s="246" t="s">
        <v>82</v>
      </c>
      <c r="D723" s="246" t="s">
        <v>281</v>
      </c>
      <c r="E723" s="246" t="s">
        <v>397</v>
      </c>
      <c r="F723" s="247">
        <v>32488</v>
      </c>
      <c r="G723" s="246" t="s">
        <v>713</v>
      </c>
      <c r="H723" s="246" t="s">
        <v>398</v>
      </c>
      <c r="I723" s="246" t="s">
        <v>64</v>
      </c>
      <c r="J723" s="246"/>
      <c r="K723" s="246"/>
      <c r="L723" s="246"/>
      <c r="M723" s="246"/>
      <c r="O723" s="246"/>
      <c r="P723" s="246"/>
      <c r="Q723" s="246"/>
      <c r="R723" s="246"/>
      <c r="S723" s="246"/>
      <c r="T723" s="251"/>
      <c r="U723" s="246"/>
      <c r="Z723" s="246"/>
      <c r="AA723" s="246"/>
      <c r="AB723" s="246"/>
      <c r="AC723" s="246"/>
    </row>
    <row r="724" spans="1:29" x14ac:dyDescent="0.3">
      <c r="A724" s="246">
        <v>211388</v>
      </c>
      <c r="B724" s="246" t="s">
        <v>2099</v>
      </c>
      <c r="C724" s="246" t="s">
        <v>71</v>
      </c>
      <c r="D724" s="246" t="s">
        <v>2331</v>
      </c>
      <c r="E724" s="246" t="s">
        <v>397</v>
      </c>
      <c r="F724" s="247">
        <v>34344</v>
      </c>
      <c r="G724" s="246" t="s">
        <v>1033</v>
      </c>
      <c r="H724" s="246" t="s">
        <v>398</v>
      </c>
      <c r="I724" s="246" t="s">
        <v>64</v>
      </c>
      <c r="J724" s="246"/>
      <c r="K724" s="246"/>
      <c r="L724" s="246"/>
      <c r="M724" s="246"/>
      <c r="O724" s="246"/>
      <c r="P724" s="246"/>
      <c r="Q724" s="246"/>
      <c r="R724" s="246"/>
      <c r="S724" s="246"/>
      <c r="T724" s="251"/>
      <c r="U724" s="246"/>
      <c r="Z724" s="246"/>
      <c r="AA724" s="246"/>
      <c r="AB724" s="246"/>
      <c r="AC724" s="246"/>
    </row>
    <row r="725" spans="1:29" x14ac:dyDescent="0.3">
      <c r="A725" s="246">
        <v>211396</v>
      </c>
      <c r="B725" s="246" t="s">
        <v>1741</v>
      </c>
      <c r="C725" s="246" t="s">
        <v>68</v>
      </c>
      <c r="D725" s="246" t="s">
        <v>295</v>
      </c>
      <c r="E725" s="246" t="s">
        <v>396</v>
      </c>
      <c r="F725" s="247">
        <v>33971</v>
      </c>
      <c r="G725" s="246" t="s">
        <v>586</v>
      </c>
      <c r="H725" s="246" t="s">
        <v>398</v>
      </c>
      <c r="I725" s="246" t="s">
        <v>64</v>
      </c>
      <c r="J725" s="246"/>
      <c r="K725" s="246"/>
      <c r="L725" s="246"/>
      <c r="M725" s="246"/>
      <c r="O725" s="246"/>
      <c r="P725" s="246"/>
      <c r="Q725" s="246"/>
      <c r="R725" s="246"/>
      <c r="S725" s="246"/>
      <c r="T725" s="251"/>
      <c r="U725" s="246"/>
      <c r="Z725" s="246" t="s">
        <v>685</v>
      </c>
      <c r="AA725" s="246"/>
      <c r="AB725" s="246"/>
      <c r="AC725" s="246"/>
    </row>
    <row r="726" spans="1:29" x14ac:dyDescent="0.3">
      <c r="A726" s="246">
        <v>211408</v>
      </c>
      <c r="B726" s="246" t="s">
        <v>1627</v>
      </c>
      <c r="C726" s="246" t="s">
        <v>68</v>
      </c>
      <c r="D726" s="246" t="s">
        <v>210</v>
      </c>
      <c r="E726" s="246" t="s">
        <v>396</v>
      </c>
      <c r="F726" s="247">
        <v>32030</v>
      </c>
      <c r="G726" s="246" t="s">
        <v>373</v>
      </c>
      <c r="H726" s="246" t="s">
        <v>398</v>
      </c>
      <c r="I726" s="246" t="s">
        <v>64</v>
      </c>
      <c r="J726" s="246"/>
      <c r="K726" s="246"/>
      <c r="L726" s="246"/>
      <c r="M726" s="246"/>
      <c r="O726" s="246"/>
      <c r="P726" s="246"/>
      <c r="Q726" s="246"/>
      <c r="R726" s="246"/>
      <c r="S726" s="246"/>
      <c r="T726" s="251"/>
      <c r="U726" s="246"/>
      <c r="W726" s="189" t="s">
        <v>685</v>
      </c>
      <c r="X726" s="189" t="s">
        <v>685</v>
      </c>
      <c r="Y726" s="189" t="s">
        <v>685</v>
      </c>
      <c r="Z726" s="246" t="s">
        <v>685</v>
      </c>
      <c r="AA726" s="246"/>
      <c r="AB726" s="246"/>
      <c r="AC726" s="246"/>
    </row>
    <row r="727" spans="1:29" x14ac:dyDescent="0.3">
      <c r="A727" s="246">
        <v>211410</v>
      </c>
      <c r="B727" s="246" t="s">
        <v>1858</v>
      </c>
      <c r="C727" s="246" t="s">
        <v>145</v>
      </c>
      <c r="D727" s="246" t="s">
        <v>2333</v>
      </c>
      <c r="E727" s="246" t="s">
        <v>397</v>
      </c>
      <c r="F727" s="247">
        <v>34700</v>
      </c>
      <c r="G727" s="246" t="s">
        <v>1026</v>
      </c>
      <c r="H727" s="246" t="s">
        <v>398</v>
      </c>
      <c r="I727" s="246" t="s">
        <v>64</v>
      </c>
      <c r="J727" s="246"/>
      <c r="K727" s="246"/>
      <c r="L727" s="246"/>
      <c r="M727" s="246"/>
      <c r="O727" s="246"/>
      <c r="P727" s="246"/>
      <c r="Q727" s="246"/>
      <c r="R727" s="246"/>
      <c r="S727" s="246"/>
      <c r="T727" s="251"/>
      <c r="U727" s="246"/>
      <c r="Z727" s="246"/>
      <c r="AA727" s="246"/>
      <c r="AB727" s="246"/>
      <c r="AC727" s="246"/>
    </row>
    <row r="728" spans="1:29" x14ac:dyDescent="0.3">
      <c r="A728" s="246">
        <v>211415</v>
      </c>
      <c r="B728" s="246" t="s">
        <v>1907</v>
      </c>
      <c r="C728" s="246" t="s">
        <v>2334</v>
      </c>
      <c r="D728" s="246" t="s">
        <v>2335</v>
      </c>
      <c r="E728" s="246" t="s">
        <v>396</v>
      </c>
      <c r="F728" s="247">
        <v>34941</v>
      </c>
      <c r="G728" s="246" t="s">
        <v>1026</v>
      </c>
      <c r="H728" s="246" t="s">
        <v>398</v>
      </c>
      <c r="I728" s="246" t="s">
        <v>64</v>
      </c>
      <c r="J728" s="246"/>
      <c r="K728" s="246"/>
      <c r="L728" s="246"/>
      <c r="M728" s="246"/>
      <c r="O728" s="246"/>
      <c r="P728" s="246"/>
      <c r="Q728" s="246"/>
      <c r="R728" s="246"/>
      <c r="S728" s="246"/>
      <c r="T728" s="251"/>
      <c r="U728" s="246"/>
      <c r="Z728" s="246"/>
      <c r="AA728" s="246"/>
      <c r="AB728" s="246"/>
      <c r="AC728" s="246"/>
    </row>
    <row r="729" spans="1:29" x14ac:dyDescent="0.3">
      <c r="A729" s="246">
        <v>211417</v>
      </c>
      <c r="B729" s="246" t="s">
        <v>1670</v>
      </c>
      <c r="C729" s="246" t="s">
        <v>130</v>
      </c>
      <c r="D729" s="246" t="s">
        <v>267</v>
      </c>
      <c r="E729" s="246" t="s">
        <v>396</v>
      </c>
      <c r="F729" s="247">
        <v>0</v>
      </c>
      <c r="G729" s="246"/>
      <c r="H729" s="246"/>
      <c r="I729" s="246" t="s">
        <v>64</v>
      </c>
      <c r="J729" s="246"/>
      <c r="K729" s="246"/>
      <c r="L729" s="246"/>
      <c r="M729" s="246"/>
      <c r="O729" s="246"/>
      <c r="P729" s="246"/>
      <c r="Q729" s="246"/>
      <c r="R729" s="246"/>
      <c r="S729" s="246"/>
      <c r="T729" s="251"/>
      <c r="U729" s="246"/>
      <c r="X729" s="189" t="s">
        <v>685</v>
      </c>
      <c r="Y729" s="189" t="s">
        <v>685</v>
      </c>
      <c r="Z729" s="246" t="s">
        <v>685</v>
      </c>
      <c r="AA729" s="246"/>
      <c r="AB729" s="246"/>
      <c r="AC729" s="246"/>
    </row>
    <row r="730" spans="1:29" x14ac:dyDescent="0.3">
      <c r="A730" s="246">
        <v>211420</v>
      </c>
      <c r="B730" s="246" t="s">
        <v>2041</v>
      </c>
      <c r="C730" s="246" t="s">
        <v>544</v>
      </c>
      <c r="D730" s="246" t="s">
        <v>2336</v>
      </c>
      <c r="E730" s="246" t="s">
        <v>396</v>
      </c>
      <c r="F730" s="247">
        <v>35431</v>
      </c>
      <c r="G730" s="246" t="s">
        <v>586</v>
      </c>
      <c r="H730" s="246" t="s">
        <v>404</v>
      </c>
      <c r="I730" s="246" t="s">
        <v>64</v>
      </c>
      <c r="J730" s="246"/>
      <c r="K730" s="246"/>
      <c r="L730" s="246"/>
      <c r="M730" s="246"/>
      <c r="O730" s="246"/>
      <c r="P730" s="246"/>
      <c r="Q730" s="246"/>
      <c r="R730" s="246"/>
      <c r="S730" s="246"/>
      <c r="T730" s="251"/>
      <c r="U730" s="246"/>
      <c r="Z730" s="246"/>
      <c r="AA730" s="246"/>
      <c r="AB730" s="246"/>
      <c r="AC730" s="246"/>
    </row>
    <row r="731" spans="1:29" x14ac:dyDescent="0.3">
      <c r="A731" s="246">
        <v>211428</v>
      </c>
      <c r="B731" s="246" t="s">
        <v>1906</v>
      </c>
      <c r="C731" s="246" t="s">
        <v>1050</v>
      </c>
      <c r="D731" s="246" t="s">
        <v>2337</v>
      </c>
      <c r="E731" s="246" t="s">
        <v>396</v>
      </c>
      <c r="F731" s="247">
        <v>34866</v>
      </c>
      <c r="G731" s="246" t="s">
        <v>1026</v>
      </c>
      <c r="H731" s="246" t="s">
        <v>398</v>
      </c>
      <c r="I731" s="246" t="s">
        <v>64</v>
      </c>
      <c r="J731" s="246"/>
      <c r="K731" s="246"/>
      <c r="L731" s="246"/>
      <c r="M731" s="246"/>
      <c r="O731" s="246"/>
      <c r="P731" s="246"/>
      <c r="Q731" s="246"/>
      <c r="R731" s="246"/>
      <c r="S731" s="246"/>
      <c r="T731" s="251"/>
      <c r="U731" s="246"/>
      <c r="Z731" s="246"/>
      <c r="AA731" s="246"/>
      <c r="AB731" s="246"/>
      <c r="AC731" s="246"/>
    </row>
    <row r="732" spans="1:29" x14ac:dyDescent="0.3">
      <c r="A732" s="246">
        <v>211432</v>
      </c>
      <c r="B732" s="246" t="s">
        <v>1671</v>
      </c>
      <c r="C732" s="246" t="s">
        <v>68</v>
      </c>
      <c r="D732" s="246" t="s">
        <v>290</v>
      </c>
      <c r="E732" s="246" t="s">
        <v>396</v>
      </c>
      <c r="F732" s="247">
        <v>0</v>
      </c>
      <c r="G732" s="246"/>
      <c r="H732" s="246"/>
      <c r="I732" s="246" t="s">
        <v>64</v>
      </c>
      <c r="J732" s="246"/>
      <c r="K732" s="246"/>
      <c r="L732" s="246"/>
      <c r="M732" s="246"/>
      <c r="O732" s="246"/>
      <c r="P732" s="246"/>
      <c r="Q732" s="246"/>
      <c r="R732" s="246"/>
      <c r="S732" s="246"/>
      <c r="T732" s="251"/>
      <c r="U732" s="246"/>
      <c r="X732" s="189" t="s">
        <v>685</v>
      </c>
      <c r="Y732" s="189" t="s">
        <v>685</v>
      </c>
      <c r="Z732" s="246" t="s">
        <v>685</v>
      </c>
      <c r="AA732" s="246"/>
      <c r="AB732" s="246"/>
      <c r="AC732" s="246"/>
    </row>
    <row r="733" spans="1:29" x14ac:dyDescent="0.3">
      <c r="A733" s="246">
        <v>211440</v>
      </c>
      <c r="B733" s="246" t="s">
        <v>1694</v>
      </c>
      <c r="C733" s="246" t="s">
        <v>148</v>
      </c>
      <c r="D733" s="246" t="s">
        <v>327</v>
      </c>
      <c r="E733" s="246" t="s">
        <v>396</v>
      </c>
      <c r="F733" s="247">
        <v>35023</v>
      </c>
      <c r="G733" s="246" t="s">
        <v>373</v>
      </c>
      <c r="H733" s="246" t="s">
        <v>404</v>
      </c>
      <c r="I733" s="246" t="s">
        <v>64</v>
      </c>
      <c r="J733" s="246"/>
      <c r="K733" s="246"/>
      <c r="L733" s="246"/>
      <c r="M733" s="246"/>
      <c r="O733" s="246"/>
      <c r="P733" s="246"/>
      <c r="Q733" s="246"/>
      <c r="R733" s="246"/>
      <c r="S733" s="246"/>
      <c r="T733" s="251"/>
      <c r="U733" s="246"/>
      <c r="Z733" s="246" t="s">
        <v>685</v>
      </c>
      <c r="AA733" s="246"/>
      <c r="AB733" s="246"/>
      <c r="AC733" s="246"/>
    </row>
    <row r="734" spans="1:29" x14ac:dyDescent="0.3">
      <c r="A734" s="246">
        <v>211442</v>
      </c>
      <c r="B734" s="246" t="s">
        <v>1672</v>
      </c>
      <c r="C734" s="246" t="s">
        <v>83</v>
      </c>
      <c r="D734" s="246" t="s">
        <v>275</v>
      </c>
      <c r="E734" s="246" t="s">
        <v>396</v>
      </c>
      <c r="F734" s="247">
        <v>0</v>
      </c>
      <c r="G734" s="246"/>
      <c r="H734" s="246"/>
      <c r="I734" s="246" t="s">
        <v>64</v>
      </c>
      <c r="J734" s="246"/>
      <c r="K734" s="246"/>
      <c r="L734" s="246"/>
      <c r="M734" s="246"/>
      <c r="O734" s="246"/>
      <c r="P734" s="246"/>
      <c r="Q734" s="246"/>
      <c r="R734" s="246"/>
      <c r="S734" s="246"/>
      <c r="T734" s="251"/>
      <c r="U734" s="246"/>
      <c r="X734" s="189" t="s">
        <v>685</v>
      </c>
      <c r="Y734" s="189" t="s">
        <v>685</v>
      </c>
      <c r="Z734" s="246" t="s">
        <v>685</v>
      </c>
      <c r="AA734" s="246"/>
      <c r="AB734" s="246"/>
      <c r="AC734" s="246"/>
    </row>
    <row r="735" spans="1:29" x14ac:dyDescent="0.3">
      <c r="A735" s="246">
        <v>211454</v>
      </c>
      <c r="B735" s="246" t="s">
        <v>1737</v>
      </c>
      <c r="C735" s="246" t="s">
        <v>1517</v>
      </c>
      <c r="D735" s="246" t="s">
        <v>1240</v>
      </c>
      <c r="E735" s="246" t="s">
        <v>396</v>
      </c>
      <c r="F735" s="247">
        <v>35180</v>
      </c>
      <c r="G735" s="246" t="s">
        <v>373</v>
      </c>
      <c r="H735" s="246" t="s">
        <v>398</v>
      </c>
      <c r="I735" s="246" t="s">
        <v>64</v>
      </c>
      <c r="J735" s="246"/>
      <c r="K735" s="246"/>
      <c r="L735" s="246"/>
      <c r="M735" s="246"/>
      <c r="O735" s="246"/>
      <c r="P735" s="246"/>
      <c r="Q735" s="246"/>
      <c r="R735" s="246"/>
      <c r="S735" s="246"/>
      <c r="T735" s="251"/>
      <c r="U735" s="246"/>
      <c r="Z735" s="246" t="s">
        <v>685</v>
      </c>
      <c r="AA735" s="246"/>
      <c r="AB735" s="246"/>
      <c r="AC735" s="246"/>
    </row>
    <row r="736" spans="1:29" x14ac:dyDescent="0.3">
      <c r="A736" s="246">
        <v>211458</v>
      </c>
      <c r="B736" s="246" t="s">
        <v>1896</v>
      </c>
      <c r="C736" s="246" t="s">
        <v>68</v>
      </c>
      <c r="D736" s="246" t="s">
        <v>2338</v>
      </c>
      <c r="E736" s="246" t="s">
        <v>396</v>
      </c>
      <c r="F736" s="247">
        <v>35431</v>
      </c>
      <c r="G736" s="246" t="s">
        <v>1031</v>
      </c>
      <c r="H736" s="246" t="s">
        <v>404</v>
      </c>
      <c r="I736" s="246" t="s">
        <v>64</v>
      </c>
      <c r="J736" s="246"/>
      <c r="K736" s="246"/>
      <c r="L736" s="246"/>
      <c r="M736" s="246"/>
      <c r="O736" s="246"/>
      <c r="P736" s="246"/>
      <c r="Q736" s="246"/>
      <c r="R736" s="246"/>
      <c r="S736" s="246"/>
      <c r="T736" s="251"/>
      <c r="U736" s="246"/>
      <c r="Z736" s="246"/>
      <c r="AA736" s="246"/>
      <c r="AB736" s="246"/>
      <c r="AC736" s="246"/>
    </row>
    <row r="737" spans="1:29" x14ac:dyDescent="0.3">
      <c r="A737" s="246">
        <v>211466</v>
      </c>
      <c r="B737" s="246" t="s">
        <v>1840</v>
      </c>
      <c r="C737" s="246" t="s">
        <v>1231</v>
      </c>
      <c r="D737" s="246" t="s">
        <v>528</v>
      </c>
      <c r="E737" s="246" t="s">
        <v>397</v>
      </c>
      <c r="F737" s="247">
        <v>33973</v>
      </c>
      <c r="G737" s="246" t="s">
        <v>2339</v>
      </c>
      <c r="H737" s="246" t="s">
        <v>398</v>
      </c>
      <c r="I737" s="246" t="s">
        <v>64</v>
      </c>
      <c r="J737" s="246"/>
      <c r="K737" s="246"/>
      <c r="L737" s="246"/>
      <c r="M737" s="246"/>
      <c r="O737" s="246"/>
      <c r="P737" s="246"/>
      <c r="Q737" s="246"/>
      <c r="R737" s="246"/>
      <c r="S737" s="246"/>
      <c r="T737" s="251"/>
      <c r="U737" s="246"/>
      <c r="Z737" s="246"/>
      <c r="AA737" s="246"/>
      <c r="AB737" s="246"/>
      <c r="AC737" s="246"/>
    </row>
    <row r="738" spans="1:29" x14ac:dyDescent="0.3">
      <c r="A738" s="246">
        <v>211471</v>
      </c>
      <c r="B738" s="246" t="s">
        <v>2075</v>
      </c>
      <c r="C738" s="246" t="s">
        <v>173</v>
      </c>
      <c r="D738" s="246" t="s">
        <v>2340</v>
      </c>
      <c r="E738" s="246" t="s">
        <v>397</v>
      </c>
      <c r="F738" s="247">
        <v>35445</v>
      </c>
      <c r="G738" s="246" t="s">
        <v>2341</v>
      </c>
      <c r="H738" s="246" t="s">
        <v>398</v>
      </c>
      <c r="I738" s="246" t="s">
        <v>64</v>
      </c>
      <c r="J738" s="246"/>
      <c r="K738" s="246"/>
      <c r="L738" s="246"/>
      <c r="M738" s="246"/>
      <c r="O738" s="246"/>
      <c r="P738" s="246"/>
      <c r="Q738" s="246"/>
      <c r="R738" s="246"/>
      <c r="S738" s="246"/>
      <c r="T738" s="251"/>
      <c r="U738" s="246"/>
      <c r="Z738" s="246"/>
      <c r="AA738" s="246"/>
      <c r="AB738" s="246"/>
      <c r="AC738" s="246"/>
    </row>
    <row r="739" spans="1:29" x14ac:dyDescent="0.3">
      <c r="A739" s="246">
        <v>211481</v>
      </c>
      <c r="B739" s="246" t="s">
        <v>2342</v>
      </c>
      <c r="C739" s="246" t="s">
        <v>2343</v>
      </c>
      <c r="D739" s="246" t="s">
        <v>2344</v>
      </c>
      <c r="E739" s="246" t="s">
        <v>396</v>
      </c>
      <c r="F739" s="247">
        <v>35078</v>
      </c>
      <c r="G739" s="246" t="s">
        <v>1053</v>
      </c>
      <c r="H739" s="246" t="s">
        <v>398</v>
      </c>
      <c r="I739" s="246" t="s">
        <v>64</v>
      </c>
      <c r="J739" s="246"/>
      <c r="K739" s="246"/>
      <c r="L739" s="246"/>
      <c r="M739" s="246"/>
      <c r="O739" s="246"/>
      <c r="P739" s="246"/>
      <c r="Q739" s="246"/>
      <c r="R739" s="246"/>
      <c r="S739" s="246"/>
      <c r="T739" s="251"/>
      <c r="U739" s="246"/>
      <c r="Z739" s="246"/>
      <c r="AA739" s="246"/>
      <c r="AB739" s="246"/>
      <c r="AC739" s="246"/>
    </row>
    <row r="740" spans="1:29" x14ac:dyDescent="0.3">
      <c r="A740" s="246">
        <v>211483</v>
      </c>
      <c r="B740" s="246" t="s">
        <v>2345</v>
      </c>
      <c r="C740" s="246" t="s">
        <v>113</v>
      </c>
      <c r="D740" s="246" t="s">
        <v>2346</v>
      </c>
      <c r="E740" s="246" t="s">
        <v>397</v>
      </c>
      <c r="F740" s="247">
        <v>33355</v>
      </c>
      <c r="G740" s="246" t="s">
        <v>1026</v>
      </c>
      <c r="H740" s="246" t="s">
        <v>398</v>
      </c>
      <c r="I740" s="246" t="s">
        <v>64</v>
      </c>
      <c r="J740" s="246"/>
      <c r="K740" s="246"/>
      <c r="L740" s="246"/>
      <c r="M740" s="246"/>
      <c r="O740" s="246"/>
      <c r="P740" s="246"/>
      <c r="Q740" s="246"/>
      <c r="R740" s="246"/>
      <c r="S740" s="246"/>
      <c r="T740" s="251"/>
      <c r="U740" s="246"/>
      <c r="Z740" s="246"/>
      <c r="AA740" s="246"/>
      <c r="AB740" s="246"/>
      <c r="AC740" s="246"/>
    </row>
    <row r="741" spans="1:29" x14ac:dyDescent="0.3">
      <c r="A741" s="246">
        <v>211503</v>
      </c>
      <c r="B741" s="246" t="s">
        <v>2347</v>
      </c>
      <c r="C741" s="246" t="s">
        <v>702</v>
      </c>
      <c r="D741" s="246" t="s">
        <v>2348</v>
      </c>
      <c r="E741" s="246" t="s">
        <v>397</v>
      </c>
      <c r="F741" s="247">
        <v>35178</v>
      </c>
      <c r="G741" s="246" t="s">
        <v>1026</v>
      </c>
      <c r="H741" s="246" t="s">
        <v>398</v>
      </c>
      <c r="I741" s="246" t="s">
        <v>64</v>
      </c>
      <c r="J741" s="246"/>
      <c r="K741" s="246"/>
      <c r="L741" s="246"/>
      <c r="M741" s="246"/>
      <c r="O741" s="246"/>
      <c r="P741" s="246"/>
      <c r="Q741" s="246"/>
      <c r="R741" s="246"/>
      <c r="S741" s="246"/>
      <c r="T741" s="251"/>
      <c r="U741" s="246"/>
      <c r="Z741" s="246"/>
      <c r="AA741" s="246"/>
      <c r="AB741" s="246"/>
      <c r="AC741" s="246"/>
    </row>
    <row r="742" spans="1:29" x14ac:dyDescent="0.3">
      <c r="A742" s="246">
        <v>211532</v>
      </c>
      <c r="B742" s="246" t="s">
        <v>1673</v>
      </c>
      <c r="C742" s="246" t="s">
        <v>1674</v>
      </c>
      <c r="D742" s="246" t="s">
        <v>328</v>
      </c>
      <c r="E742" s="246" t="s">
        <v>396</v>
      </c>
      <c r="F742" s="247">
        <v>0</v>
      </c>
      <c r="G742" s="246"/>
      <c r="H742" s="246"/>
      <c r="I742" s="246" t="s">
        <v>64</v>
      </c>
      <c r="J742" s="246"/>
      <c r="K742" s="246"/>
      <c r="L742" s="246"/>
      <c r="M742" s="246"/>
      <c r="O742" s="246"/>
      <c r="P742" s="246"/>
      <c r="Q742" s="246"/>
      <c r="R742" s="246"/>
      <c r="S742" s="246"/>
      <c r="T742" s="251"/>
      <c r="U742" s="246"/>
      <c r="X742" s="189" t="s">
        <v>685</v>
      </c>
      <c r="Y742" s="189" t="s">
        <v>685</v>
      </c>
      <c r="Z742" s="246" t="s">
        <v>685</v>
      </c>
      <c r="AA742" s="246"/>
      <c r="AB742" s="246"/>
      <c r="AC742" s="246"/>
    </row>
    <row r="743" spans="1:29" x14ac:dyDescent="0.3">
      <c r="A743" s="246">
        <v>211533</v>
      </c>
      <c r="B743" s="246" t="s">
        <v>1942</v>
      </c>
      <c r="C743" s="246" t="s">
        <v>71</v>
      </c>
      <c r="D743" s="246" t="s">
        <v>2349</v>
      </c>
      <c r="E743" s="246" t="s">
        <v>397</v>
      </c>
      <c r="F743" s="247">
        <v>34759</v>
      </c>
      <c r="G743" s="246" t="s">
        <v>1081</v>
      </c>
      <c r="H743" s="246" t="s">
        <v>398</v>
      </c>
      <c r="I743" s="246" t="s">
        <v>64</v>
      </c>
      <c r="J743" s="246"/>
      <c r="K743" s="246"/>
      <c r="L743" s="246"/>
      <c r="M743" s="246"/>
      <c r="O743" s="246"/>
      <c r="P743" s="246"/>
      <c r="Q743" s="246"/>
      <c r="R743" s="246"/>
      <c r="S743" s="246"/>
      <c r="T743" s="251"/>
      <c r="U743" s="246"/>
      <c r="Z743" s="246"/>
      <c r="AA743" s="246"/>
      <c r="AB743" s="246"/>
      <c r="AC743" s="246"/>
    </row>
    <row r="744" spans="1:29" x14ac:dyDescent="0.3">
      <c r="A744" s="246">
        <v>211543</v>
      </c>
      <c r="B744" s="246" t="s">
        <v>2105</v>
      </c>
      <c r="C744" s="246" t="s">
        <v>200</v>
      </c>
      <c r="D744" s="246" t="s">
        <v>2350</v>
      </c>
      <c r="E744" s="246" t="s">
        <v>397</v>
      </c>
      <c r="F744" s="247">
        <v>35273</v>
      </c>
      <c r="G744" s="246" t="s">
        <v>1026</v>
      </c>
      <c r="H744" s="246" t="s">
        <v>398</v>
      </c>
      <c r="I744" s="246" t="s">
        <v>64</v>
      </c>
      <c r="J744" s="246"/>
      <c r="K744" s="246"/>
      <c r="L744" s="246"/>
      <c r="M744" s="246"/>
      <c r="O744" s="246"/>
      <c r="P744" s="246"/>
      <c r="Q744" s="246"/>
      <c r="R744" s="246"/>
      <c r="S744" s="246"/>
      <c r="T744" s="251"/>
      <c r="U744" s="246"/>
      <c r="Z744" s="246"/>
      <c r="AA744" s="246"/>
      <c r="AB744" s="246"/>
      <c r="AC744" s="246"/>
    </row>
    <row r="745" spans="1:29" x14ac:dyDescent="0.3">
      <c r="A745" s="246">
        <v>211545</v>
      </c>
      <c r="B745" s="246" t="s">
        <v>1890</v>
      </c>
      <c r="C745" s="246" t="s">
        <v>65</v>
      </c>
      <c r="D745" s="246" t="s">
        <v>2351</v>
      </c>
      <c r="E745" s="246" t="s">
        <v>397</v>
      </c>
      <c r="F745" s="247">
        <v>34204</v>
      </c>
      <c r="G745" s="246" t="s">
        <v>1026</v>
      </c>
      <c r="H745" s="246" t="s">
        <v>398</v>
      </c>
      <c r="I745" s="246" t="s">
        <v>64</v>
      </c>
      <c r="J745" s="246"/>
      <c r="K745" s="246"/>
      <c r="L745" s="246"/>
      <c r="M745" s="246"/>
      <c r="O745" s="246"/>
      <c r="P745" s="246"/>
      <c r="Q745" s="246"/>
      <c r="R745" s="246"/>
      <c r="S745" s="246"/>
      <c r="T745" s="251"/>
      <c r="U745" s="246"/>
      <c r="Z745" s="246"/>
      <c r="AA745" s="246"/>
      <c r="AB745" s="246"/>
      <c r="AC745" s="246"/>
    </row>
    <row r="746" spans="1:29" x14ac:dyDescent="0.3">
      <c r="A746" s="246">
        <v>211546</v>
      </c>
      <c r="B746" s="246" t="s">
        <v>2025</v>
      </c>
      <c r="C746" s="246" t="s">
        <v>77</v>
      </c>
      <c r="D746" s="246" t="s">
        <v>2352</v>
      </c>
      <c r="E746" s="246" t="s">
        <v>397</v>
      </c>
      <c r="F746" s="247">
        <v>35406</v>
      </c>
      <c r="G746" s="246" t="s">
        <v>1043</v>
      </c>
      <c r="H746" s="246" t="s">
        <v>404</v>
      </c>
      <c r="I746" s="246" t="s">
        <v>64</v>
      </c>
      <c r="J746" s="246"/>
      <c r="K746" s="246"/>
      <c r="L746" s="246"/>
      <c r="M746" s="246"/>
      <c r="O746" s="246"/>
      <c r="P746" s="246"/>
      <c r="Q746" s="246"/>
      <c r="R746" s="246"/>
      <c r="S746" s="246"/>
      <c r="T746" s="251"/>
      <c r="U746" s="246"/>
      <c r="Z746" s="246"/>
      <c r="AA746" s="246"/>
      <c r="AB746" s="246"/>
      <c r="AC746" s="246"/>
    </row>
    <row r="747" spans="1:29" x14ac:dyDescent="0.3">
      <c r="A747" s="246">
        <v>211550</v>
      </c>
      <c r="B747" s="246" t="s">
        <v>1941</v>
      </c>
      <c r="C747" s="246" t="s">
        <v>1277</v>
      </c>
      <c r="D747" s="246" t="s">
        <v>1201</v>
      </c>
      <c r="E747" s="246" t="s">
        <v>397</v>
      </c>
      <c r="F747" s="247">
        <v>35297</v>
      </c>
      <c r="G747" s="246" t="s">
        <v>1026</v>
      </c>
      <c r="H747" s="246" t="s">
        <v>398</v>
      </c>
      <c r="I747" s="246" t="s">
        <v>64</v>
      </c>
      <c r="J747" s="246"/>
      <c r="K747" s="246"/>
      <c r="L747" s="246"/>
      <c r="M747" s="246"/>
      <c r="O747" s="246"/>
      <c r="P747" s="246"/>
      <c r="Q747" s="246"/>
      <c r="R747" s="246"/>
      <c r="S747" s="246"/>
      <c r="T747" s="251"/>
      <c r="U747" s="246"/>
      <c r="Z747" s="246"/>
      <c r="AA747" s="246"/>
      <c r="AB747" s="246"/>
      <c r="AC747" s="246"/>
    </row>
    <row r="748" spans="1:29" x14ac:dyDescent="0.3">
      <c r="A748" s="246">
        <v>211551</v>
      </c>
      <c r="B748" s="246" t="s">
        <v>2066</v>
      </c>
      <c r="C748" s="246" t="s">
        <v>66</v>
      </c>
      <c r="D748" s="246" t="s">
        <v>1839</v>
      </c>
      <c r="E748" s="246" t="s">
        <v>397</v>
      </c>
      <c r="F748" s="247">
        <v>33604</v>
      </c>
      <c r="G748" s="246" t="s">
        <v>2353</v>
      </c>
      <c r="H748" s="246" t="s">
        <v>398</v>
      </c>
      <c r="I748" s="246" t="s">
        <v>64</v>
      </c>
      <c r="J748" s="246"/>
      <c r="K748" s="246"/>
      <c r="L748" s="246"/>
      <c r="M748" s="246"/>
      <c r="O748" s="246"/>
      <c r="P748" s="246"/>
      <c r="Q748" s="246"/>
      <c r="R748" s="246"/>
      <c r="S748" s="246"/>
      <c r="T748" s="251"/>
      <c r="U748" s="246"/>
      <c r="Z748" s="246"/>
      <c r="AA748" s="246"/>
      <c r="AB748" s="246"/>
      <c r="AC748" s="246"/>
    </row>
    <row r="749" spans="1:29" x14ac:dyDescent="0.3">
      <c r="A749" s="246">
        <v>211556</v>
      </c>
      <c r="B749" s="246" t="s">
        <v>1884</v>
      </c>
      <c r="C749" s="246" t="s">
        <v>89</v>
      </c>
      <c r="D749" s="246" t="s">
        <v>2354</v>
      </c>
      <c r="E749" s="246" t="s">
        <v>397</v>
      </c>
      <c r="F749" s="247">
        <v>34748</v>
      </c>
      <c r="G749" s="246" t="s">
        <v>1026</v>
      </c>
      <c r="H749" s="246" t="s">
        <v>398</v>
      </c>
      <c r="I749" s="246" t="s">
        <v>64</v>
      </c>
      <c r="J749" s="246"/>
      <c r="K749" s="246"/>
      <c r="L749" s="246"/>
      <c r="M749" s="246"/>
      <c r="O749" s="246"/>
      <c r="P749" s="246"/>
      <c r="Q749" s="246"/>
      <c r="R749" s="246"/>
      <c r="S749" s="246"/>
      <c r="T749" s="251"/>
      <c r="U749" s="246"/>
      <c r="Z749" s="246"/>
      <c r="AA749" s="246"/>
      <c r="AB749" s="246"/>
      <c r="AC749" s="246"/>
    </row>
    <row r="750" spans="1:29" x14ac:dyDescent="0.3">
      <c r="A750" s="246">
        <v>211561</v>
      </c>
      <c r="B750" s="246" t="s">
        <v>2119</v>
      </c>
      <c r="C750" s="246" t="s">
        <v>117</v>
      </c>
      <c r="D750" s="246" t="s">
        <v>2206</v>
      </c>
      <c r="E750" s="246" t="s">
        <v>396</v>
      </c>
      <c r="F750" s="247">
        <v>31684</v>
      </c>
      <c r="G750" s="246" t="s">
        <v>2355</v>
      </c>
      <c r="H750" s="246" t="s">
        <v>398</v>
      </c>
      <c r="I750" s="246" t="s">
        <v>64</v>
      </c>
      <c r="J750" s="246"/>
      <c r="K750" s="246"/>
      <c r="L750" s="246"/>
      <c r="M750" s="246"/>
      <c r="O750" s="246"/>
      <c r="P750" s="246"/>
      <c r="Q750" s="246"/>
      <c r="R750" s="246"/>
      <c r="S750" s="246"/>
      <c r="T750" s="251"/>
      <c r="U750" s="246"/>
      <c r="Z750" s="246"/>
      <c r="AA750" s="246"/>
      <c r="AB750" s="246"/>
      <c r="AC750" s="246"/>
    </row>
    <row r="751" spans="1:29" x14ac:dyDescent="0.3">
      <c r="A751" s="246">
        <v>211563</v>
      </c>
      <c r="B751" s="246" t="s">
        <v>1675</v>
      </c>
      <c r="C751" s="246" t="s">
        <v>71</v>
      </c>
      <c r="D751" s="246" t="s">
        <v>343</v>
      </c>
      <c r="E751" s="246" t="s">
        <v>396</v>
      </c>
      <c r="F751" s="247">
        <v>0</v>
      </c>
      <c r="G751" s="246"/>
      <c r="H751" s="246"/>
      <c r="I751" s="246" t="s">
        <v>64</v>
      </c>
      <c r="J751" s="246"/>
      <c r="K751" s="246"/>
      <c r="L751" s="246"/>
      <c r="M751" s="246"/>
      <c r="O751" s="246"/>
      <c r="P751" s="246"/>
      <c r="Q751" s="246"/>
      <c r="R751" s="246"/>
      <c r="S751" s="246"/>
      <c r="T751" s="251"/>
      <c r="U751" s="246"/>
      <c r="X751" s="189" t="s">
        <v>685</v>
      </c>
      <c r="Y751" s="189" t="s">
        <v>685</v>
      </c>
      <c r="Z751" s="246" t="s">
        <v>685</v>
      </c>
      <c r="AA751" s="246"/>
      <c r="AB751" s="246"/>
      <c r="AC751" s="246"/>
    </row>
    <row r="752" spans="1:29" x14ac:dyDescent="0.3">
      <c r="A752" s="246">
        <v>211565</v>
      </c>
      <c r="B752" s="246" t="s">
        <v>2141</v>
      </c>
      <c r="C752" s="246" t="s">
        <v>76</v>
      </c>
      <c r="D752" s="246" t="s">
        <v>2356</v>
      </c>
      <c r="E752" s="246" t="s">
        <v>396</v>
      </c>
      <c r="F752" s="247">
        <v>35431</v>
      </c>
      <c r="G752" s="246" t="s">
        <v>1136</v>
      </c>
      <c r="H752" s="246" t="s">
        <v>398</v>
      </c>
      <c r="I752" s="246" t="s">
        <v>64</v>
      </c>
      <c r="J752" s="246"/>
      <c r="K752" s="246"/>
      <c r="L752" s="246"/>
      <c r="M752" s="246"/>
      <c r="O752" s="246"/>
      <c r="P752" s="246"/>
      <c r="Q752" s="246"/>
      <c r="R752" s="246"/>
      <c r="S752" s="246"/>
      <c r="T752" s="251"/>
      <c r="U752" s="246"/>
      <c r="Z752" s="246"/>
      <c r="AA752" s="246"/>
      <c r="AB752" s="246"/>
      <c r="AC752" s="246"/>
    </row>
    <row r="753" spans="1:29" x14ac:dyDescent="0.3">
      <c r="A753" s="246">
        <v>211571</v>
      </c>
      <c r="B753" s="246" t="s">
        <v>1930</v>
      </c>
      <c r="C753" s="246" t="s">
        <v>111</v>
      </c>
      <c r="D753" s="246" t="s">
        <v>274</v>
      </c>
      <c r="E753" s="246" t="s">
        <v>396</v>
      </c>
      <c r="F753" s="247">
        <v>35261</v>
      </c>
      <c r="G753" s="246" t="s">
        <v>700</v>
      </c>
      <c r="H753" s="246" t="s">
        <v>398</v>
      </c>
      <c r="I753" s="246" t="s">
        <v>64</v>
      </c>
      <c r="J753" s="246"/>
      <c r="K753" s="246"/>
      <c r="L753" s="246"/>
      <c r="M753" s="246"/>
      <c r="O753" s="246"/>
      <c r="P753" s="246"/>
      <c r="Q753" s="246"/>
      <c r="R753" s="246"/>
      <c r="S753" s="246"/>
      <c r="T753" s="251"/>
      <c r="U753" s="246"/>
      <c r="Z753" s="246"/>
      <c r="AA753" s="246"/>
      <c r="AB753" s="246"/>
      <c r="AC753" s="246"/>
    </row>
    <row r="754" spans="1:29" x14ac:dyDescent="0.3">
      <c r="A754" s="246">
        <v>211573</v>
      </c>
      <c r="B754" s="246" t="s">
        <v>2085</v>
      </c>
      <c r="C754" s="246" t="s">
        <v>111</v>
      </c>
      <c r="D754" s="246" t="s">
        <v>2357</v>
      </c>
      <c r="E754" s="246" t="s">
        <v>397</v>
      </c>
      <c r="F754" s="247">
        <v>34943</v>
      </c>
      <c r="G754" s="246" t="s">
        <v>1026</v>
      </c>
      <c r="H754" s="246" t="s">
        <v>398</v>
      </c>
      <c r="I754" s="246" t="s">
        <v>64</v>
      </c>
      <c r="J754" s="246"/>
      <c r="K754" s="246"/>
      <c r="L754" s="246"/>
      <c r="M754" s="246"/>
      <c r="O754" s="246"/>
      <c r="P754" s="246"/>
      <c r="Q754" s="246"/>
      <c r="R754" s="246"/>
      <c r="S754" s="246"/>
      <c r="T754" s="251"/>
      <c r="U754" s="246"/>
      <c r="Z754" s="246"/>
      <c r="AA754" s="246"/>
      <c r="AB754" s="246"/>
      <c r="AC754" s="246"/>
    </row>
    <row r="755" spans="1:29" x14ac:dyDescent="0.3">
      <c r="A755" s="246">
        <v>211581</v>
      </c>
      <c r="B755" s="246" t="s">
        <v>1886</v>
      </c>
      <c r="C755" s="246" t="s">
        <v>161</v>
      </c>
      <c r="D755" s="246" t="s">
        <v>2358</v>
      </c>
      <c r="E755" s="246" t="s">
        <v>396</v>
      </c>
      <c r="F755" s="247">
        <v>34755</v>
      </c>
      <c r="G755" s="246" t="s">
        <v>1041</v>
      </c>
      <c r="H755" s="246" t="s">
        <v>398</v>
      </c>
      <c r="I755" s="246" t="s">
        <v>64</v>
      </c>
      <c r="J755" s="246"/>
      <c r="K755" s="246"/>
      <c r="L755" s="246"/>
      <c r="M755" s="246"/>
      <c r="O755" s="246"/>
      <c r="P755" s="246"/>
      <c r="Q755" s="246"/>
      <c r="R755" s="246"/>
      <c r="S755" s="246"/>
      <c r="T755" s="251"/>
      <c r="U755" s="246"/>
      <c r="Z755" s="246"/>
      <c r="AA755" s="246"/>
      <c r="AB755" s="246"/>
      <c r="AC755" s="246"/>
    </row>
    <row r="756" spans="1:29" x14ac:dyDescent="0.3">
      <c r="A756" s="246">
        <v>211585</v>
      </c>
      <c r="B756" s="246" t="s">
        <v>2133</v>
      </c>
      <c r="C756" s="246" t="s">
        <v>533</v>
      </c>
      <c r="D756" s="246" t="s">
        <v>2359</v>
      </c>
      <c r="E756" s="246" t="s">
        <v>396</v>
      </c>
      <c r="F756" s="247">
        <v>33604</v>
      </c>
      <c r="G756" s="246" t="s">
        <v>2360</v>
      </c>
      <c r="H756" s="246" t="s">
        <v>398</v>
      </c>
      <c r="I756" s="246" t="s">
        <v>64</v>
      </c>
      <c r="J756" s="246"/>
      <c r="K756" s="246"/>
      <c r="L756" s="246"/>
      <c r="M756" s="246"/>
      <c r="O756" s="246"/>
      <c r="P756" s="246"/>
      <c r="Q756" s="246"/>
      <c r="R756" s="246"/>
      <c r="S756" s="246"/>
      <c r="T756" s="251"/>
      <c r="U756" s="246"/>
      <c r="Z756" s="246"/>
      <c r="AA756" s="246"/>
      <c r="AB756" s="246"/>
      <c r="AC756" s="246"/>
    </row>
    <row r="757" spans="1:29" x14ac:dyDescent="0.3">
      <c r="A757" s="246">
        <v>211589</v>
      </c>
      <c r="B757" s="246" t="s">
        <v>1676</v>
      </c>
      <c r="C757" s="246" t="s">
        <v>111</v>
      </c>
      <c r="D757" s="246" t="s">
        <v>319</v>
      </c>
      <c r="E757" s="246" t="s">
        <v>397</v>
      </c>
      <c r="F757" s="247">
        <v>0</v>
      </c>
      <c r="G757" s="246"/>
      <c r="H757" s="246"/>
      <c r="I757" s="246" t="s">
        <v>64</v>
      </c>
      <c r="J757" s="246"/>
      <c r="K757" s="246"/>
      <c r="L757" s="246"/>
      <c r="M757" s="246"/>
      <c r="O757" s="246"/>
      <c r="P757" s="246"/>
      <c r="Q757" s="246"/>
      <c r="R757" s="246"/>
      <c r="S757" s="246"/>
      <c r="T757" s="251"/>
      <c r="U757" s="246"/>
      <c r="X757" s="189" t="s">
        <v>685</v>
      </c>
      <c r="Y757" s="189" t="s">
        <v>685</v>
      </c>
      <c r="Z757" s="246" t="s">
        <v>685</v>
      </c>
      <c r="AA757" s="246"/>
      <c r="AB757" s="246"/>
      <c r="AC757" s="246"/>
    </row>
    <row r="758" spans="1:29" x14ac:dyDescent="0.3">
      <c r="A758" s="246">
        <v>211598</v>
      </c>
      <c r="B758" s="246" t="s">
        <v>1677</v>
      </c>
      <c r="C758" s="246" t="s">
        <v>178</v>
      </c>
      <c r="D758" s="246" t="s">
        <v>695</v>
      </c>
      <c r="E758" s="246" t="s">
        <v>397</v>
      </c>
      <c r="F758" s="247">
        <v>0</v>
      </c>
      <c r="G758" s="246"/>
      <c r="H758" s="246"/>
      <c r="I758" s="246" t="s">
        <v>64</v>
      </c>
      <c r="J758" s="246"/>
      <c r="K758" s="246"/>
      <c r="L758" s="246"/>
      <c r="M758" s="246"/>
      <c r="O758" s="246"/>
      <c r="P758" s="246"/>
      <c r="Q758" s="246"/>
      <c r="R758" s="246"/>
      <c r="S758" s="246"/>
      <c r="T758" s="251"/>
      <c r="U758" s="246"/>
      <c r="X758" s="189" t="s">
        <v>685</v>
      </c>
      <c r="Y758" s="189" t="s">
        <v>685</v>
      </c>
      <c r="Z758" s="246" t="s">
        <v>685</v>
      </c>
      <c r="AA758" s="246"/>
      <c r="AB758" s="246"/>
      <c r="AC758" s="246"/>
    </row>
    <row r="759" spans="1:29" x14ac:dyDescent="0.3">
      <c r="A759" s="246">
        <v>211614</v>
      </c>
      <c r="B759" s="246" t="s">
        <v>1931</v>
      </c>
      <c r="C759" s="246" t="s">
        <v>110</v>
      </c>
      <c r="D759" s="246" t="s">
        <v>2361</v>
      </c>
      <c r="E759" s="246" t="s">
        <v>396</v>
      </c>
      <c r="F759" s="247">
        <v>35822</v>
      </c>
      <c r="G759" s="246" t="s">
        <v>1046</v>
      </c>
      <c r="H759" s="246" t="s">
        <v>398</v>
      </c>
      <c r="I759" s="246" t="s">
        <v>64</v>
      </c>
      <c r="J759" s="246"/>
      <c r="K759" s="246"/>
      <c r="L759" s="246"/>
      <c r="M759" s="246"/>
      <c r="O759" s="246"/>
      <c r="P759" s="246"/>
      <c r="Q759" s="246"/>
      <c r="R759" s="246"/>
      <c r="S759" s="246"/>
      <c r="T759" s="251"/>
      <c r="U759" s="246"/>
      <c r="Z759" s="246"/>
      <c r="AA759" s="246"/>
      <c r="AB759" s="246"/>
      <c r="AC759" s="246"/>
    </row>
    <row r="760" spans="1:29" x14ac:dyDescent="0.3">
      <c r="A760" s="246">
        <v>211615</v>
      </c>
      <c r="B760" s="246" t="s">
        <v>1809</v>
      </c>
      <c r="C760" s="246" t="s">
        <v>1242</v>
      </c>
      <c r="D760" s="246" t="s">
        <v>2362</v>
      </c>
      <c r="E760" s="246" t="s">
        <v>396</v>
      </c>
      <c r="F760" s="247">
        <v>31996</v>
      </c>
      <c r="G760" s="246" t="s">
        <v>2363</v>
      </c>
      <c r="H760" s="246" t="s">
        <v>398</v>
      </c>
      <c r="I760" s="246" t="s">
        <v>64</v>
      </c>
      <c r="J760" s="246"/>
      <c r="K760" s="246"/>
      <c r="L760" s="246"/>
      <c r="M760" s="246"/>
      <c r="O760" s="246"/>
      <c r="P760" s="246"/>
      <c r="Q760" s="246"/>
      <c r="R760" s="246"/>
      <c r="S760" s="246"/>
      <c r="T760" s="251"/>
      <c r="U760" s="246"/>
      <c r="Z760" s="246"/>
      <c r="AA760" s="246"/>
      <c r="AB760" s="246"/>
      <c r="AC760" s="246"/>
    </row>
    <row r="761" spans="1:29" x14ac:dyDescent="0.3">
      <c r="A761" s="246">
        <v>211618</v>
      </c>
      <c r="B761" s="246" t="s">
        <v>1678</v>
      </c>
      <c r="C761" s="246" t="s">
        <v>482</v>
      </c>
      <c r="D761" s="246" t="s">
        <v>322</v>
      </c>
      <c r="E761" s="246" t="s">
        <v>397</v>
      </c>
      <c r="F761" s="247">
        <v>0</v>
      </c>
      <c r="G761" s="246"/>
      <c r="H761" s="246"/>
      <c r="I761" s="246" t="s">
        <v>64</v>
      </c>
      <c r="J761" s="246"/>
      <c r="K761" s="246"/>
      <c r="L761" s="246"/>
      <c r="M761" s="246"/>
      <c r="O761" s="246"/>
      <c r="P761" s="246"/>
      <c r="Q761" s="246"/>
      <c r="R761" s="246"/>
      <c r="S761" s="246"/>
      <c r="T761" s="251"/>
      <c r="U761" s="246"/>
      <c r="X761" s="189" t="s">
        <v>685</v>
      </c>
      <c r="Y761" s="189" t="s">
        <v>685</v>
      </c>
      <c r="Z761" s="246" t="s">
        <v>685</v>
      </c>
      <c r="AA761" s="246"/>
      <c r="AB761" s="246"/>
      <c r="AC761" s="246"/>
    </row>
    <row r="762" spans="1:29" x14ac:dyDescent="0.3">
      <c r="A762" s="246">
        <v>211619</v>
      </c>
      <c r="B762" s="246" t="s">
        <v>1940</v>
      </c>
      <c r="C762" s="246" t="s">
        <v>131</v>
      </c>
      <c r="D762" s="246" t="s">
        <v>2364</v>
      </c>
      <c r="E762" s="246" t="s">
        <v>397</v>
      </c>
      <c r="F762" s="247">
        <v>27373</v>
      </c>
      <c r="G762" s="246" t="s">
        <v>2365</v>
      </c>
      <c r="H762" s="246" t="s">
        <v>398</v>
      </c>
      <c r="I762" s="246" t="s">
        <v>64</v>
      </c>
      <c r="J762" s="246"/>
      <c r="K762" s="246"/>
      <c r="L762" s="246"/>
      <c r="M762" s="246"/>
      <c r="O762" s="246"/>
      <c r="P762" s="246"/>
      <c r="Q762" s="246"/>
      <c r="R762" s="246"/>
      <c r="S762" s="246"/>
      <c r="T762" s="251"/>
      <c r="U762" s="246"/>
      <c r="Z762" s="246"/>
      <c r="AA762" s="246"/>
      <c r="AB762" s="246"/>
      <c r="AC762" s="246"/>
    </row>
    <row r="763" spans="1:29" x14ac:dyDescent="0.3">
      <c r="A763" s="246">
        <v>211620</v>
      </c>
      <c r="B763" s="246" t="s">
        <v>1871</v>
      </c>
      <c r="C763" s="246" t="s">
        <v>71</v>
      </c>
      <c r="D763" s="246" t="s">
        <v>2366</v>
      </c>
      <c r="E763" s="246" t="s">
        <v>397</v>
      </c>
      <c r="F763" s="247">
        <v>34553</v>
      </c>
      <c r="G763" s="246" t="s">
        <v>1057</v>
      </c>
      <c r="H763" s="246" t="s">
        <v>398</v>
      </c>
      <c r="I763" s="246" t="s">
        <v>64</v>
      </c>
      <c r="J763" s="246"/>
      <c r="K763" s="246"/>
      <c r="L763" s="246"/>
      <c r="M763" s="246"/>
      <c r="O763" s="246"/>
      <c r="P763" s="246"/>
      <c r="Q763" s="246"/>
      <c r="R763" s="246"/>
      <c r="S763" s="246"/>
      <c r="T763" s="251"/>
      <c r="U763" s="246"/>
      <c r="Z763" s="246"/>
      <c r="AA763" s="246"/>
      <c r="AB763" s="246"/>
      <c r="AC763" s="246"/>
    </row>
    <row r="764" spans="1:29" x14ac:dyDescent="0.3">
      <c r="A764" s="246">
        <v>211622</v>
      </c>
      <c r="B764" s="246" t="s">
        <v>2115</v>
      </c>
      <c r="C764" s="246" t="s">
        <v>67</v>
      </c>
      <c r="D764" s="246" t="s">
        <v>2367</v>
      </c>
      <c r="E764" s="246" t="s">
        <v>396</v>
      </c>
      <c r="F764" s="247">
        <v>32760</v>
      </c>
      <c r="G764" s="246" t="s">
        <v>1081</v>
      </c>
      <c r="H764" s="246" t="s">
        <v>398</v>
      </c>
      <c r="I764" s="246" t="s">
        <v>64</v>
      </c>
      <c r="J764" s="246"/>
      <c r="K764" s="246"/>
      <c r="L764" s="246"/>
      <c r="M764" s="246"/>
      <c r="O764" s="246"/>
      <c r="P764" s="246"/>
      <c r="Q764" s="246"/>
      <c r="R764" s="246"/>
      <c r="S764" s="246"/>
      <c r="T764" s="251"/>
      <c r="U764" s="246"/>
      <c r="Z764" s="246"/>
      <c r="AA764" s="246"/>
      <c r="AB764" s="246"/>
      <c r="AC764" s="246"/>
    </row>
    <row r="765" spans="1:29" x14ac:dyDescent="0.3">
      <c r="A765" s="246">
        <v>211627</v>
      </c>
      <c r="B765" s="246" t="s">
        <v>1864</v>
      </c>
      <c r="C765" s="246" t="s">
        <v>445</v>
      </c>
      <c r="D765" s="246" t="s">
        <v>2368</v>
      </c>
      <c r="E765" s="246" t="s">
        <v>397</v>
      </c>
      <c r="F765" s="247">
        <v>34546</v>
      </c>
      <c r="G765" s="246" t="s">
        <v>1056</v>
      </c>
      <c r="H765" s="246" t="s">
        <v>398</v>
      </c>
      <c r="I765" s="246" t="s">
        <v>64</v>
      </c>
      <c r="J765" s="246"/>
      <c r="K765" s="246"/>
      <c r="L765" s="246"/>
      <c r="M765" s="246"/>
      <c r="O765" s="246"/>
      <c r="P765" s="246"/>
      <c r="Q765" s="246"/>
      <c r="R765" s="246"/>
      <c r="S765" s="246"/>
      <c r="T765" s="251"/>
      <c r="U765" s="246"/>
      <c r="Z765" s="246"/>
      <c r="AA765" s="246"/>
      <c r="AB765" s="246"/>
      <c r="AC765" s="246"/>
    </row>
    <row r="766" spans="1:29" x14ac:dyDescent="0.3">
      <c r="A766" s="246">
        <v>211647</v>
      </c>
      <c r="B766" s="246" t="s">
        <v>1958</v>
      </c>
      <c r="C766" s="246" t="s">
        <v>138</v>
      </c>
      <c r="D766" s="246" t="s">
        <v>2369</v>
      </c>
      <c r="E766" s="246" t="s">
        <v>397</v>
      </c>
      <c r="F766" s="247">
        <v>35815</v>
      </c>
      <c r="G766" s="246" t="s">
        <v>609</v>
      </c>
      <c r="H766" s="246" t="s">
        <v>398</v>
      </c>
      <c r="I766" s="246" t="s">
        <v>64</v>
      </c>
      <c r="J766" s="246"/>
      <c r="K766" s="246"/>
      <c r="L766" s="246"/>
      <c r="M766" s="246"/>
      <c r="O766" s="246"/>
      <c r="P766" s="246"/>
      <c r="Q766" s="246"/>
      <c r="R766" s="246"/>
      <c r="S766" s="246"/>
      <c r="T766" s="251"/>
      <c r="U766" s="246"/>
      <c r="Z766" s="246"/>
      <c r="AA766" s="246"/>
      <c r="AB766" s="246"/>
      <c r="AC766" s="246"/>
    </row>
    <row r="767" spans="1:29" x14ac:dyDescent="0.3">
      <c r="A767" s="246">
        <v>211654</v>
      </c>
      <c r="B767" s="246" t="s">
        <v>1679</v>
      </c>
      <c r="C767" s="246" t="s">
        <v>1244</v>
      </c>
      <c r="D767" s="246" t="s">
        <v>1680</v>
      </c>
      <c r="E767" s="246" t="s">
        <v>397</v>
      </c>
      <c r="F767" s="247">
        <v>0</v>
      </c>
      <c r="G767" s="246"/>
      <c r="H767" s="246"/>
      <c r="I767" s="246" t="s">
        <v>64</v>
      </c>
      <c r="J767" s="246"/>
      <c r="K767" s="246"/>
      <c r="L767" s="246"/>
      <c r="M767" s="246"/>
      <c r="O767" s="246"/>
      <c r="P767" s="246"/>
      <c r="Q767" s="246"/>
      <c r="R767" s="246"/>
      <c r="S767" s="246"/>
      <c r="T767" s="251"/>
      <c r="U767" s="246"/>
      <c r="X767" s="189" t="s">
        <v>685</v>
      </c>
      <c r="Y767" s="189" t="s">
        <v>685</v>
      </c>
      <c r="Z767" s="246" t="s">
        <v>685</v>
      </c>
      <c r="AA767" s="246"/>
      <c r="AB767" s="246"/>
      <c r="AC767" s="246"/>
    </row>
    <row r="768" spans="1:29" x14ac:dyDescent="0.3">
      <c r="A768" s="246">
        <v>211655</v>
      </c>
      <c r="B768" s="246" t="s">
        <v>1715</v>
      </c>
      <c r="C768" s="246" t="s">
        <v>698</v>
      </c>
      <c r="D768" s="246" t="s">
        <v>297</v>
      </c>
      <c r="E768" s="246" t="s">
        <v>397</v>
      </c>
      <c r="F768" s="247">
        <v>34342</v>
      </c>
      <c r="G768" s="246" t="s">
        <v>455</v>
      </c>
      <c r="H768" s="246" t="s">
        <v>398</v>
      </c>
      <c r="I768" s="246" t="s">
        <v>64</v>
      </c>
      <c r="J768" s="246"/>
      <c r="K768" s="246"/>
      <c r="L768" s="246"/>
      <c r="M768" s="246"/>
      <c r="O768" s="246"/>
      <c r="P768" s="246"/>
      <c r="Q768" s="246"/>
      <c r="R768" s="246"/>
      <c r="S768" s="246"/>
      <c r="T768" s="251"/>
      <c r="U768" s="246"/>
      <c r="Z768" s="246" t="s">
        <v>685</v>
      </c>
      <c r="AA768" s="246"/>
      <c r="AB768" s="246"/>
      <c r="AC768" s="246"/>
    </row>
    <row r="769" spans="1:29" x14ac:dyDescent="0.3">
      <c r="A769" s="246">
        <v>211663</v>
      </c>
      <c r="B769" s="246" t="s">
        <v>1699</v>
      </c>
      <c r="C769" s="246" t="s">
        <v>71</v>
      </c>
      <c r="D769" s="246" t="s">
        <v>275</v>
      </c>
      <c r="E769" s="246" t="s">
        <v>397</v>
      </c>
      <c r="F769" s="247">
        <v>30691</v>
      </c>
      <c r="G769" s="246" t="s">
        <v>373</v>
      </c>
      <c r="H769" s="246" t="s">
        <v>398</v>
      </c>
      <c r="I769" s="246" t="s">
        <v>64</v>
      </c>
      <c r="J769" s="246"/>
      <c r="K769" s="246"/>
      <c r="L769" s="246"/>
      <c r="M769" s="246"/>
      <c r="O769" s="246"/>
      <c r="P769" s="246"/>
      <c r="Q769" s="246"/>
      <c r="R769" s="246"/>
      <c r="S769" s="246"/>
      <c r="T769" s="251"/>
      <c r="U769" s="246"/>
      <c r="Z769" s="246" t="s">
        <v>685</v>
      </c>
      <c r="AA769" s="246"/>
      <c r="AB769" s="246"/>
      <c r="AC769" s="246"/>
    </row>
    <row r="770" spans="1:29" x14ac:dyDescent="0.3">
      <c r="A770" s="246">
        <v>211683</v>
      </c>
      <c r="B770" s="246" t="s">
        <v>1830</v>
      </c>
      <c r="C770" s="246" t="s">
        <v>111</v>
      </c>
      <c r="D770" s="246" t="s">
        <v>2187</v>
      </c>
      <c r="E770" s="246" t="s">
        <v>396</v>
      </c>
      <c r="F770" s="247">
        <v>33449</v>
      </c>
      <c r="G770" s="246" t="s">
        <v>1026</v>
      </c>
      <c r="H770" s="246" t="s">
        <v>398</v>
      </c>
      <c r="I770" s="246" t="s">
        <v>64</v>
      </c>
      <c r="J770" s="246"/>
      <c r="K770" s="246"/>
      <c r="L770" s="246"/>
      <c r="M770" s="246"/>
      <c r="O770" s="246"/>
      <c r="P770" s="246"/>
      <c r="Q770" s="246"/>
      <c r="R770" s="246"/>
      <c r="S770" s="246">
        <v>879</v>
      </c>
      <c r="T770" s="251">
        <v>44426</v>
      </c>
      <c r="U770" s="246">
        <v>56500</v>
      </c>
      <c r="Z770" s="246"/>
      <c r="AA770" s="246"/>
      <c r="AB770" s="246"/>
      <c r="AC770" s="246"/>
    </row>
    <row r="771" spans="1:29" x14ac:dyDescent="0.3">
      <c r="A771" s="246">
        <v>211690</v>
      </c>
      <c r="B771" s="246" t="s">
        <v>2373</v>
      </c>
      <c r="C771" s="246" t="s">
        <v>147</v>
      </c>
      <c r="D771" s="246" t="s">
        <v>2374</v>
      </c>
      <c r="E771" s="246" t="s">
        <v>397</v>
      </c>
      <c r="F771" s="247">
        <v>32290</v>
      </c>
      <c r="G771" s="246" t="s">
        <v>1046</v>
      </c>
      <c r="H771" s="246" t="s">
        <v>398</v>
      </c>
      <c r="I771" s="246" t="s">
        <v>64</v>
      </c>
      <c r="J771" s="246"/>
      <c r="K771" s="246"/>
      <c r="L771" s="246"/>
      <c r="M771" s="246"/>
      <c r="O771" s="246"/>
      <c r="P771" s="246"/>
      <c r="Q771" s="246"/>
      <c r="R771" s="246"/>
      <c r="S771" s="246"/>
      <c r="T771" s="251"/>
      <c r="U771" s="246"/>
      <c r="Z771" s="246"/>
      <c r="AA771" s="246"/>
      <c r="AB771" s="246"/>
      <c r="AC771" s="246"/>
    </row>
    <row r="772" spans="1:29" x14ac:dyDescent="0.3">
      <c r="A772" s="246">
        <v>211693</v>
      </c>
      <c r="B772" s="246" t="s">
        <v>2376</v>
      </c>
      <c r="C772" s="246" t="s">
        <v>87</v>
      </c>
      <c r="D772" s="246" t="s">
        <v>270</v>
      </c>
      <c r="E772" s="246" t="s">
        <v>397</v>
      </c>
      <c r="F772" s="247">
        <v>35752</v>
      </c>
      <c r="G772" s="246" t="s">
        <v>373</v>
      </c>
      <c r="H772" s="246" t="s">
        <v>398</v>
      </c>
      <c r="I772" s="246" t="s">
        <v>64</v>
      </c>
      <c r="J772" s="246"/>
      <c r="K772" s="246"/>
      <c r="L772" s="246"/>
      <c r="M772" s="246"/>
      <c r="O772" s="246"/>
      <c r="P772" s="246"/>
      <c r="Q772" s="246"/>
      <c r="R772" s="246"/>
      <c r="S772" s="246"/>
      <c r="T772" s="251"/>
      <c r="U772" s="246"/>
      <c r="Z772" s="246"/>
      <c r="AA772" s="246"/>
      <c r="AB772" s="246"/>
      <c r="AC772" s="246"/>
    </row>
    <row r="773" spans="1:29" x14ac:dyDescent="0.3">
      <c r="A773" s="246">
        <v>211694</v>
      </c>
      <c r="B773" s="246" t="s">
        <v>1709</v>
      </c>
      <c r="C773" s="246" t="s">
        <v>188</v>
      </c>
      <c r="D773" s="246" t="s">
        <v>244</v>
      </c>
      <c r="E773" s="246" t="s">
        <v>397</v>
      </c>
      <c r="F773" s="247">
        <v>35213</v>
      </c>
      <c r="G773" s="246" t="s">
        <v>373</v>
      </c>
      <c r="H773" s="246" t="s">
        <v>398</v>
      </c>
      <c r="I773" s="246" t="s">
        <v>64</v>
      </c>
      <c r="J773" s="246"/>
      <c r="K773" s="246"/>
      <c r="L773" s="246"/>
      <c r="M773" s="246"/>
      <c r="O773" s="246"/>
      <c r="P773" s="246"/>
      <c r="Q773" s="246"/>
      <c r="R773" s="246"/>
      <c r="S773" s="246"/>
      <c r="T773" s="251"/>
      <c r="U773" s="246"/>
      <c r="Z773" s="246" t="s">
        <v>685</v>
      </c>
      <c r="AA773" s="246"/>
      <c r="AB773" s="246"/>
      <c r="AC773" s="246"/>
    </row>
    <row r="774" spans="1:29" x14ac:dyDescent="0.3">
      <c r="A774" s="246">
        <v>211696</v>
      </c>
      <c r="B774" s="246" t="s">
        <v>2009</v>
      </c>
      <c r="C774" s="246" t="s">
        <v>200</v>
      </c>
      <c r="D774" s="246" t="s">
        <v>2377</v>
      </c>
      <c r="E774" s="246" t="s">
        <v>397</v>
      </c>
      <c r="F774" s="247">
        <v>35431</v>
      </c>
      <c r="G774" s="246" t="s">
        <v>1026</v>
      </c>
      <c r="H774" s="246" t="s">
        <v>398</v>
      </c>
      <c r="I774" s="246" t="s">
        <v>64</v>
      </c>
      <c r="J774" s="246"/>
      <c r="K774" s="246"/>
      <c r="L774" s="246"/>
      <c r="M774" s="246"/>
      <c r="O774" s="246"/>
      <c r="P774" s="246"/>
      <c r="Q774" s="246"/>
      <c r="R774" s="246"/>
      <c r="S774" s="246"/>
      <c r="T774" s="251"/>
      <c r="U774" s="246"/>
      <c r="Z774" s="246"/>
      <c r="AA774" s="246"/>
      <c r="AB774" s="246"/>
      <c r="AC774" s="246"/>
    </row>
    <row r="775" spans="1:29" x14ac:dyDescent="0.3">
      <c r="A775" s="246">
        <v>211697</v>
      </c>
      <c r="B775" s="246" t="s">
        <v>932</v>
      </c>
      <c r="C775" s="246" t="s">
        <v>137</v>
      </c>
      <c r="D775" s="246" t="s">
        <v>2378</v>
      </c>
      <c r="E775" s="246" t="s">
        <v>397</v>
      </c>
      <c r="F775" s="247">
        <v>35826</v>
      </c>
      <c r="G775" s="246" t="s">
        <v>1026</v>
      </c>
      <c r="H775" s="246" t="s">
        <v>398</v>
      </c>
      <c r="I775" s="246" t="s">
        <v>64</v>
      </c>
      <c r="J775" s="246"/>
      <c r="K775" s="246"/>
      <c r="L775" s="246"/>
      <c r="M775" s="246"/>
      <c r="O775" s="246"/>
      <c r="P775" s="246"/>
      <c r="Q775" s="246"/>
      <c r="R775" s="246"/>
      <c r="S775" s="246"/>
      <c r="T775" s="251"/>
      <c r="U775" s="246"/>
      <c r="Z775" s="246"/>
      <c r="AA775" s="246"/>
      <c r="AB775" s="246"/>
      <c r="AC775" s="246"/>
    </row>
    <row r="776" spans="1:29" x14ac:dyDescent="0.3">
      <c r="A776" s="246">
        <v>211728</v>
      </c>
      <c r="B776" s="246" t="s">
        <v>1716</v>
      </c>
      <c r="C776" s="246" t="s">
        <v>433</v>
      </c>
      <c r="D776" s="246" t="s">
        <v>574</v>
      </c>
      <c r="E776" s="246" t="s">
        <v>397</v>
      </c>
      <c r="F776" s="247">
        <v>33291</v>
      </c>
      <c r="G776" s="246" t="s">
        <v>387</v>
      </c>
      <c r="H776" s="246" t="s">
        <v>398</v>
      </c>
      <c r="I776" s="246" t="s">
        <v>64</v>
      </c>
      <c r="J776" s="246"/>
      <c r="K776" s="246"/>
      <c r="L776" s="246"/>
      <c r="M776" s="246"/>
      <c r="O776" s="246"/>
      <c r="P776" s="246"/>
      <c r="Q776" s="246"/>
      <c r="R776" s="246"/>
      <c r="S776" s="246">
        <v>832</v>
      </c>
      <c r="T776" s="251">
        <v>44420</v>
      </c>
      <c r="U776" s="246">
        <v>10000</v>
      </c>
      <c r="Z776" s="246" t="s">
        <v>685</v>
      </c>
      <c r="AA776" s="246"/>
      <c r="AB776" s="246"/>
      <c r="AC776" s="246"/>
    </row>
    <row r="777" spans="1:29" x14ac:dyDescent="0.3">
      <c r="A777" s="246">
        <v>211737</v>
      </c>
      <c r="B777" s="246" t="s">
        <v>1779</v>
      </c>
      <c r="C777" s="246" t="s">
        <v>73</v>
      </c>
      <c r="D777" s="246" t="s">
        <v>2380</v>
      </c>
      <c r="E777" s="246" t="s">
        <v>396</v>
      </c>
      <c r="F777" s="247">
        <v>30752</v>
      </c>
      <c r="G777" s="246" t="s">
        <v>1027</v>
      </c>
      <c r="H777" s="246" t="s">
        <v>398</v>
      </c>
      <c r="I777" s="246" t="s">
        <v>64</v>
      </c>
      <c r="J777" s="246"/>
      <c r="K777" s="246"/>
      <c r="L777" s="246"/>
      <c r="M777" s="246"/>
      <c r="O777" s="246"/>
      <c r="P777" s="246"/>
      <c r="Q777" s="246"/>
      <c r="R777" s="246"/>
      <c r="S777" s="246"/>
      <c r="T777" s="251"/>
      <c r="U777" s="246"/>
      <c r="Z777" s="246"/>
      <c r="AA777" s="246"/>
      <c r="AB777" s="246"/>
      <c r="AC777" s="246"/>
    </row>
    <row r="778" spans="1:29" x14ac:dyDescent="0.3">
      <c r="A778" s="246">
        <v>211743</v>
      </c>
      <c r="B778" s="246" t="s">
        <v>2381</v>
      </c>
      <c r="C778" s="246" t="s">
        <v>76</v>
      </c>
      <c r="D778" s="246" t="s">
        <v>2382</v>
      </c>
      <c r="E778" s="246" t="s">
        <v>397</v>
      </c>
      <c r="F778" s="247">
        <v>33994</v>
      </c>
      <c r="G778" s="246" t="s">
        <v>2383</v>
      </c>
      <c r="H778" s="246" t="s">
        <v>398</v>
      </c>
      <c r="I778" s="246" t="s">
        <v>64</v>
      </c>
      <c r="J778" s="246"/>
      <c r="K778" s="246"/>
      <c r="L778" s="246"/>
      <c r="M778" s="246"/>
      <c r="O778" s="246"/>
      <c r="P778" s="246"/>
      <c r="Q778" s="246"/>
      <c r="R778" s="246"/>
      <c r="S778" s="246"/>
      <c r="T778" s="251"/>
      <c r="U778" s="246"/>
      <c r="Z778" s="246"/>
      <c r="AA778" s="246"/>
      <c r="AB778" s="246"/>
      <c r="AC778" s="246"/>
    </row>
    <row r="779" spans="1:29" x14ac:dyDescent="0.3">
      <c r="A779" s="246">
        <v>211762</v>
      </c>
      <c r="B779" s="246" t="s">
        <v>2132</v>
      </c>
      <c r="C779" s="246" t="s">
        <v>135</v>
      </c>
      <c r="D779" s="246" t="s">
        <v>2384</v>
      </c>
      <c r="E779" s="246" t="s">
        <v>396</v>
      </c>
      <c r="F779" s="247">
        <v>35490</v>
      </c>
      <c r="G779" s="246" t="s">
        <v>2385</v>
      </c>
      <c r="H779" s="246" t="s">
        <v>398</v>
      </c>
      <c r="I779" s="246" t="s">
        <v>64</v>
      </c>
      <c r="J779" s="246"/>
      <c r="K779" s="246"/>
      <c r="L779" s="246"/>
      <c r="M779" s="246"/>
      <c r="O779" s="246"/>
      <c r="P779" s="246"/>
      <c r="Q779" s="246"/>
      <c r="R779" s="246"/>
      <c r="S779" s="246"/>
      <c r="T779" s="251"/>
      <c r="U779" s="246"/>
      <c r="Z779" s="246"/>
      <c r="AA779" s="246"/>
      <c r="AB779" s="246"/>
      <c r="AC779" s="246"/>
    </row>
    <row r="780" spans="1:29" x14ac:dyDescent="0.3">
      <c r="A780" s="246">
        <v>211784</v>
      </c>
      <c r="B780" s="246" t="s">
        <v>1882</v>
      </c>
      <c r="C780" s="246" t="s">
        <v>111</v>
      </c>
      <c r="D780" s="246" t="s">
        <v>2386</v>
      </c>
      <c r="E780" s="246" t="s">
        <v>396</v>
      </c>
      <c r="F780" s="247">
        <v>34476</v>
      </c>
      <c r="G780" s="246" t="s">
        <v>1026</v>
      </c>
      <c r="H780" s="246" t="s">
        <v>398</v>
      </c>
      <c r="I780" s="246" t="s">
        <v>64</v>
      </c>
      <c r="J780" s="246"/>
      <c r="K780" s="246"/>
      <c r="L780" s="246"/>
      <c r="M780" s="246"/>
      <c r="O780" s="246"/>
      <c r="P780" s="246"/>
      <c r="Q780" s="246"/>
      <c r="R780" s="246"/>
      <c r="S780" s="246"/>
      <c r="T780" s="251"/>
      <c r="U780" s="246"/>
      <c r="Z780" s="246"/>
      <c r="AA780" s="246"/>
      <c r="AB780" s="246"/>
      <c r="AC780" s="246"/>
    </row>
    <row r="781" spans="1:29" x14ac:dyDescent="0.3">
      <c r="A781" s="246">
        <v>211799</v>
      </c>
      <c r="B781" s="246" t="s">
        <v>1681</v>
      </c>
      <c r="C781" s="246" t="s">
        <v>74</v>
      </c>
      <c r="D781" s="246" t="s">
        <v>346</v>
      </c>
      <c r="E781" s="246" t="s">
        <v>396</v>
      </c>
      <c r="F781" s="247">
        <v>0</v>
      </c>
      <c r="G781" s="246"/>
      <c r="H781" s="246"/>
      <c r="I781" s="246" t="s">
        <v>64</v>
      </c>
      <c r="J781" s="246"/>
      <c r="K781" s="246"/>
      <c r="L781" s="246"/>
      <c r="M781" s="246"/>
      <c r="O781" s="246"/>
      <c r="P781" s="246"/>
      <c r="Q781" s="246"/>
      <c r="R781" s="246"/>
      <c r="S781" s="246"/>
      <c r="T781" s="251"/>
      <c r="U781" s="246"/>
      <c r="X781" s="189" t="s">
        <v>685</v>
      </c>
      <c r="Y781" s="189" t="s">
        <v>685</v>
      </c>
      <c r="Z781" s="246" t="s">
        <v>685</v>
      </c>
      <c r="AA781" s="246"/>
      <c r="AB781" s="246"/>
      <c r="AC781" s="246"/>
    </row>
    <row r="782" spans="1:29" x14ac:dyDescent="0.3">
      <c r="A782" s="246">
        <v>211812</v>
      </c>
      <c r="B782" s="246" t="s">
        <v>1846</v>
      </c>
      <c r="C782" s="246" t="s">
        <v>153</v>
      </c>
      <c r="D782" s="246" t="s">
        <v>2388</v>
      </c>
      <c r="E782" s="246" t="s">
        <v>397</v>
      </c>
      <c r="F782" s="247">
        <v>34067</v>
      </c>
      <c r="G782" s="246" t="s">
        <v>2222</v>
      </c>
      <c r="H782" s="246" t="s">
        <v>398</v>
      </c>
      <c r="I782" s="246" t="s">
        <v>64</v>
      </c>
      <c r="J782" s="246"/>
      <c r="K782" s="246"/>
      <c r="L782" s="246"/>
      <c r="M782" s="246"/>
      <c r="O782" s="246"/>
      <c r="P782" s="246"/>
      <c r="Q782" s="246"/>
      <c r="R782" s="246"/>
      <c r="S782" s="246"/>
      <c r="T782" s="251"/>
      <c r="U782" s="246"/>
      <c r="Z782" s="246"/>
      <c r="AA782" s="246"/>
      <c r="AB782" s="246"/>
      <c r="AC782" s="246"/>
    </row>
    <row r="783" spans="1:29" x14ac:dyDescent="0.3">
      <c r="A783" s="246">
        <v>211813</v>
      </c>
      <c r="B783" s="246" t="s">
        <v>1682</v>
      </c>
      <c r="C783" s="246" t="s">
        <v>1683</v>
      </c>
      <c r="D783" s="246" t="s">
        <v>291</v>
      </c>
      <c r="E783" s="246" t="s">
        <v>397</v>
      </c>
      <c r="F783" s="247">
        <v>0</v>
      </c>
      <c r="G783" s="246"/>
      <c r="H783" s="246"/>
      <c r="I783" s="246" t="s">
        <v>64</v>
      </c>
      <c r="J783" s="246"/>
      <c r="K783" s="246"/>
      <c r="L783" s="246"/>
      <c r="M783" s="246"/>
      <c r="O783" s="246"/>
      <c r="P783" s="246"/>
      <c r="Q783" s="246"/>
      <c r="R783" s="246"/>
      <c r="S783" s="246"/>
      <c r="T783" s="251"/>
      <c r="U783" s="246"/>
      <c r="X783" s="189" t="s">
        <v>685</v>
      </c>
      <c r="Y783" s="189" t="s">
        <v>685</v>
      </c>
      <c r="Z783" s="246" t="s">
        <v>685</v>
      </c>
      <c r="AA783" s="246"/>
      <c r="AB783" s="246"/>
      <c r="AC783" s="246"/>
    </row>
    <row r="784" spans="1:29" x14ac:dyDescent="0.3">
      <c r="A784" s="246">
        <v>211818</v>
      </c>
      <c r="B784" s="246" t="s">
        <v>2389</v>
      </c>
      <c r="C784" s="246" t="s">
        <v>143</v>
      </c>
      <c r="D784" s="246" t="s">
        <v>2390</v>
      </c>
      <c r="E784" s="246" t="s">
        <v>397</v>
      </c>
      <c r="F784" s="247">
        <v>33049</v>
      </c>
      <c r="G784" s="246" t="s">
        <v>1026</v>
      </c>
      <c r="H784" s="246" t="s">
        <v>398</v>
      </c>
      <c r="I784" s="246" t="s">
        <v>64</v>
      </c>
      <c r="J784" s="246"/>
      <c r="K784" s="246"/>
      <c r="L784" s="246"/>
      <c r="M784" s="246"/>
      <c r="O784" s="246"/>
      <c r="P784" s="246"/>
      <c r="Q784" s="246"/>
      <c r="R784" s="246"/>
      <c r="S784" s="246"/>
      <c r="T784" s="251"/>
      <c r="U784" s="246"/>
      <c r="Z784" s="246"/>
      <c r="AA784" s="246"/>
      <c r="AB784" s="246"/>
      <c r="AC784" s="246"/>
    </row>
    <row r="785" spans="1:29" x14ac:dyDescent="0.3">
      <c r="A785" s="246">
        <v>211835</v>
      </c>
      <c r="B785" s="246" t="s">
        <v>1821</v>
      </c>
      <c r="C785" s="246" t="s">
        <v>140</v>
      </c>
      <c r="D785" s="246" t="s">
        <v>277</v>
      </c>
      <c r="E785" s="246" t="s">
        <v>397</v>
      </c>
      <c r="F785" s="247">
        <v>33112</v>
      </c>
      <c r="G785" s="246" t="s">
        <v>373</v>
      </c>
      <c r="H785" s="246" t="s">
        <v>398</v>
      </c>
      <c r="I785" s="246" t="s">
        <v>64</v>
      </c>
      <c r="J785" s="246"/>
      <c r="K785" s="246"/>
      <c r="L785" s="246"/>
      <c r="M785" s="246"/>
      <c r="O785" s="246"/>
      <c r="P785" s="246"/>
      <c r="Q785" s="246"/>
      <c r="R785" s="246"/>
      <c r="S785" s="246"/>
      <c r="T785" s="251"/>
      <c r="U785" s="246"/>
      <c r="Z785" s="246"/>
      <c r="AA785" s="246"/>
      <c r="AB785" s="246"/>
      <c r="AC785" s="246"/>
    </row>
    <row r="786" spans="1:29" x14ac:dyDescent="0.3">
      <c r="A786" s="246">
        <v>211839</v>
      </c>
      <c r="B786" s="246" t="s">
        <v>1929</v>
      </c>
      <c r="C786" s="246" t="s">
        <v>535</v>
      </c>
      <c r="D786" s="246" t="s">
        <v>2392</v>
      </c>
      <c r="E786" s="246" t="s">
        <v>397</v>
      </c>
      <c r="F786" s="247">
        <v>35498</v>
      </c>
      <c r="G786" s="246" t="s">
        <v>1026</v>
      </c>
      <c r="H786" s="246" t="s">
        <v>398</v>
      </c>
      <c r="I786" s="246" t="s">
        <v>64</v>
      </c>
      <c r="J786" s="246"/>
      <c r="K786" s="246"/>
      <c r="L786" s="246"/>
      <c r="M786" s="246"/>
      <c r="O786" s="246"/>
      <c r="P786" s="246"/>
      <c r="Q786" s="246"/>
      <c r="R786" s="246"/>
      <c r="S786" s="246"/>
      <c r="T786" s="251"/>
      <c r="U786" s="246"/>
      <c r="Z786" s="246"/>
      <c r="AA786" s="246"/>
      <c r="AB786" s="246"/>
      <c r="AC786" s="246"/>
    </row>
    <row r="787" spans="1:29" x14ac:dyDescent="0.3">
      <c r="A787" s="246">
        <v>211843</v>
      </c>
      <c r="B787" s="246" t="s">
        <v>1939</v>
      </c>
      <c r="C787" s="246" t="s">
        <v>65</v>
      </c>
      <c r="D787" s="246" t="s">
        <v>2275</v>
      </c>
      <c r="E787" s="246" t="s">
        <v>397</v>
      </c>
      <c r="F787" s="247">
        <v>34525</v>
      </c>
      <c r="G787" s="246" t="s">
        <v>2371</v>
      </c>
      <c r="H787" s="246" t="s">
        <v>398</v>
      </c>
      <c r="I787" s="246" t="s">
        <v>64</v>
      </c>
      <c r="J787" s="246"/>
      <c r="K787" s="246"/>
      <c r="L787" s="246"/>
      <c r="M787" s="246"/>
      <c r="O787" s="246"/>
      <c r="P787" s="246"/>
      <c r="Q787" s="246"/>
      <c r="R787" s="246"/>
      <c r="S787" s="246"/>
      <c r="T787" s="251"/>
      <c r="U787" s="246"/>
      <c r="Z787" s="246"/>
      <c r="AA787" s="246"/>
      <c r="AB787" s="246"/>
      <c r="AC787" s="246"/>
    </row>
    <row r="788" spans="1:29" x14ac:dyDescent="0.3">
      <c r="A788" s="246">
        <v>211850</v>
      </c>
      <c r="B788" s="246" t="s">
        <v>1684</v>
      </c>
      <c r="C788" s="246" t="s">
        <v>1685</v>
      </c>
      <c r="D788" s="246" t="s">
        <v>521</v>
      </c>
      <c r="E788" s="246" t="s">
        <v>397</v>
      </c>
      <c r="F788" s="247">
        <v>0</v>
      </c>
      <c r="G788" s="246"/>
      <c r="H788" s="246"/>
      <c r="I788" s="246" t="s">
        <v>64</v>
      </c>
      <c r="J788" s="246"/>
      <c r="K788" s="246"/>
      <c r="L788" s="246"/>
      <c r="M788" s="246"/>
      <c r="O788" s="246"/>
      <c r="P788" s="246"/>
      <c r="Q788" s="246"/>
      <c r="R788" s="246"/>
      <c r="S788" s="246"/>
      <c r="T788" s="251"/>
      <c r="U788" s="246"/>
      <c r="X788" s="189" t="s">
        <v>685</v>
      </c>
      <c r="Y788" s="189" t="s">
        <v>685</v>
      </c>
      <c r="Z788" s="246" t="s">
        <v>685</v>
      </c>
      <c r="AA788" s="246"/>
      <c r="AB788" s="246"/>
      <c r="AC788" s="246"/>
    </row>
    <row r="789" spans="1:29" x14ac:dyDescent="0.3">
      <c r="A789" s="246">
        <v>211864</v>
      </c>
      <c r="B789" s="246" t="s">
        <v>2095</v>
      </c>
      <c r="C789" s="246" t="s">
        <v>69</v>
      </c>
      <c r="D789" s="246" t="s">
        <v>2395</v>
      </c>
      <c r="E789" s="246" t="s">
        <v>397</v>
      </c>
      <c r="F789" s="247">
        <v>31552</v>
      </c>
      <c r="G789" s="246" t="s">
        <v>2239</v>
      </c>
      <c r="H789" s="246" t="s">
        <v>398</v>
      </c>
      <c r="I789" s="246" t="s">
        <v>64</v>
      </c>
      <c r="J789" s="246"/>
      <c r="K789" s="246"/>
      <c r="L789" s="246"/>
      <c r="M789" s="246"/>
      <c r="O789" s="246"/>
      <c r="P789" s="246"/>
      <c r="Q789" s="246"/>
      <c r="R789" s="246"/>
      <c r="S789" s="246"/>
      <c r="T789" s="251"/>
      <c r="U789" s="246"/>
      <c r="Z789" s="246"/>
      <c r="AA789" s="246"/>
      <c r="AB789" s="246"/>
      <c r="AC789" s="246"/>
    </row>
    <row r="790" spans="1:29" x14ac:dyDescent="0.3">
      <c r="A790" s="246">
        <v>211866</v>
      </c>
      <c r="B790" s="246" t="s">
        <v>2060</v>
      </c>
      <c r="C790" s="246" t="s">
        <v>527</v>
      </c>
      <c r="D790" s="246" t="s">
        <v>2396</v>
      </c>
      <c r="E790" s="246" t="s">
        <v>397</v>
      </c>
      <c r="F790" s="247">
        <v>35431</v>
      </c>
      <c r="G790" s="246" t="s">
        <v>1026</v>
      </c>
      <c r="H790" s="246" t="s">
        <v>398</v>
      </c>
      <c r="I790" s="246" t="s">
        <v>64</v>
      </c>
      <c r="J790" s="246"/>
      <c r="K790" s="246"/>
      <c r="L790" s="246"/>
      <c r="M790" s="246"/>
      <c r="O790" s="246"/>
      <c r="P790" s="246"/>
      <c r="Q790" s="246"/>
      <c r="R790" s="246"/>
      <c r="S790" s="246"/>
      <c r="T790" s="251"/>
      <c r="U790" s="246"/>
      <c r="Z790" s="246"/>
      <c r="AA790" s="246"/>
      <c r="AB790" s="246"/>
      <c r="AC790" s="246"/>
    </row>
    <row r="791" spans="1:29" x14ac:dyDescent="0.3">
      <c r="A791" s="246">
        <v>211903</v>
      </c>
      <c r="B791" s="246" t="s">
        <v>1806</v>
      </c>
      <c r="C791" s="246" t="s">
        <v>122</v>
      </c>
      <c r="D791" s="246" t="s">
        <v>2401</v>
      </c>
      <c r="E791" s="246" t="s">
        <v>396</v>
      </c>
      <c r="F791" s="247">
        <v>32309</v>
      </c>
      <c r="G791" s="246" t="s">
        <v>1041</v>
      </c>
      <c r="H791" s="246" t="s">
        <v>398</v>
      </c>
      <c r="I791" s="246" t="s">
        <v>64</v>
      </c>
      <c r="J791" s="246"/>
      <c r="K791" s="246"/>
      <c r="L791" s="246"/>
      <c r="M791" s="246"/>
      <c r="O791" s="246"/>
      <c r="P791" s="246"/>
      <c r="Q791" s="246"/>
      <c r="R791" s="246"/>
      <c r="S791" s="246"/>
      <c r="T791" s="251"/>
      <c r="U791" s="246"/>
      <c r="Z791" s="246"/>
      <c r="AA791" s="246"/>
      <c r="AB791" s="246"/>
      <c r="AC791" s="246"/>
    </row>
    <row r="792" spans="1:29" x14ac:dyDescent="0.3">
      <c r="A792" s="246">
        <v>211938</v>
      </c>
      <c r="B792" s="246" t="s">
        <v>1707</v>
      </c>
      <c r="C792" s="246" t="s">
        <v>65</v>
      </c>
      <c r="D792" s="246" t="s">
        <v>317</v>
      </c>
      <c r="E792" s="246" t="s">
        <v>397</v>
      </c>
      <c r="F792" s="247">
        <v>34674</v>
      </c>
      <c r="G792" s="246" t="s">
        <v>609</v>
      </c>
      <c r="H792" s="246" t="s">
        <v>398</v>
      </c>
      <c r="I792" s="246" t="s">
        <v>64</v>
      </c>
      <c r="J792" s="246"/>
      <c r="K792" s="246"/>
      <c r="L792" s="246"/>
      <c r="M792" s="246"/>
      <c r="O792" s="246"/>
      <c r="P792" s="246"/>
      <c r="Q792" s="246"/>
      <c r="R792" s="246"/>
      <c r="S792" s="246"/>
      <c r="T792" s="251"/>
      <c r="U792" s="246"/>
      <c r="Z792" s="246" t="s">
        <v>685</v>
      </c>
      <c r="AA792" s="246"/>
      <c r="AB792" s="246"/>
      <c r="AC792" s="246"/>
    </row>
    <row r="793" spans="1:29" x14ac:dyDescent="0.3">
      <c r="A793" s="246">
        <v>211941</v>
      </c>
      <c r="B793" s="246" t="s">
        <v>2405</v>
      </c>
      <c r="C793" s="246" t="s">
        <v>110</v>
      </c>
      <c r="D793" s="246" t="s">
        <v>2406</v>
      </c>
      <c r="E793" s="246" t="s">
        <v>397</v>
      </c>
      <c r="F793" s="247">
        <v>34234</v>
      </c>
      <c r="G793" s="246" t="s">
        <v>1026</v>
      </c>
      <c r="H793" s="246" t="s">
        <v>404</v>
      </c>
      <c r="I793" s="246" t="s">
        <v>64</v>
      </c>
      <c r="J793" s="246"/>
      <c r="K793" s="246"/>
      <c r="L793" s="246"/>
      <c r="M793" s="246"/>
      <c r="O793" s="246"/>
      <c r="P793" s="246"/>
      <c r="Q793" s="246"/>
      <c r="R793" s="246"/>
      <c r="S793" s="246"/>
      <c r="T793" s="251"/>
      <c r="U793" s="246"/>
      <c r="Z793" s="246"/>
      <c r="AA793" s="246"/>
      <c r="AB793" s="246"/>
      <c r="AC793" s="246"/>
    </row>
    <row r="794" spans="1:29" x14ac:dyDescent="0.3">
      <c r="A794" s="246">
        <v>211955</v>
      </c>
      <c r="B794" s="246" t="s">
        <v>2407</v>
      </c>
      <c r="C794" s="246" t="s">
        <v>147</v>
      </c>
      <c r="D794" s="246" t="s">
        <v>2408</v>
      </c>
      <c r="E794" s="246" t="s">
        <v>397</v>
      </c>
      <c r="F794" s="247">
        <v>35460</v>
      </c>
      <c r="G794" s="246" t="s">
        <v>1058</v>
      </c>
      <c r="H794" s="246" t="s">
        <v>398</v>
      </c>
      <c r="I794" s="246" t="s">
        <v>64</v>
      </c>
      <c r="J794" s="246"/>
      <c r="K794" s="246"/>
      <c r="L794" s="246"/>
      <c r="M794" s="246"/>
      <c r="O794" s="246"/>
      <c r="P794" s="246"/>
      <c r="Q794" s="246"/>
      <c r="R794" s="246"/>
      <c r="S794" s="246">
        <v>714</v>
      </c>
      <c r="T794" s="251">
        <v>44403</v>
      </c>
      <c r="U794" s="246">
        <v>10000</v>
      </c>
      <c r="Z794" s="246"/>
      <c r="AA794" s="246"/>
      <c r="AB794" s="246"/>
      <c r="AC794" s="246"/>
    </row>
    <row r="795" spans="1:29" x14ac:dyDescent="0.3">
      <c r="A795" s="246">
        <v>211976</v>
      </c>
      <c r="B795" s="246" t="s">
        <v>1686</v>
      </c>
      <c r="C795" s="246" t="s">
        <v>443</v>
      </c>
      <c r="D795" s="246" t="s">
        <v>551</v>
      </c>
      <c r="E795" s="246" t="s">
        <v>397</v>
      </c>
      <c r="F795" s="247">
        <v>0</v>
      </c>
      <c r="G795" s="246"/>
      <c r="H795" s="246"/>
      <c r="I795" s="246" t="s">
        <v>64</v>
      </c>
      <c r="J795" s="246"/>
      <c r="K795" s="246"/>
      <c r="L795" s="246"/>
      <c r="M795" s="246"/>
      <c r="O795" s="246"/>
      <c r="P795" s="246"/>
      <c r="Q795" s="246"/>
      <c r="R795" s="246"/>
      <c r="S795" s="246"/>
      <c r="T795" s="251"/>
      <c r="U795" s="246"/>
      <c r="X795" s="189" t="s">
        <v>685</v>
      </c>
      <c r="Y795" s="189" t="s">
        <v>685</v>
      </c>
      <c r="Z795" s="246" t="s">
        <v>685</v>
      </c>
      <c r="AA795" s="246"/>
      <c r="AB795" s="246"/>
      <c r="AC795" s="246"/>
    </row>
    <row r="796" spans="1:29" x14ac:dyDescent="0.3">
      <c r="A796" s="246">
        <v>211979</v>
      </c>
      <c r="B796" s="246" t="s">
        <v>1842</v>
      </c>
      <c r="C796" s="246" t="s">
        <v>115</v>
      </c>
      <c r="D796" s="246" t="s">
        <v>296</v>
      </c>
      <c r="E796" s="246" t="s">
        <v>396</v>
      </c>
      <c r="F796" s="247">
        <v>32121</v>
      </c>
      <c r="G796" s="246" t="s">
        <v>710</v>
      </c>
      <c r="H796" s="246" t="s">
        <v>398</v>
      </c>
      <c r="I796" s="246" t="s">
        <v>64</v>
      </c>
      <c r="J796" s="246"/>
      <c r="K796" s="246"/>
      <c r="L796" s="246"/>
      <c r="M796" s="246"/>
      <c r="O796" s="246"/>
      <c r="P796" s="246"/>
      <c r="Q796" s="246"/>
      <c r="R796" s="246"/>
      <c r="S796" s="246"/>
      <c r="T796" s="251"/>
      <c r="U796" s="246"/>
      <c r="Z796" s="246"/>
      <c r="AA796" s="246"/>
      <c r="AB796" s="246"/>
      <c r="AC796" s="246"/>
    </row>
    <row r="797" spans="1:29" x14ac:dyDescent="0.3">
      <c r="A797" s="246">
        <v>211984</v>
      </c>
      <c r="B797" s="246" t="s">
        <v>1829</v>
      </c>
      <c r="C797" s="246" t="s">
        <v>85</v>
      </c>
      <c r="D797" s="246" t="s">
        <v>2225</v>
      </c>
      <c r="E797" s="246" t="s">
        <v>397</v>
      </c>
      <c r="F797" s="247">
        <v>33760</v>
      </c>
      <c r="G797" s="246" t="s">
        <v>1026</v>
      </c>
      <c r="H797" s="246" t="s">
        <v>398</v>
      </c>
      <c r="I797" s="246" t="s">
        <v>64</v>
      </c>
      <c r="J797" s="246"/>
      <c r="K797" s="246"/>
      <c r="L797" s="246"/>
      <c r="M797" s="246"/>
      <c r="O797" s="246"/>
      <c r="P797" s="246"/>
      <c r="Q797" s="246"/>
      <c r="R797" s="246"/>
      <c r="S797" s="246"/>
      <c r="T797" s="251"/>
      <c r="U797" s="246"/>
      <c r="Z797" s="246"/>
      <c r="AA797" s="246"/>
      <c r="AB797" s="246"/>
      <c r="AC797" s="246"/>
    </row>
    <row r="798" spans="1:29" x14ac:dyDescent="0.3">
      <c r="A798" s="246">
        <v>211988</v>
      </c>
      <c r="B798" s="246" t="s">
        <v>2042</v>
      </c>
      <c r="C798" s="246" t="s">
        <v>108</v>
      </c>
      <c r="D798" s="246" t="s">
        <v>2412</v>
      </c>
      <c r="E798" s="246" t="s">
        <v>397</v>
      </c>
      <c r="F798" s="247">
        <v>34578</v>
      </c>
      <c r="G798" s="246" t="s">
        <v>1041</v>
      </c>
      <c r="H798" s="246" t="s">
        <v>398</v>
      </c>
      <c r="I798" s="246" t="s">
        <v>64</v>
      </c>
      <c r="J798" s="246"/>
      <c r="K798" s="246"/>
      <c r="L798" s="246"/>
      <c r="M798" s="246"/>
      <c r="O798" s="246"/>
      <c r="P798" s="246"/>
      <c r="Q798" s="246"/>
      <c r="R798" s="246"/>
      <c r="S798" s="246"/>
      <c r="T798" s="251"/>
      <c r="U798" s="246"/>
      <c r="Z798" s="246"/>
      <c r="AA798" s="246"/>
      <c r="AB798" s="246"/>
      <c r="AC798" s="246"/>
    </row>
    <row r="799" spans="1:29" x14ac:dyDescent="0.3">
      <c r="A799" s="246">
        <v>211989</v>
      </c>
      <c r="B799" s="246" t="s">
        <v>2413</v>
      </c>
      <c r="C799" s="246" t="s">
        <v>84</v>
      </c>
      <c r="D799" s="246" t="s">
        <v>2414</v>
      </c>
      <c r="E799" s="246" t="s">
        <v>397</v>
      </c>
      <c r="F799" s="247">
        <v>34746</v>
      </c>
      <c r="G799" s="246" t="s">
        <v>2415</v>
      </c>
      <c r="H799" s="246" t="s">
        <v>398</v>
      </c>
      <c r="I799" s="246" t="s">
        <v>64</v>
      </c>
      <c r="J799" s="246"/>
      <c r="K799" s="246"/>
      <c r="L799" s="246"/>
      <c r="M799" s="246"/>
      <c r="O799" s="246"/>
      <c r="P799" s="246"/>
      <c r="Q799" s="246"/>
      <c r="R799" s="246"/>
      <c r="S799" s="246"/>
      <c r="T799" s="251"/>
      <c r="U799" s="246"/>
      <c r="Z799" s="246"/>
      <c r="AA799" s="246"/>
      <c r="AB799" s="246"/>
      <c r="AC799" s="246"/>
    </row>
    <row r="800" spans="1:29" x14ac:dyDescent="0.3">
      <c r="A800" s="246">
        <v>211995</v>
      </c>
      <c r="B800" s="246" t="s">
        <v>1879</v>
      </c>
      <c r="C800" s="246" t="s">
        <v>1880</v>
      </c>
      <c r="D800" s="246" t="s">
        <v>1197</v>
      </c>
      <c r="E800" s="246" t="s">
        <v>397</v>
      </c>
      <c r="F800" s="247">
        <v>34777</v>
      </c>
      <c r="G800" s="246" t="s">
        <v>1026</v>
      </c>
      <c r="H800" s="246" t="s">
        <v>398</v>
      </c>
      <c r="I800" s="246" t="s">
        <v>64</v>
      </c>
      <c r="J800" s="246"/>
      <c r="K800" s="246"/>
      <c r="L800" s="246"/>
      <c r="M800" s="246"/>
      <c r="O800" s="246"/>
      <c r="P800" s="246"/>
      <c r="Q800" s="246"/>
      <c r="R800" s="246"/>
      <c r="S800" s="246"/>
      <c r="T800" s="251"/>
      <c r="U800" s="246"/>
      <c r="Z800" s="246"/>
      <c r="AA800" s="246"/>
      <c r="AB800" s="246"/>
      <c r="AC800" s="246"/>
    </row>
    <row r="801" spans="1:29" x14ac:dyDescent="0.3">
      <c r="A801" s="246">
        <v>211999</v>
      </c>
      <c r="B801" s="246" t="s">
        <v>2008</v>
      </c>
      <c r="C801" s="246" t="s">
        <v>167</v>
      </c>
      <c r="D801" s="246" t="s">
        <v>2416</v>
      </c>
      <c r="E801" s="246" t="s">
        <v>397</v>
      </c>
      <c r="F801" s="247">
        <v>33996</v>
      </c>
      <c r="G801" s="246" t="s">
        <v>1026</v>
      </c>
      <c r="H801" s="246" t="s">
        <v>398</v>
      </c>
      <c r="I801" s="246" t="s">
        <v>64</v>
      </c>
      <c r="J801" s="246"/>
      <c r="K801" s="246"/>
      <c r="L801" s="246"/>
      <c r="M801" s="246"/>
      <c r="O801" s="246"/>
      <c r="P801" s="246"/>
      <c r="Q801" s="246"/>
      <c r="R801" s="246"/>
      <c r="S801" s="246"/>
      <c r="T801" s="251"/>
      <c r="U801" s="246"/>
      <c r="Z801" s="246"/>
      <c r="AA801" s="246"/>
      <c r="AB801" s="246"/>
      <c r="AC801" s="246"/>
    </row>
    <row r="802" spans="1:29" x14ac:dyDescent="0.3">
      <c r="A802" s="246">
        <v>212000</v>
      </c>
      <c r="B802" s="246" t="s">
        <v>1910</v>
      </c>
      <c r="C802" s="246" t="s">
        <v>132</v>
      </c>
      <c r="D802" s="246" t="s">
        <v>2417</v>
      </c>
      <c r="E802" s="246" t="s">
        <v>397</v>
      </c>
      <c r="F802" s="247">
        <v>35450</v>
      </c>
      <c r="G802" s="246" t="s">
        <v>2418</v>
      </c>
      <c r="H802" s="246" t="s">
        <v>398</v>
      </c>
      <c r="I802" s="246" t="s">
        <v>64</v>
      </c>
      <c r="J802" s="246"/>
      <c r="K802" s="246"/>
      <c r="L802" s="246"/>
      <c r="M802" s="246"/>
      <c r="O802" s="246"/>
      <c r="P802" s="246"/>
      <c r="Q802" s="246"/>
      <c r="R802" s="246"/>
      <c r="S802" s="246"/>
      <c r="T802" s="251"/>
      <c r="U802" s="246"/>
      <c r="Z802" s="246"/>
      <c r="AA802" s="246"/>
      <c r="AB802" s="246"/>
      <c r="AC802" s="246"/>
    </row>
    <row r="803" spans="1:29" x14ac:dyDescent="0.3">
      <c r="A803" s="246">
        <v>212012</v>
      </c>
      <c r="B803" s="246" t="s">
        <v>2419</v>
      </c>
      <c r="C803" s="246" t="s">
        <v>111</v>
      </c>
      <c r="D803" s="246" t="s">
        <v>2420</v>
      </c>
      <c r="E803" s="246" t="s">
        <v>397</v>
      </c>
      <c r="F803" s="247">
        <v>35179</v>
      </c>
      <c r="G803" s="246" t="s">
        <v>1065</v>
      </c>
      <c r="H803" s="246" t="s">
        <v>398</v>
      </c>
      <c r="I803" s="246" t="s">
        <v>64</v>
      </c>
      <c r="J803" s="246"/>
      <c r="K803" s="246"/>
      <c r="L803" s="246"/>
      <c r="M803" s="246"/>
      <c r="O803" s="246"/>
      <c r="P803" s="246"/>
      <c r="Q803" s="246"/>
      <c r="R803" s="246"/>
      <c r="S803" s="246"/>
      <c r="T803" s="251"/>
      <c r="U803" s="246"/>
      <c r="Z803" s="246"/>
      <c r="AA803" s="246"/>
      <c r="AB803" s="246"/>
      <c r="AC803" s="246"/>
    </row>
    <row r="804" spans="1:29" x14ac:dyDescent="0.3">
      <c r="A804" s="246">
        <v>212023</v>
      </c>
      <c r="B804" s="246" t="s">
        <v>1805</v>
      </c>
      <c r="C804" s="246" t="s">
        <v>2421</v>
      </c>
      <c r="D804" s="246" t="s">
        <v>281</v>
      </c>
      <c r="E804" s="246" t="s">
        <v>397</v>
      </c>
      <c r="F804" s="247">
        <v>32347</v>
      </c>
      <c r="G804" s="246" t="s">
        <v>615</v>
      </c>
      <c r="H804" s="246" t="s">
        <v>398</v>
      </c>
      <c r="I804" s="246" t="s">
        <v>64</v>
      </c>
      <c r="J804" s="246"/>
      <c r="K804" s="246"/>
      <c r="L804" s="246"/>
      <c r="M804" s="246"/>
      <c r="O804" s="246"/>
      <c r="P804" s="246"/>
      <c r="Q804" s="246"/>
      <c r="R804" s="246"/>
      <c r="S804" s="246"/>
      <c r="T804" s="251"/>
      <c r="U804" s="246"/>
      <c r="Z804" s="246"/>
      <c r="AA804" s="246"/>
      <c r="AB804" s="246"/>
      <c r="AC804" s="246"/>
    </row>
    <row r="805" spans="1:29" x14ac:dyDescent="0.3">
      <c r="A805" s="246">
        <v>212029</v>
      </c>
      <c r="B805" s="246" t="s">
        <v>2422</v>
      </c>
      <c r="C805" s="246" t="s">
        <v>94</v>
      </c>
      <c r="D805" s="246" t="s">
        <v>2423</v>
      </c>
      <c r="E805" s="246" t="s">
        <v>397</v>
      </c>
      <c r="F805" s="247">
        <v>33980</v>
      </c>
      <c r="G805" s="246" t="s">
        <v>1026</v>
      </c>
      <c r="H805" s="246" t="s">
        <v>398</v>
      </c>
      <c r="I805" s="246" t="s">
        <v>64</v>
      </c>
      <c r="J805" s="246"/>
      <c r="K805" s="246"/>
      <c r="L805" s="246"/>
      <c r="M805" s="246"/>
      <c r="O805" s="246"/>
      <c r="P805" s="246"/>
      <c r="Q805" s="246"/>
      <c r="R805" s="246"/>
      <c r="S805" s="246"/>
      <c r="T805" s="251"/>
      <c r="U805" s="246"/>
      <c r="Z805" s="246"/>
      <c r="AA805" s="246"/>
      <c r="AB805" s="246"/>
      <c r="AC805" s="246"/>
    </row>
    <row r="806" spans="1:29" x14ac:dyDescent="0.3">
      <c r="A806" s="246">
        <v>212031</v>
      </c>
      <c r="B806" s="246" t="s">
        <v>2424</v>
      </c>
      <c r="C806" s="246" t="s">
        <v>497</v>
      </c>
      <c r="D806" s="246" t="s">
        <v>281</v>
      </c>
      <c r="E806" s="246" t="s">
        <v>397</v>
      </c>
      <c r="F806" s="247">
        <v>33783</v>
      </c>
      <c r="G806" s="246" t="s">
        <v>373</v>
      </c>
      <c r="H806" s="246" t="s">
        <v>398</v>
      </c>
      <c r="I806" s="246" t="s">
        <v>64</v>
      </c>
      <c r="J806" s="246"/>
      <c r="K806" s="246"/>
      <c r="L806" s="246"/>
      <c r="M806" s="246"/>
      <c r="O806" s="246"/>
      <c r="P806" s="246"/>
      <c r="Q806" s="246"/>
      <c r="R806" s="246"/>
      <c r="S806" s="246"/>
      <c r="T806" s="251"/>
      <c r="U806" s="246"/>
      <c r="Z806" s="246"/>
      <c r="AA806" s="246"/>
      <c r="AB806" s="246"/>
      <c r="AC806" s="246"/>
    </row>
    <row r="807" spans="1:29" x14ac:dyDescent="0.3">
      <c r="A807" s="246">
        <v>212036</v>
      </c>
      <c r="B807" s="246" t="s">
        <v>2014</v>
      </c>
      <c r="C807" s="246" t="s">
        <v>71</v>
      </c>
      <c r="D807" s="246" t="s">
        <v>2015</v>
      </c>
      <c r="E807" s="246" t="s">
        <v>397</v>
      </c>
      <c r="F807" s="247">
        <v>32375</v>
      </c>
      <c r="G807" s="246" t="s">
        <v>2016</v>
      </c>
      <c r="H807" s="246" t="s">
        <v>398</v>
      </c>
      <c r="I807" s="246" t="s">
        <v>64</v>
      </c>
      <c r="J807" s="246"/>
      <c r="K807" s="246"/>
      <c r="L807" s="246"/>
      <c r="M807" s="246"/>
      <c r="O807" s="246"/>
      <c r="P807" s="246"/>
      <c r="Q807" s="246"/>
      <c r="R807" s="246"/>
      <c r="S807" s="246"/>
      <c r="T807" s="251"/>
      <c r="U807" s="246"/>
      <c r="Z807" s="246"/>
      <c r="AA807" s="246"/>
      <c r="AB807" s="246"/>
      <c r="AC807" s="246"/>
    </row>
    <row r="808" spans="1:29" x14ac:dyDescent="0.3">
      <c r="A808" s="246">
        <v>212037</v>
      </c>
      <c r="B808" s="246" t="s">
        <v>2089</v>
      </c>
      <c r="C808" s="246" t="s">
        <v>111</v>
      </c>
      <c r="D808" s="246" t="s">
        <v>2425</v>
      </c>
      <c r="E808" s="246" t="s">
        <v>397</v>
      </c>
      <c r="F808" s="247">
        <v>35585</v>
      </c>
      <c r="G808" s="246" t="s">
        <v>1026</v>
      </c>
      <c r="H808" s="246" t="s">
        <v>398</v>
      </c>
      <c r="I808" s="246" t="s">
        <v>64</v>
      </c>
      <c r="J808" s="246"/>
      <c r="K808" s="246"/>
      <c r="L808" s="246"/>
      <c r="M808" s="246"/>
      <c r="O808" s="246"/>
      <c r="P808" s="246"/>
      <c r="Q808" s="246"/>
      <c r="R808" s="246"/>
      <c r="S808" s="246"/>
      <c r="T808" s="251"/>
      <c r="U808" s="246"/>
      <c r="Z808" s="246"/>
      <c r="AA808" s="246"/>
      <c r="AB808" s="246"/>
      <c r="AC808" s="246"/>
    </row>
    <row r="809" spans="1:29" x14ac:dyDescent="0.3">
      <c r="A809" s="246">
        <v>212040</v>
      </c>
      <c r="B809" s="246" t="s">
        <v>1933</v>
      </c>
      <c r="C809" s="246" t="s">
        <v>103</v>
      </c>
      <c r="D809" s="246" t="s">
        <v>2426</v>
      </c>
      <c r="E809" s="246" t="s">
        <v>396</v>
      </c>
      <c r="F809" s="247">
        <v>34396</v>
      </c>
      <c r="G809" s="246" t="s">
        <v>1026</v>
      </c>
      <c r="H809" s="246" t="s">
        <v>398</v>
      </c>
      <c r="I809" s="246" t="s">
        <v>64</v>
      </c>
      <c r="J809" s="246"/>
      <c r="K809" s="246"/>
      <c r="L809" s="246"/>
      <c r="M809" s="246"/>
      <c r="O809" s="246"/>
      <c r="P809" s="246"/>
      <c r="Q809" s="246"/>
      <c r="R809" s="246"/>
      <c r="S809" s="246"/>
      <c r="T809" s="251"/>
      <c r="U809" s="246"/>
      <c r="Z809" s="246"/>
      <c r="AA809" s="246"/>
      <c r="AB809" s="246"/>
      <c r="AC809" s="246"/>
    </row>
    <row r="810" spans="1:29" x14ac:dyDescent="0.3">
      <c r="A810" s="246">
        <v>212047</v>
      </c>
      <c r="B810" s="246" t="s">
        <v>2101</v>
      </c>
      <c r="C810" s="246" t="s">
        <v>111</v>
      </c>
      <c r="D810" s="246" t="s">
        <v>2427</v>
      </c>
      <c r="E810" s="246" t="s">
        <v>397</v>
      </c>
      <c r="F810" s="247">
        <v>32797</v>
      </c>
      <c r="G810" s="246" t="s">
        <v>1056</v>
      </c>
      <c r="H810" s="246" t="s">
        <v>398</v>
      </c>
      <c r="I810" s="246" t="s">
        <v>64</v>
      </c>
      <c r="J810" s="246"/>
      <c r="K810" s="246"/>
      <c r="L810" s="246"/>
      <c r="M810" s="246"/>
      <c r="O810" s="246"/>
      <c r="P810" s="246"/>
      <c r="Q810" s="246"/>
      <c r="R810" s="246"/>
      <c r="S810" s="246"/>
      <c r="T810" s="251"/>
      <c r="U810" s="246"/>
      <c r="Z810" s="246"/>
      <c r="AA810" s="246"/>
      <c r="AB810" s="246"/>
      <c r="AC810" s="246"/>
    </row>
    <row r="811" spans="1:29" x14ac:dyDescent="0.3">
      <c r="A811" s="246">
        <v>212051</v>
      </c>
      <c r="B811" s="246" t="s">
        <v>1710</v>
      </c>
      <c r="C811" s="246" t="s">
        <v>122</v>
      </c>
      <c r="D811" s="246" t="s">
        <v>326</v>
      </c>
      <c r="E811" s="246" t="s">
        <v>397</v>
      </c>
      <c r="F811" s="247">
        <v>35693</v>
      </c>
      <c r="G811" s="246" t="s">
        <v>373</v>
      </c>
      <c r="H811" s="246" t="s">
        <v>398</v>
      </c>
      <c r="I811" s="246" t="s">
        <v>64</v>
      </c>
      <c r="J811" s="246"/>
      <c r="K811" s="246"/>
      <c r="L811" s="246"/>
      <c r="M811" s="246"/>
      <c r="O811" s="246"/>
      <c r="P811" s="246"/>
      <c r="Q811" s="246"/>
      <c r="R811" s="246"/>
      <c r="S811" s="246"/>
      <c r="T811" s="251"/>
      <c r="U811" s="246"/>
      <c r="Z811" s="246" t="s">
        <v>685</v>
      </c>
      <c r="AA811" s="246"/>
      <c r="AB811" s="246"/>
      <c r="AC811" s="246"/>
    </row>
    <row r="812" spans="1:29" x14ac:dyDescent="0.3">
      <c r="A812" s="246">
        <v>212056</v>
      </c>
      <c r="B812" s="246" t="s">
        <v>2084</v>
      </c>
      <c r="C812" s="246" t="s">
        <v>143</v>
      </c>
      <c r="D812" s="246" t="s">
        <v>2428</v>
      </c>
      <c r="E812" s="246" t="s">
        <v>397</v>
      </c>
      <c r="F812" s="247">
        <v>34916</v>
      </c>
      <c r="G812" s="246" t="s">
        <v>1026</v>
      </c>
      <c r="H812" s="246" t="s">
        <v>398</v>
      </c>
      <c r="I812" s="246" t="s">
        <v>64</v>
      </c>
      <c r="J812" s="246"/>
      <c r="K812" s="246"/>
      <c r="L812" s="246"/>
      <c r="M812" s="246"/>
      <c r="O812" s="246"/>
      <c r="P812" s="246"/>
      <c r="Q812" s="246"/>
      <c r="R812" s="246"/>
      <c r="S812" s="246"/>
      <c r="T812" s="251"/>
      <c r="U812" s="246"/>
      <c r="Z812" s="246"/>
      <c r="AA812" s="246"/>
      <c r="AB812" s="246"/>
      <c r="AC812" s="246"/>
    </row>
    <row r="813" spans="1:29" x14ac:dyDescent="0.3">
      <c r="A813" s="246">
        <v>212059</v>
      </c>
      <c r="B813" s="246" t="s">
        <v>1985</v>
      </c>
      <c r="C813" s="246" t="s">
        <v>111</v>
      </c>
      <c r="D813" s="246" t="s">
        <v>2429</v>
      </c>
      <c r="E813" s="246" t="s">
        <v>397</v>
      </c>
      <c r="F813" s="247">
        <v>34865</v>
      </c>
      <c r="G813" s="246" t="s">
        <v>2430</v>
      </c>
      <c r="H813" s="246" t="s">
        <v>398</v>
      </c>
      <c r="I813" s="246" t="s">
        <v>64</v>
      </c>
      <c r="J813" s="246"/>
      <c r="K813" s="246"/>
      <c r="L813" s="246"/>
      <c r="M813" s="246"/>
      <c r="O813" s="246"/>
      <c r="P813" s="246"/>
      <c r="Q813" s="246"/>
      <c r="R813" s="246"/>
      <c r="S813" s="246"/>
      <c r="T813" s="251"/>
      <c r="U813" s="246"/>
      <c r="Z813" s="246"/>
      <c r="AA813" s="246"/>
      <c r="AB813" s="246"/>
      <c r="AC813" s="246"/>
    </row>
    <row r="814" spans="1:29" x14ac:dyDescent="0.3">
      <c r="A814" s="246">
        <v>212063</v>
      </c>
      <c r="B814" s="246" t="s">
        <v>1937</v>
      </c>
      <c r="C814" s="246" t="s">
        <v>2431</v>
      </c>
      <c r="D814" s="246" t="s">
        <v>2432</v>
      </c>
      <c r="E814" s="246" t="s">
        <v>397</v>
      </c>
      <c r="F814" s="247">
        <v>35094</v>
      </c>
      <c r="G814" s="246" t="s">
        <v>2360</v>
      </c>
      <c r="H814" s="246" t="s">
        <v>398</v>
      </c>
      <c r="I814" s="246" t="s">
        <v>64</v>
      </c>
      <c r="J814" s="246"/>
      <c r="K814" s="246"/>
      <c r="L814" s="246"/>
      <c r="M814" s="246"/>
      <c r="O814" s="246"/>
      <c r="P814" s="246"/>
      <c r="Q814" s="246"/>
      <c r="R814" s="246"/>
      <c r="S814" s="246"/>
      <c r="T814" s="251"/>
      <c r="U814" s="246"/>
      <c r="Z814" s="246"/>
      <c r="AA814" s="246"/>
      <c r="AB814" s="246"/>
      <c r="AC814" s="246"/>
    </row>
    <row r="815" spans="1:29" x14ac:dyDescent="0.3">
      <c r="A815" s="246">
        <v>212107</v>
      </c>
      <c r="B815" s="246" t="s">
        <v>1724</v>
      </c>
      <c r="C815" s="246" t="s">
        <v>157</v>
      </c>
      <c r="D815" s="246" t="s">
        <v>508</v>
      </c>
      <c r="E815" s="246" t="s">
        <v>396</v>
      </c>
      <c r="F815" s="247">
        <v>34241</v>
      </c>
      <c r="G815" s="246" t="s">
        <v>1725</v>
      </c>
      <c r="H815" s="246" t="s">
        <v>398</v>
      </c>
      <c r="I815" s="246" t="s">
        <v>64</v>
      </c>
      <c r="J815" s="246"/>
      <c r="K815" s="246"/>
      <c r="L815" s="246"/>
      <c r="M815" s="246"/>
      <c r="O815" s="246"/>
      <c r="P815" s="246"/>
      <c r="Q815" s="246"/>
      <c r="R815" s="246"/>
      <c r="S815" s="246"/>
      <c r="T815" s="251"/>
      <c r="U815" s="246"/>
      <c r="Z815" s="246" t="s">
        <v>685</v>
      </c>
      <c r="AA815" s="246"/>
      <c r="AB815" s="246"/>
      <c r="AC815" s="246"/>
    </row>
    <row r="816" spans="1:29" x14ac:dyDescent="0.3">
      <c r="A816" s="246">
        <v>212118</v>
      </c>
      <c r="B816" s="246" t="s">
        <v>2092</v>
      </c>
      <c r="C816" s="246" t="s">
        <v>71</v>
      </c>
      <c r="D816" s="246" t="s">
        <v>2434</v>
      </c>
      <c r="E816" s="246" t="s">
        <v>397</v>
      </c>
      <c r="F816" s="247">
        <v>35988</v>
      </c>
      <c r="G816" s="246" t="s">
        <v>1026</v>
      </c>
      <c r="H816" s="246" t="s">
        <v>398</v>
      </c>
      <c r="I816" s="246" t="s">
        <v>64</v>
      </c>
      <c r="J816" s="246"/>
      <c r="K816" s="246"/>
      <c r="L816" s="246"/>
      <c r="M816" s="246"/>
      <c r="O816" s="246"/>
      <c r="P816" s="246"/>
      <c r="Q816" s="246"/>
      <c r="R816" s="246"/>
      <c r="S816" s="246"/>
      <c r="T816" s="251"/>
      <c r="U816" s="246"/>
      <c r="Z816" s="246"/>
      <c r="AA816" s="246"/>
      <c r="AB816" s="246"/>
      <c r="AC816" s="246"/>
    </row>
    <row r="817" spans="1:29" x14ac:dyDescent="0.3">
      <c r="A817" s="246">
        <v>212134</v>
      </c>
      <c r="B817" s="246" t="s">
        <v>1750</v>
      </c>
      <c r="C817" s="246" t="s">
        <v>71</v>
      </c>
      <c r="D817" s="246" t="s">
        <v>2435</v>
      </c>
      <c r="E817" s="246" t="s">
        <v>396</v>
      </c>
      <c r="F817" s="247">
        <v>29264</v>
      </c>
      <c r="G817" s="246" t="s">
        <v>1026</v>
      </c>
      <c r="H817" s="246" t="s">
        <v>398</v>
      </c>
      <c r="I817" s="246" t="s">
        <v>64</v>
      </c>
      <c r="J817" s="246"/>
      <c r="K817" s="246"/>
      <c r="L817" s="246"/>
      <c r="M817" s="246"/>
      <c r="O817" s="246"/>
      <c r="P817" s="246"/>
      <c r="Q817" s="246"/>
      <c r="R817" s="246"/>
      <c r="S817" s="246"/>
      <c r="T817" s="251"/>
      <c r="U817" s="246"/>
      <c r="Z817" s="246"/>
      <c r="AA817" s="246"/>
      <c r="AB817" s="246"/>
      <c r="AC817" s="246"/>
    </row>
    <row r="818" spans="1:29" x14ac:dyDescent="0.3">
      <c r="A818" s="246">
        <v>212160</v>
      </c>
      <c r="B818" s="246" t="s">
        <v>1845</v>
      </c>
      <c r="C818" s="246" t="s">
        <v>122</v>
      </c>
      <c r="D818" s="246" t="s">
        <v>2307</v>
      </c>
      <c r="E818" s="246" t="s">
        <v>397</v>
      </c>
      <c r="F818" s="247">
        <v>33989</v>
      </c>
      <c r="G818" s="246" t="s">
        <v>2437</v>
      </c>
      <c r="H818" s="246" t="s">
        <v>398</v>
      </c>
      <c r="I818" s="246" t="s">
        <v>64</v>
      </c>
      <c r="J818" s="246"/>
      <c r="K818" s="246"/>
      <c r="L818" s="246"/>
      <c r="M818" s="246"/>
      <c r="O818" s="246"/>
      <c r="P818" s="246"/>
      <c r="Q818" s="246"/>
      <c r="R818" s="246"/>
      <c r="S818" s="246"/>
      <c r="T818" s="251"/>
      <c r="U818" s="246"/>
      <c r="Z818" s="246"/>
      <c r="AA818" s="246"/>
      <c r="AB818" s="246"/>
      <c r="AC818" s="246"/>
    </row>
    <row r="819" spans="1:29" x14ac:dyDescent="0.3">
      <c r="A819" s="246">
        <v>212164</v>
      </c>
      <c r="B819" s="246" t="s">
        <v>2438</v>
      </c>
      <c r="C819" s="246" t="s">
        <v>2439</v>
      </c>
      <c r="D819" s="246" t="s">
        <v>1909</v>
      </c>
      <c r="E819" s="246" t="s">
        <v>397</v>
      </c>
      <c r="F819" s="247">
        <v>34714</v>
      </c>
      <c r="G819" s="246" t="s">
        <v>2440</v>
      </c>
      <c r="H819" s="246" t="s">
        <v>398</v>
      </c>
      <c r="I819" s="246" t="s">
        <v>64</v>
      </c>
      <c r="J819" s="246"/>
      <c r="K819" s="246"/>
      <c r="L819" s="246"/>
      <c r="M819" s="246"/>
      <c r="O819" s="246"/>
      <c r="P819" s="246"/>
      <c r="Q819" s="246"/>
      <c r="R819" s="246"/>
      <c r="S819" s="246"/>
      <c r="T819" s="251"/>
      <c r="U819" s="246"/>
      <c r="Z819" s="246"/>
      <c r="AA819" s="246"/>
      <c r="AB819" s="246"/>
      <c r="AC819" s="246"/>
    </row>
    <row r="820" spans="1:29" x14ac:dyDescent="0.3">
      <c r="A820" s="246">
        <v>212166</v>
      </c>
      <c r="B820" s="246" t="s">
        <v>2441</v>
      </c>
      <c r="C820" s="246" t="s">
        <v>91</v>
      </c>
      <c r="D820" s="246" t="s">
        <v>2442</v>
      </c>
      <c r="E820" s="246" t="s">
        <v>397</v>
      </c>
      <c r="F820" s="247">
        <v>35968</v>
      </c>
      <c r="G820" s="246" t="s">
        <v>1026</v>
      </c>
      <c r="H820" s="246" t="s">
        <v>398</v>
      </c>
      <c r="I820" s="246" t="s">
        <v>64</v>
      </c>
      <c r="J820" s="246"/>
      <c r="K820" s="246"/>
      <c r="L820" s="246"/>
      <c r="M820" s="246"/>
      <c r="O820" s="246"/>
      <c r="P820" s="246"/>
      <c r="Q820" s="246"/>
      <c r="R820" s="246"/>
      <c r="S820" s="246"/>
      <c r="T820" s="251"/>
      <c r="U820" s="246"/>
      <c r="Z820" s="246"/>
      <c r="AA820" s="246"/>
      <c r="AB820" s="246"/>
      <c r="AC820" s="246"/>
    </row>
    <row r="821" spans="1:29" x14ac:dyDescent="0.3">
      <c r="A821" s="246">
        <v>212168</v>
      </c>
      <c r="B821" s="246" t="s">
        <v>2061</v>
      </c>
      <c r="C821" s="246" t="s">
        <v>99</v>
      </c>
      <c r="D821" s="246" t="s">
        <v>2443</v>
      </c>
      <c r="E821" s="246" t="s">
        <v>397</v>
      </c>
      <c r="F821" s="247">
        <v>33424</v>
      </c>
      <c r="G821" s="246" t="s">
        <v>2444</v>
      </c>
      <c r="H821" s="246" t="s">
        <v>398</v>
      </c>
      <c r="I821" s="246" t="s">
        <v>64</v>
      </c>
      <c r="J821" s="246"/>
      <c r="K821" s="246"/>
      <c r="L821" s="246"/>
      <c r="M821" s="246"/>
      <c r="O821" s="246"/>
      <c r="P821" s="246"/>
      <c r="Q821" s="246"/>
      <c r="R821" s="246"/>
      <c r="S821" s="246"/>
      <c r="T821" s="251"/>
      <c r="U821" s="246"/>
      <c r="Z821" s="246"/>
      <c r="AA821" s="246"/>
      <c r="AB821" s="246"/>
      <c r="AC821" s="246"/>
    </row>
    <row r="822" spans="1:29" x14ac:dyDescent="0.3">
      <c r="A822" s="246">
        <v>212191</v>
      </c>
      <c r="B822" s="246" t="s">
        <v>1792</v>
      </c>
      <c r="C822" s="246" t="s">
        <v>71</v>
      </c>
      <c r="D822" s="246" t="s">
        <v>311</v>
      </c>
      <c r="E822" s="246" t="s">
        <v>397</v>
      </c>
      <c r="F822" s="247">
        <v>31938</v>
      </c>
      <c r="G822" s="246" t="s">
        <v>593</v>
      </c>
      <c r="H822" s="246" t="s">
        <v>398</v>
      </c>
      <c r="I822" s="246" t="s">
        <v>64</v>
      </c>
      <c r="J822" s="246"/>
      <c r="K822" s="246"/>
      <c r="L822" s="246"/>
      <c r="M822" s="246"/>
      <c r="O822" s="246"/>
      <c r="P822" s="246"/>
      <c r="Q822" s="246"/>
      <c r="R822" s="246"/>
      <c r="S822" s="246"/>
      <c r="T822" s="251"/>
      <c r="U822" s="246"/>
      <c r="Z822" s="246"/>
      <c r="AA822" s="246"/>
      <c r="AB822" s="246"/>
      <c r="AC822" s="246"/>
    </row>
    <row r="823" spans="1:29" x14ac:dyDescent="0.3">
      <c r="A823" s="246">
        <v>212195</v>
      </c>
      <c r="B823" s="246" t="s">
        <v>2445</v>
      </c>
      <c r="C823" s="246" t="s">
        <v>449</v>
      </c>
      <c r="D823" s="246" t="s">
        <v>1269</v>
      </c>
      <c r="E823" s="246" t="s">
        <v>397</v>
      </c>
      <c r="F823" s="247">
        <v>34047</v>
      </c>
      <c r="G823" s="246" t="s">
        <v>1026</v>
      </c>
      <c r="H823" s="246" t="s">
        <v>398</v>
      </c>
      <c r="I823" s="246" t="s">
        <v>64</v>
      </c>
      <c r="J823" s="246"/>
      <c r="K823" s="246"/>
      <c r="L823" s="246"/>
      <c r="M823" s="246"/>
      <c r="O823" s="246"/>
      <c r="P823" s="246"/>
      <c r="Q823" s="246"/>
      <c r="R823" s="246"/>
      <c r="S823" s="246"/>
      <c r="T823" s="251"/>
      <c r="U823" s="246"/>
      <c r="Z823" s="246"/>
      <c r="AA823" s="246"/>
      <c r="AB823" s="246"/>
      <c r="AC823" s="246"/>
    </row>
    <row r="824" spans="1:29" x14ac:dyDescent="0.3">
      <c r="A824" s="246">
        <v>212196</v>
      </c>
      <c r="B824" s="246" t="s">
        <v>2446</v>
      </c>
      <c r="C824" s="246" t="s">
        <v>111</v>
      </c>
      <c r="D824" s="246" t="s">
        <v>2447</v>
      </c>
      <c r="E824" s="246" t="s">
        <v>397</v>
      </c>
      <c r="F824" s="247">
        <v>35930</v>
      </c>
      <c r="G824" s="246" t="s">
        <v>1026</v>
      </c>
      <c r="H824" s="246" t="s">
        <v>398</v>
      </c>
      <c r="I824" s="246" t="s">
        <v>64</v>
      </c>
      <c r="J824" s="246"/>
      <c r="K824" s="246"/>
      <c r="L824" s="246"/>
      <c r="M824" s="246"/>
      <c r="O824" s="246"/>
      <c r="P824" s="246"/>
      <c r="Q824" s="246"/>
      <c r="R824" s="246"/>
      <c r="S824" s="246"/>
      <c r="T824" s="251"/>
      <c r="U824" s="246"/>
      <c r="Z824" s="246"/>
      <c r="AA824" s="246"/>
      <c r="AB824" s="246"/>
      <c r="AC824" s="246"/>
    </row>
    <row r="825" spans="1:29" x14ac:dyDescent="0.3">
      <c r="A825" s="246">
        <v>212207</v>
      </c>
      <c r="B825" s="246" t="s">
        <v>1467</v>
      </c>
      <c r="C825" s="246" t="s">
        <v>719</v>
      </c>
      <c r="D825" s="246" t="s">
        <v>365</v>
      </c>
      <c r="E825" s="246" t="s">
        <v>396</v>
      </c>
      <c r="F825" s="247">
        <v>35899</v>
      </c>
      <c r="G825" s="246" t="s">
        <v>373</v>
      </c>
      <c r="H825" s="246" t="s">
        <v>404</v>
      </c>
      <c r="I825" s="246" t="s">
        <v>64</v>
      </c>
      <c r="J825" s="246"/>
      <c r="K825" s="246"/>
      <c r="L825" s="246"/>
      <c r="M825" s="246"/>
      <c r="O825" s="246"/>
      <c r="P825" s="246"/>
      <c r="Q825" s="246"/>
      <c r="R825" s="246"/>
      <c r="S825" s="246"/>
      <c r="T825" s="251"/>
      <c r="U825" s="246"/>
      <c r="Y825" s="189" t="s">
        <v>685</v>
      </c>
      <c r="Z825" s="246" t="s">
        <v>685</v>
      </c>
      <c r="AA825" s="246"/>
      <c r="AB825" s="246"/>
      <c r="AC825" s="246"/>
    </row>
    <row r="826" spans="1:29" x14ac:dyDescent="0.3">
      <c r="A826" s="246">
        <v>212215</v>
      </c>
      <c r="B826" s="246" t="s">
        <v>1892</v>
      </c>
      <c r="C826" s="246" t="s">
        <v>71</v>
      </c>
      <c r="D826" s="246" t="s">
        <v>2448</v>
      </c>
      <c r="E826" s="246" t="s">
        <v>396</v>
      </c>
      <c r="F826" s="247">
        <v>35471</v>
      </c>
      <c r="G826" s="246" t="s">
        <v>1026</v>
      </c>
      <c r="H826" s="246" t="s">
        <v>398</v>
      </c>
      <c r="I826" s="246" t="s">
        <v>64</v>
      </c>
      <c r="J826" s="246"/>
      <c r="K826" s="246"/>
      <c r="L826" s="246"/>
      <c r="M826" s="246"/>
      <c r="O826" s="246"/>
      <c r="P826" s="246"/>
      <c r="Q826" s="246"/>
      <c r="R826" s="246"/>
      <c r="S826" s="246"/>
      <c r="T826" s="251"/>
      <c r="U826" s="246"/>
      <c r="Z826" s="246"/>
      <c r="AA826" s="246"/>
      <c r="AB826" s="246"/>
      <c r="AC826" s="246"/>
    </row>
    <row r="827" spans="1:29" x14ac:dyDescent="0.3">
      <c r="A827" s="246">
        <v>212239</v>
      </c>
      <c r="B827" s="246" t="s">
        <v>1883</v>
      </c>
      <c r="C827" s="246" t="s">
        <v>184</v>
      </c>
      <c r="D827" s="246" t="s">
        <v>2450</v>
      </c>
      <c r="E827" s="246" t="s">
        <v>396</v>
      </c>
      <c r="F827" s="247">
        <v>34905</v>
      </c>
      <c r="G827" s="246" t="s">
        <v>1042</v>
      </c>
      <c r="H827" s="246" t="s">
        <v>398</v>
      </c>
      <c r="I827" s="246" t="s">
        <v>64</v>
      </c>
      <c r="J827" s="246"/>
      <c r="K827" s="246"/>
      <c r="L827" s="246"/>
      <c r="M827" s="246"/>
      <c r="O827" s="246"/>
      <c r="P827" s="246"/>
      <c r="Q827" s="246"/>
      <c r="R827" s="246"/>
      <c r="S827" s="246"/>
      <c r="T827" s="251"/>
      <c r="U827" s="246"/>
      <c r="Z827" s="246"/>
      <c r="AA827" s="246"/>
      <c r="AB827" s="246"/>
      <c r="AC827" s="246"/>
    </row>
    <row r="828" spans="1:29" x14ac:dyDescent="0.3">
      <c r="A828" s="246">
        <v>212255</v>
      </c>
      <c r="B828" s="246" t="s">
        <v>1861</v>
      </c>
      <c r="C828" s="246" t="s">
        <v>722</v>
      </c>
      <c r="D828" s="246" t="s">
        <v>1862</v>
      </c>
      <c r="E828" s="246" t="s">
        <v>397</v>
      </c>
      <c r="F828" s="247">
        <v>34955</v>
      </c>
      <c r="G828" s="246" t="s">
        <v>1031</v>
      </c>
      <c r="H828" s="246" t="s">
        <v>404</v>
      </c>
      <c r="I828" s="246" t="s">
        <v>64</v>
      </c>
      <c r="J828" s="246"/>
      <c r="K828" s="246"/>
      <c r="L828" s="246"/>
      <c r="M828" s="246"/>
      <c r="O828" s="246"/>
      <c r="P828" s="246"/>
      <c r="Q828" s="246"/>
      <c r="R828" s="246"/>
      <c r="S828" s="246"/>
      <c r="T828" s="251"/>
      <c r="U828" s="246"/>
      <c r="Z828" s="246"/>
      <c r="AA828" s="246"/>
      <c r="AB828" s="246"/>
      <c r="AC828" s="246"/>
    </row>
    <row r="829" spans="1:29" x14ac:dyDescent="0.3">
      <c r="A829" s="246">
        <v>212265</v>
      </c>
      <c r="B829" s="246" t="s">
        <v>1746</v>
      </c>
      <c r="C829" s="246" t="s">
        <v>355</v>
      </c>
      <c r="D829" s="246" t="s">
        <v>2451</v>
      </c>
      <c r="E829" s="246" t="s">
        <v>396</v>
      </c>
      <c r="F829" s="247">
        <v>27699</v>
      </c>
      <c r="G829" s="246" t="s">
        <v>373</v>
      </c>
      <c r="H829" s="246" t="s">
        <v>398</v>
      </c>
      <c r="I829" s="246" t="s">
        <v>64</v>
      </c>
      <c r="J829" s="246"/>
      <c r="K829" s="246"/>
      <c r="L829" s="246"/>
      <c r="M829" s="246"/>
      <c r="O829" s="246"/>
      <c r="P829" s="246"/>
      <c r="Q829" s="246"/>
      <c r="R829" s="246"/>
      <c r="S829" s="246"/>
      <c r="T829" s="251"/>
      <c r="U829" s="246"/>
      <c r="Z829" s="246"/>
      <c r="AA829" s="246"/>
      <c r="AB829" s="246"/>
      <c r="AC829" s="246"/>
    </row>
    <row r="830" spans="1:29" x14ac:dyDescent="0.3">
      <c r="A830" s="246">
        <v>212270</v>
      </c>
      <c r="B830" s="246" t="s">
        <v>1803</v>
      </c>
      <c r="C830" s="246" t="s">
        <v>169</v>
      </c>
      <c r="D830" s="246" t="s">
        <v>2452</v>
      </c>
      <c r="E830" s="246" t="s">
        <v>396</v>
      </c>
      <c r="F830" s="247">
        <v>31946</v>
      </c>
      <c r="G830" s="246" t="s">
        <v>1026</v>
      </c>
      <c r="H830" s="246" t="s">
        <v>398</v>
      </c>
      <c r="I830" s="246" t="s">
        <v>64</v>
      </c>
      <c r="J830" s="246"/>
      <c r="K830" s="246"/>
      <c r="L830" s="246"/>
      <c r="M830" s="246"/>
      <c r="O830" s="246"/>
      <c r="P830" s="246"/>
      <c r="Q830" s="246"/>
      <c r="R830" s="246"/>
      <c r="S830" s="246"/>
      <c r="T830" s="251"/>
      <c r="U830" s="246"/>
      <c r="Z830" s="246"/>
      <c r="AA830" s="246"/>
      <c r="AB830" s="246"/>
      <c r="AC830" s="246"/>
    </row>
    <row r="831" spans="1:29" x14ac:dyDescent="0.3">
      <c r="A831" s="246">
        <v>212283</v>
      </c>
      <c r="B831" s="246" t="s">
        <v>2118</v>
      </c>
      <c r="C831" s="246" t="s">
        <v>126</v>
      </c>
      <c r="D831" s="246" t="s">
        <v>2453</v>
      </c>
      <c r="E831" s="246" t="s">
        <v>396</v>
      </c>
      <c r="F831" s="247">
        <v>35933</v>
      </c>
      <c r="G831" s="246" t="s">
        <v>1026</v>
      </c>
      <c r="H831" s="246" t="s">
        <v>398</v>
      </c>
      <c r="I831" s="246" t="s">
        <v>64</v>
      </c>
      <c r="J831" s="246"/>
      <c r="K831" s="246"/>
      <c r="L831" s="246"/>
      <c r="M831" s="246"/>
      <c r="O831" s="246"/>
      <c r="P831" s="246"/>
      <c r="Q831" s="246"/>
      <c r="R831" s="246"/>
      <c r="S831" s="246"/>
      <c r="T831" s="251"/>
      <c r="U831" s="246"/>
      <c r="Z831" s="246"/>
      <c r="AA831" s="246"/>
      <c r="AB831" s="246"/>
      <c r="AC831" s="246"/>
    </row>
    <row r="832" spans="1:29" x14ac:dyDescent="0.3">
      <c r="A832" s="246">
        <v>212287</v>
      </c>
      <c r="B832" s="246" t="s">
        <v>1817</v>
      </c>
      <c r="C832" s="246" t="s">
        <v>71</v>
      </c>
      <c r="D832" s="246" t="s">
        <v>2454</v>
      </c>
      <c r="E832" s="246" t="s">
        <v>397</v>
      </c>
      <c r="F832" s="247">
        <v>33193</v>
      </c>
      <c r="G832" s="246" t="s">
        <v>2455</v>
      </c>
      <c r="H832" s="246" t="s">
        <v>398</v>
      </c>
      <c r="I832" s="246" t="s">
        <v>64</v>
      </c>
      <c r="J832" s="246"/>
      <c r="K832" s="246"/>
      <c r="L832" s="246"/>
      <c r="M832" s="246"/>
      <c r="O832" s="246"/>
      <c r="P832" s="246"/>
      <c r="Q832" s="246"/>
      <c r="R832" s="246"/>
      <c r="S832" s="246"/>
      <c r="T832" s="251"/>
      <c r="U832" s="246"/>
      <c r="Z832" s="246"/>
      <c r="AA832" s="246"/>
      <c r="AB832" s="246"/>
      <c r="AC832" s="246"/>
    </row>
    <row r="833" spans="1:29" x14ac:dyDescent="0.3">
      <c r="A833" s="246">
        <v>212297</v>
      </c>
      <c r="B833" s="246" t="s">
        <v>1867</v>
      </c>
      <c r="C833" s="246" t="s">
        <v>1868</v>
      </c>
      <c r="D833" s="246" t="s">
        <v>2456</v>
      </c>
      <c r="E833" s="246" t="s">
        <v>397</v>
      </c>
      <c r="F833" s="247">
        <v>34099</v>
      </c>
      <c r="G833" s="246" t="s">
        <v>1026</v>
      </c>
      <c r="H833" s="246" t="s">
        <v>398</v>
      </c>
      <c r="I833" s="246" t="s">
        <v>64</v>
      </c>
      <c r="J833" s="246"/>
      <c r="K833" s="246"/>
      <c r="L833" s="246"/>
      <c r="M833" s="246"/>
      <c r="O833" s="246"/>
      <c r="P833" s="246"/>
      <c r="Q833" s="246"/>
      <c r="R833" s="246"/>
      <c r="S833" s="246"/>
      <c r="T833" s="251"/>
      <c r="U833" s="246"/>
      <c r="Z833" s="246"/>
      <c r="AA833" s="246"/>
      <c r="AB833" s="246"/>
      <c r="AC833" s="246"/>
    </row>
    <row r="834" spans="1:29" x14ac:dyDescent="0.3">
      <c r="A834" s="246">
        <v>212308</v>
      </c>
      <c r="B834" s="246" t="s">
        <v>1826</v>
      </c>
      <c r="C834" s="246" t="s">
        <v>78</v>
      </c>
      <c r="D834" s="246" t="s">
        <v>2457</v>
      </c>
      <c r="E834" s="246" t="s">
        <v>396</v>
      </c>
      <c r="F834" s="247">
        <v>33410</v>
      </c>
      <c r="G834" s="246" t="s">
        <v>1026</v>
      </c>
      <c r="H834" s="246" t="s">
        <v>398</v>
      </c>
      <c r="I834" s="246" t="s">
        <v>64</v>
      </c>
      <c r="J834" s="246"/>
      <c r="K834" s="246"/>
      <c r="L834" s="246"/>
      <c r="M834" s="246"/>
      <c r="O834" s="246"/>
      <c r="P834" s="246"/>
      <c r="Q834" s="246"/>
      <c r="R834" s="246"/>
      <c r="S834" s="246"/>
      <c r="T834" s="251"/>
      <c r="U834" s="246"/>
      <c r="Z834" s="246"/>
      <c r="AA834" s="246"/>
      <c r="AB834" s="246"/>
      <c r="AC834" s="246"/>
    </row>
    <row r="835" spans="1:29" x14ac:dyDescent="0.3">
      <c r="A835" s="246">
        <v>212319</v>
      </c>
      <c r="B835" s="246" t="s">
        <v>1831</v>
      </c>
      <c r="C835" s="246" t="s">
        <v>95</v>
      </c>
      <c r="D835" s="246" t="s">
        <v>2458</v>
      </c>
      <c r="E835" s="246" t="s">
        <v>397</v>
      </c>
      <c r="F835" s="247">
        <v>33764</v>
      </c>
      <c r="G835" s="246" t="s">
        <v>1026</v>
      </c>
      <c r="H835" s="246" t="s">
        <v>404</v>
      </c>
      <c r="I835" s="246" t="s">
        <v>64</v>
      </c>
      <c r="J835" s="246"/>
      <c r="K835" s="246"/>
      <c r="L835" s="246"/>
      <c r="M835" s="246"/>
      <c r="O835" s="246"/>
      <c r="P835" s="246"/>
      <c r="Q835" s="246"/>
      <c r="R835" s="246"/>
      <c r="S835" s="246"/>
      <c r="T835" s="251"/>
      <c r="U835" s="246"/>
      <c r="Z835" s="246"/>
      <c r="AA835" s="246"/>
      <c r="AB835" s="246"/>
      <c r="AC835" s="246"/>
    </row>
    <row r="836" spans="1:29" x14ac:dyDescent="0.3">
      <c r="A836" s="246">
        <v>212331</v>
      </c>
      <c r="B836" s="246" t="s">
        <v>2010</v>
      </c>
      <c r="C836" s="246" t="s">
        <v>88</v>
      </c>
      <c r="D836" s="246" t="s">
        <v>1138</v>
      </c>
      <c r="E836" s="246" t="s">
        <v>397</v>
      </c>
      <c r="F836" s="247">
        <v>33482</v>
      </c>
      <c r="G836" s="246" t="s">
        <v>2459</v>
      </c>
      <c r="H836" s="246" t="s">
        <v>398</v>
      </c>
      <c r="I836" s="246" t="s">
        <v>64</v>
      </c>
      <c r="J836" s="246"/>
      <c r="K836" s="246"/>
      <c r="L836" s="246"/>
      <c r="M836" s="246"/>
      <c r="O836" s="246"/>
      <c r="P836" s="246"/>
      <c r="Q836" s="246"/>
      <c r="R836" s="246"/>
      <c r="S836" s="246"/>
      <c r="T836" s="251"/>
      <c r="U836" s="246"/>
      <c r="Z836" s="246"/>
      <c r="AA836" s="246"/>
      <c r="AB836" s="246"/>
      <c r="AC836" s="246"/>
    </row>
    <row r="837" spans="1:29" x14ac:dyDescent="0.3">
      <c r="A837" s="246">
        <v>212334</v>
      </c>
      <c r="B837" s="246" t="s">
        <v>1934</v>
      </c>
      <c r="C837" s="246" t="s">
        <v>113</v>
      </c>
      <c r="D837" s="246" t="s">
        <v>2461</v>
      </c>
      <c r="E837" s="246" t="s">
        <v>397</v>
      </c>
      <c r="F837" s="247">
        <v>35537</v>
      </c>
      <c r="G837" s="246" t="s">
        <v>2462</v>
      </c>
      <c r="H837" s="246" t="s">
        <v>404</v>
      </c>
      <c r="I837" s="246" t="s">
        <v>64</v>
      </c>
      <c r="J837" s="246"/>
      <c r="K837" s="246"/>
      <c r="L837" s="246"/>
      <c r="M837" s="246"/>
      <c r="O837" s="246"/>
      <c r="P837" s="246"/>
      <c r="Q837" s="246"/>
      <c r="R837" s="246"/>
      <c r="S837" s="246"/>
      <c r="T837" s="251"/>
      <c r="U837" s="246"/>
      <c r="Z837" s="246"/>
      <c r="AA837" s="246"/>
      <c r="AB837" s="246"/>
      <c r="AC837" s="246"/>
    </row>
    <row r="838" spans="1:29" x14ac:dyDescent="0.3">
      <c r="A838" s="246">
        <v>212347</v>
      </c>
      <c r="B838" s="246" t="s">
        <v>1925</v>
      </c>
      <c r="C838" s="246" t="s">
        <v>79</v>
      </c>
      <c r="D838" s="246" t="s">
        <v>2463</v>
      </c>
      <c r="E838" s="246" t="s">
        <v>397</v>
      </c>
      <c r="F838" s="247">
        <v>35704</v>
      </c>
      <c r="G838" s="246" t="s">
        <v>373</v>
      </c>
      <c r="H838" s="246" t="s">
        <v>398</v>
      </c>
      <c r="I838" s="246" t="s">
        <v>64</v>
      </c>
      <c r="J838" s="246"/>
      <c r="K838" s="246"/>
      <c r="L838" s="246"/>
      <c r="M838" s="246"/>
      <c r="O838" s="246"/>
      <c r="P838" s="246"/>
      <c r="Q838" s="246"/>
      <c r="R838" s="246"/>
      <c r="S838" s="246"/>
      <c r="T838" s="251"/>
      <c r="U838" s="246"/>
      <c r="Z838" s="246"/>
      <c r="AA838" s="246"/>
      <c r="AB838" s="246"/>
      <c r="AC838" s="246"/>
    </row>
    <row r="839" spans="1:29" x14ac:dyDescent="0.3">
      <c r="A839" s="246">
        <v>212350</v>
      </c>
      <c r="B839" s="246" t="s">
        <v>1866</v>
      </c>
      <c r="C839" s="246" t="s">
        <v>84</v>
      </c>
      <c r="D839" s="246" t="s">
        <v>1097</v>
      </c>
      <c r="E839" s="246" t="s">
        <v>397</v>
      </c>
      <c r="F839" s="247">
        <v>34484</v>
      </c>
      <c r="G839" s="246" t="s">
        <v>1026</v>
      </c>
      <c r="H839" s="246" t="s">
        <v>398</v>
      </c>
      <c r="I839" s="246" t="s">
        <v>64</v>
      </c>
      <c r="J839" s="246"/>
      <c r="K839" s="246"/>
      <c r="L839" s="246"/>
      <c r="M839" s="246"/>
      <c r="O839" s="246"/>
      <c r="P839" s="246"/>
      <c r="Q839" s="246"/>
      <c r="R839" s="246"/>
      <c r="S839" s="246"/>
      <c r="T839" s="251"/>
      <c r="U839" s="246"/>
      <c r="Z839" s="246"/>
      <c r="AA839" s="246"/>
      <c r="AB839" s="246"/>
      <c r="AC839" s="246"/>
    </row>
    <row r="840" spans="1:29" x14ac:dyDescent="0.3">
      <c r="A840" s="246">
        <v>212353</v>
      </c>
      <c r="B840" s="246" t="s">
        <v>1936</v>
      </c>
      <c r="C840" s="246" t="s">
        <v>145</v>
      </c>
      <c r="D840" s="246" t="s">
        <v>436</v>
      </c>
      <c r="E840" s="246" t="s">
        <v>397</v>
      </c>
      <c r="F840" s="247">
        <v>35796</v>
      </c>
      <c r="G840" s="246" t="s">
        <v>602</v>
      </c>
      <c r="H840" s="246" t="s">
        <v>398</v>
      </c>
      <c r="I840" s="246" t="s">
        <v>64</v>
      </c>
      <c r="J840" s="246"/>
      <c r="K840" s="246"/>
      <c r="L840" s="246"/>
      <c r="M840" s="246"/>
      <c r="O840" s="246"/>
      <c r="P840" s="246"/>
      <c r="Q840" s="246"/>
      <c r="R840" s="246"/>
      <c r="S840" s="246"/>
      <c r="T840" s="251"/>
      <c r="U840" s="246"/>
      <c r="Z840" s="246"/>
      <c r="AA840" s="246"/>
      <c r="AB840" s="246"/>
      <c r="AC840" s="246"/>
    </row>
    <row r="841" spans="1:29" x14ac:dyDescent="0.3">
      <c r="A841" s="246">
        <v>212380</v>
      </c>
      <c r="B841" s="246" t="s">
        <v>2023</v>
      </c>
      <c r="C841" s="246" t="s">
        <v>138</v>
      </c>
      <c r="D841" s="246" t="s">
        <v>2466</v>
      </c>
      <c r="E841" s="246" t="s">
        <v>397</v>
      </c>
      <c r="F841" s="247">
        <v>34634</v>
      </c>
      <c r="G841" s="246" t="s">
        <v>2433</v>
      </c>
      <c r="H841" s="246" t="s">
        <v>398</v>
      </c>
      <c r="I841" s="246" t="s">
        <v>64</v>
      </c>
      <c r="J841" s="246"/>
      <c r="K841" s="246"/>
      <c r="L841" s="246"/>
      <c r="M841" s="246"/>
      <c r="O841" s="246"/>
      <c r="P841" s="246"/>
      <c r="Q841" s="246"/>
      <c r="R841" s="246"/>
      <c r="S841" s="246"/>
      <c r="T841" s="251"/>
      <c r="U841" s="246"/>
      <c r="Z841" s="246"/>
      <c r="AA841" s="246"/>
      <c r="AB841" s="246"/>
      <c r="AC841" s="246"/>
    </row>
    <row r="842" spans="1:29" x14ac:dyDescent="0.3">
      <c r="A842" s="246">
        <v>212384</v>
      </c>
      <c r="B842" s="246" t="s">
        <v>2100</v>
      </c>
      <c r="C842" s="246" t="s">
        <v>548</v>
      </c>
      <c r="D842" s="246" t="s">
        <v>2467</v>
      </c>
      <c r="E842" s="246" t="s">
        <v>397</v>
      </c>
      <c r="F842" s="247">
        <v>34745</v>
      </c>
      <c r="G842" s="246" t="s">
        <v>2468</v>
      </c>
      <c r="H842" s="246" t="s">
        <v>398</v>
      </c>
      <c r="I842" s="246" t="s">
        <v>64</v>
      </c>
      <c r="J842" s="246"/>
      <c r="K842" s="246"/>
      <c r="L842" s="246"/>
      <c r="M842" s="246"/>
      <c r="O842" s="246"/>
      <c r="P842" s="246"/>
      <c r="Q842" s="246"/>
      <c r="R842" s="246"/>
      <c r="S842" s="246"/>
      <c r="T842" s="251"/>
      <c r="U842" s="246"/>
      <c r="Z842" s="246"/>
      <c r="AA842" s="246"/>
      <c r="AB842" s="246"/>
      <c r="AC842" s="246"/>
    </row>
    <row r="843" spans="1:29" x14ac:dyDescent="0.3">
      <c r="A843" s="246">
        <v>212389</v>
      </c>
      <c r="B843" s="246" t="s">
        <v>1963</v>
      </c>
      <c r="C843" s="246" t="s">
        <v>438</v>
      </c>
      <c r="D843" s="246" t="s">
        <v>2469</v>
      </c>
      <c r="E843" s="246" t="s">
        <v>397</v>
      </c>
      <c r="F843" s="247">
        <v>30957</v>
      </c>
      <c r="G843" s="246" t="s">
        <v>1026</v>
      </c>
      <c r="H843" s="246" t="s">
        <v>398</v>
      </c>
      <c r="I843" s="246" t="s">
        <v>64</v>
      </c>
      <c r="J843" s="246"/>
      <c r="K843" s="246"/>
      <c r="L843" s="246"/>
      <c r="M843" s="246"/>
      <c r="O843" s="246"/>
      <c r="P843" s="246"/>
      <c r="Q843" s="246"/>
      <c r="R843" s="246"/>
      <c r="S843" s="246">
        <v>808</v>
      </c>
      <c r="T843" s="251">
        <v>44420</v>
      </c>
      <c r="U843" s="246">
        <v>13000</v>
      </c>
      <c r="Z843" s="246"/>
      <c r="AA843" s="246"/>
      <c r="AB843" s="246"/>
      <c r="AC843" s="246"/>
    </row>
    <row r="844" spans="1:29" x14ac:dyDescent="0.3">
      <c r="A844" s="246">
        <v>212401</v>
      </c>
      <c r="B844" s="246" t="s">
        <v>1838</v>
      </c>
      <c r="C844" s="246" t="s">
        <v>111</v>
      </c>
      <c r="D844" s="246" t="s">
        <v>2470</v>
      </c>
      <c r="E844" s="246" t="s">
        <v>397</v>
      </c>
      <c r="F844" s="247">
        <v>31308</v>
      </c>
      <c r="G844" s="246" t="s">
        <v>1026</v>
      </c>
      <c r="H844" s="246" t="s">
        <v>398</v>
      </c>
      <c r="I844" s="246" t="s">
        <v>64</v>
      </c>
      <c r="J844" s="246"/>
      <c r="K844" s="246"/>
      <c r="L844" s="246"/>
      <c r="M844" s="246"/>
      <c r="O844" s="246"/>
      <c r="P844" s="246"/>
      <c r="Q844" s="246"/>
      <c r="R844" s="246"/>
      <c r="S844" s="246"/>
      <c r="T844" s="251"/>
      <c r="U844" s="246"/>
      <c r="Z844" s="246"/>
      <c r="AA844" s="246"/>
      <c r="AB844" s="246"/>
      <c r="AC844" s="246"/>
    </row>
    <row r="845" spans="1:29" x14ac:dyDescent="0.3">
      <c r="A845" s="246">
        <v>212405</v>
      </c>
      <c r="B845" s="246" t="s">
        <v>2032</v>
      </c>
      <c r="C845" s="246" t="s">
        <v>130</v>
      </c>
      <c r="D845" s="246" t="s">
        <v>2471</v>
      </c>
      <c r="E845" s="246" t="s">
        <v>397</v>
      </c>
      <c r="F845" s="247">
        <v>35665</v>
      </c>
      <c r="G845" s="246" t="s">
        <v>1026</v>
      </c>
      <c r="H845" s="246" t="s">
        <v>398</v>
      </c>
      <c r="I845" s="246" t="s">
        <v>64</v>
      </c>
      <c r="J845" s="246"/>
      <c r="K845" s="246"/>
      <c r="L845" s="246"/>
      <c r="M845" s="246"/>
      <c r="O845" s="246"/>
      <c r="P845" s="246"/>
      <c r="Q845" s="246"/>
      <c r="R845" s="246"/>
      <c r="S845" s="246"/>
      <c r="T845" s="251"/>
      <c r="U845" s="246"/>
      <c r="Z845" s="246"/>
      <c r="AA845" s="246"/>
      <c r="AB845" s="246"/>
      <c r="AC845" s="246"/>
    </row>
    <row r="846" spans="1:29" x14ac:dyDescent="0.3">
      <c r="A846" s="246">
        <v>212422</v>
      </c>
      <c r="B846" s="246" t="s">
        <v>692</v>
      </c>
      <c r="C846" s="246" t="s">
        <v>74</v>
      </c>
      <c r="D846" s="246" t="s">
        <v>240</v>
      </c>
      <c r="E846" s="246" t="s">
        <v>397</v>
      </c>
      <c r="F846" s="247">
        <v>34725</v>
      </c>
      <c r="G846" s="246" t="s">
        <v>1717</v>
      </c>
      <c r="H846" s="246" t="s">
        <v>398</v>
      </c>
      <c r="I846" s="246" t="s">
        <v>64</v>
      </c>
      <c r="J846" s="246"/>
      <c r="K846" s="246"/>
      <c r="L846" s="246"/>
      <c r="M846" s="246"/>
      <c r="O846" s="246"/>
      <c r="P846" s="246"/>
      <c r="Q846" s="246"/>
      <c r="R846" s="246"/>
      <c r="S846" s="246"/>
      <c r="T846" s="251"/>
      <c r="U846" s="246"/>
      <c r="Z846" s="246" t="s">
        <v>685</v>
      </c>
      <c r="AA846" s="246"/>
      <c r="AB846" s="246"/>
      <c r="AC846" s="246"/>
    </row>
    <row r="847" spans="1:29" x14ac:dyDescent="0.3">
      <c r="A847" s="246">
        <v>212433</v>
      </c>
      <c r="B847" s="246" t="s">
        <v>1912</v>
      </c>
      <c r="C847" s="246" t="s">
        <v>152</v>
      </c>
      <c r="D847" s="246" t="s">
        <v>2473</v>
      </c>
      <c r="E847" s="246" t="s">
        <v>397</v>
      </c>
      <c r="F847" s="247">
        <v>34177</v>
      </c>
      <c r="G847" s="246" t="s">
        <v>1026</v>
      </c>
      <c r="H847" s="246" t="s">
        <v>398</v>
      </c>
      <c r="I847" s="246" t="s">
        <v>64</v>
      </c>
      <c r="J847" s="246"/>
      <c r="K847" s="246"/>
      <c r="L847" s="246"/>
      <c r="M847" s="246"/>
      <c r="O847" s="246"/>
      <c r="P847" s="246"/>
      <c r="Q847" s="246"/>
      <c r="R847" s="246"/>
      <c r="S847" s="246"/>
      <c r="T847" s="251"/>
      <c r="U847" s="246"/>
      <c r="Z847" s="246"/>
      <c r="AA847" s="246"/>
      <c r="AB847" s="246"/>
      <c r="AC847" s="246"/>
    </row>
    <row r="848" spans="1:29" x14ac:dyDescent="0.3">
      <c r="A848" s="246">
        <v>212434</v>
      </c>
      <c r="B848" s="246" t="s">
        <v>1891</v>
      </c>
      <c r="C848" s="246" t="s">
        <v>103</v>
      </c>
      <c r="D848" s="246" t="s">
        <v>2474</v>
      </c>
      <c r="E848" s="246" t="s">
        <v>397</v>
      </c>
      <c r="F848" s="247">
        <v>34904</v>
      </c>
      <c r="G848" s="246" t="s">
        <v>1026</v>
      </c>
      <c r="H848" s="246" t="s">
        <v>398</v>
      </c>
      <c r="I848" s="246" t="s">
        <v>64</v>
      </c>
      <c r="J848" s="246"/>
      <c r="K848" s="246"/>
      <c r="L848" s="246"/>
      <c r="M848" s="246"/>
      <c r="O848" s="246"/>
      <c r="P848" s="246"/>
      <c r="Q848" s="246"/>
      <c r="R848" s="246"/>
      <c r="S848" s="246"/>
      <c r="T848" s="251"/>
      <c r="U848" s="246"/>
      <c r="Z848" s="246"/>
      <c r="AA848" s="246"/>
      <c r="AB848" s="246"/>
      <c r="AC848" s="246"/>
    </row>
    <row r="849" spans="1:29" x14ac:dyDescent="0.3">
      <c r="A849" s="246">
        <v>212439</v>
      </c>
      <c r="B849" s="246" t="s">
        <v>1979</v>
      </c>
      <c r="C849" s="246" t="s">
        <v>69</v>
      </c>
      <c r="D849" s="246" t="s">
        <v>2475</v>
      </c>
      <c r="E849" s="246" t="s">
        <v>397</v>
      </c>
      <c r="F849" s="247">
        <v>35092</v>
      </c>
      <c r="G849" s="246" t="s">
        <v>2476</v>
      </c>
      <c r="H849" s="246" t="s">
        <v>404</v>
      </c>
      <c r="I849" s="246" t="s">
        <v>64</v>
      </c>
      <c r="J849" s="246"/>
      <c r="K849" s="246"/>
      <c r="L849" s="246"/>
      <c r="M849" s="246"/>
      <c r="O849" s="246"/>
      <c r="P849" s="246"/>
      <c r="Q849" s="246"/>
      <c r="R849" s="246"/>
      <c r="S849" s="246"/>
      <c r="T849" s="251"/>
      <c r="U849" s="246"/>
      <c r="Z849" s="246"/>
      <c r="AA849" s="246"/>
      <c r="AB849" s="246"/>
      <c r="AC849" s="246"/>
    </row>
    <row r="850" spans="1:29" x14ac:dyDescent="0.3">
      <c r="A850" s="246">
        <v>212471</v>
      </c>
      <c r="B850" s="246" t="s">
        <v>1362</v>
      </c>
      <c r="C850" s="246" t="s">
        <v>107</v>
      </c>
      <c r="D850" s="246" t="s">
        <v>2481</v>
      </c>
      <c r="E850" s="246" t="s">
        <v>397</v>
      </c>
      <c r="F850" s="247">
        <v>33198</v>
      </c>
      <c r="G850" s="246" t="s">
        <v>1026</v>
      </c>
      <c r="H850" s="246" t="s">
        <v>404</v>
      </c>
      <c r="I850" s="246" t="s">
        <v>64</v>
      </c>
      <c r="J850" s="246"/>
      <c r="K850" s="246"/>
      <c r="L850" s="246"/>
      <c r="M850" s="246"/>
      <c r="O850" s="246"/>
      <c r="P850" s="246"/>
      <c r="Q850" s="246"/>
      <c r="R850" s="246"/>
      <c r="S850" s="246"/>
      <c r="T850" s="251"/>
      <c r="U850" s="246"/>
      <c r="Z850" s="246"/>
      <c r="AA850" s="246"/>
      <c r="AB850" s="246"/>
      <c r="AC850" s="246"/>
    </row>
    <row r="851" spans="1:29" x14ac:dyDescent="0.3">
      <c r="A851" s="246">
        <v>212481</v>
      </c>
      <c r="B851" s="246" t="s">
        <v>1924</v>
      </c>
      <c r="C851" s="246" t="s">
        <v>111</v>
      </c>
      <c r="D851" s="246" t="s">
        <v>2483</v>
      </c>
      <c r="E851" s="246" t="s">
        <v>397</v>
      </c>
      <c r="F851" s="247">
        <v>35606</v>
      </c>
      <c r="G851" s="246" t="s">
        <v>382</v>
      </c>
      <c r="H851" s="246" t="s">
        <v>398</v>
      </c>
      <c r="I851" s="246" t="s">
        <v>64</v>
      </c>
      <c r="J851" s="246"/>
      <c r="K851" s="246"/>
      <c r="L851" s="246"/>
      <c r="M851" s="246"/>
      <c r="O851" s="246"/>
      <c r="P851" s="246"/>
      <c r="Q851" s="246"/>
      <c r="R851" s="246"/>
      <c r="S851" s="246"/>
      <c r="T851" s="251"/>
      <c r="U851" s="246"/>
      <c r="Z851" s="246"/>
      <c r="AA851" s="246"/>
      <c r="AB851" s="246"/>
      <c r="AC851" s="246"/>
    </row>
    <row r="852" spans="1:29" x14ac:dyDescent="0.3">
      <c r="A852" s="246">
        <v>212492</v>
      </c>
      <c r="B852" s="246" t="s">
        <v>1455</v>
      </c>
      <c r="C852" s="246" t="s">
        <v>1006</v>
      </c>
      <c r="D852" s="246" t="s">
        <v>2484</v>
      </c>
      <c r="E852" s="246" t="s">
        <v>397</v>
      </c>
      <c r="F852" s="247">
        <v>34203</v>
      </c>
      <c r="G852" s="246" t="s">
        <v>1026</v>
      </c>
      <c r="H852" s="246" t="s">
        <v>398</v>
      </c>
      <c r="I852" s="246" t="s">
        <v>64</v>
      </c>
      <c r="J852" s="246"/>
      <c r="K852" s="246"/>
      <c r="L852" s="246"/>
      <c r="M852" s="246"/>
      <c r="O852" s="246"/>
      <c r="P852" s="246"/>
      <c r="Q852" s="246"/>
      <c r="R852" s="246"/>
      <c r="S852" s="246">
        <v>826</v>
      </c>
      <c r="T852" s="251">
        <v>44420</v>
      </c>
      <c r="U852" s="246">
        <v>10000</v>
      </c>
      <c r="Z852" s="246"/>
      <c r="AA852" s="246"/>
      <c r="AB852" s="246"/>
      <c r="AC852" s="246"/>
    </row>
    <row r="853" spans="1:29" x14ac:dyDescent="0.3">
      <c r="A853" s="246">
        <v>212501</v>
      </c>
      <c r="B853" s="246" t="s">
        <v>2106</v>
      </c>
      <c r="C853" s="246" t="s">
        <v>175</v>
      </c>
      <c r="D853" s="246" t="s">
        <v>2485</v>
      </c>
      <c r="E853" s="246" t="s">
        <v>397</v>
      </c>
      <c r="F853" s="247">
        <v>36007</v>
      </c>
      <c r="G853" s="246" t="s">
        <v>1053</v>
      </c>
      <c r="H853" s="246" t="s">
        <v>398</v>
      </c>
      <c r="I853" s="246" t="s">
        <v>64</v>
      </c>
      <c r="J853" s="246"/>
      <c r="K853" s="246"/>
      <c r="L853" s="246"/>
      <c r="M853" s="246"/>
      <c r="O853" s="246"/>
      <c r="P853" s="246"/>
      <c r="Q853" s="246"/>
      <c r="R853" s="246"/>
      <c r="S853" s="246"/>
      <c r="T853" s="251"/>
      <c r="U853" s="246"/>
      <c r="Z853" s="246"/>
      <c r="AA853" s="246"/>
      <c r="AB853" s="246"/>
      <c r="AC853" s="246"/>
    </row>
    <row r="854" spans="1:29" x14ac:dyDescent="0.3">
      <c r="A854" s="246">
        <v>212518</v>
      </c>
      <c r="B854" s="246" t="s">
        <v>1962</v>
      </c>
      <c r="C854" s="246" t="s">
        <v>429</v>
      </c>
      <c r="D854" s="246" t="s">
        <v>2486</v>
      </c>
      <c r="E854" s="246" t="s">
        <v>396</v>
      </c>
      <c r="F854" s="247">
        <v>35219</v>
      </c>
      <c r="G854" s="246" t="s">
        <v>1028</v>
      </c>
      <c r="H854" s="246" t="s">
        <v>398</v>
      </c>
      <c r="I854" s="246" t="s">
        <v>64</v>
      </c>
      <c r="J854" s="246"/>
      <c r="K854" s="246"/>
      <c r="L854" s="246"/>
      <c r="M854" s="246"/>
      <c r="O854" s="246"/>
      <c r="P854" s="246"/>
      <c r="Q854" s="246"/>
      <c r="R854" s="246"/>
      <c r="S854" s="246"/>
      <c r="T854" s="251"/>
      <c r="U854" s="246"/>
      <c r="Z854" s="246"/>
      <c r="AA854" s="246"/>
      <c r="AB854" s="246"/>
      <c r="AC854" s="246"/>
    </row>
    <row r="855" spans="1:29" x14ac:dyDescent="0.3">
      <c r="A855" s="246">
        <v>212539</v>
      </c>
      <c r="B855" s="246" t="s">
        <v>1903</v>
      </c>
      <c r="C855" s="246" t="s">
        <v>68</v>
      </c>
      <c r="D855" s="246" t="s">
        <v>2488</v>
      </c>
      <c r="E855" s="246" t="s">
        <v>397</v>
      </c>
      <c r="F855" s="247">
        <v>35249</v>
      </c>
      <c r="G855" s="246" t="s">
        <v>1026</v>
      </c>
      <c r="H855" s="246" t="s">
        <v>398</v>
      </c>
      <c r="I855" s="246" t="s">
        <v>64</v>
      </c>
      <c r="J855" s="246"/>
      <c r="K855" s="246"/>
      <c r="L855" s="246"/>
      <c r="M855" s="246"/>
      <c r="O855" s="246"/>
      <c r="P855" s="246"/>
      <c r="Q855" s="246"/>
      <c r="R855" s="246"/>
      <c r="S855" s="246"/>
      <c r="T855" s="251"/>
      <c r="U855" s="246"/>
      <c r="Z855" s="246"/>
      <c r="AA855" s="246"/>
      <c r="AB855" s="246"/>
      <c r="AC855" s="246"/>
    </row>
    <row r="856" spans="1:29" x14ac:dyDescent="0.3">
      <c r="A856" s="246">
        <v>212541</v>
      </c>
      <c r="B856" s="246" t="s">
        <v>1949</v>
      </c>
      <c r="C856" s="246" t="s">
        <v>1253</v>
      </c>
      <c r="D856" s="246" t="s">
        <v>1068</v>
      </c>
      <c r="E856" s="246" t="s">
        <v>396</v>
      </c>
      <c r="F856" s="247">
        <v>36025</v>
      </c>
      <c r="G856" s="246" t="s">
        <v>1026</v>
      </c>
      <c r="H856" s="246" t="s">
        <v>398</v>
      </c>
      <c r="I856" s="246" t="s">
        <v>64</v>
      </c>
      <c r="J856" s="246"/>
      <c r="K856" s="246"/>
      <c r="L856" s="246"/>
      <c r="M856" s="246"/>
      <c r="O856" s="246"/>
      <c r="P856" s="246"/>
      <c r="Q856" s="246"/>
      <c r="R856" s="246"/>
      <c r="S856" s="246"/>
      <c r="T856" s="251"/>
      <c r="U856" s="246"/>
      <c r="Z856" s="246"/>
      <c r="AA856" s="246"/>
      <c r="AB856" s="246"/>
      <c r="AC856" s="246"/>
    </row>
    <row r="857" spans="1:29" x14ac:dyDescent="0.3">
      <c r="A857" s="246">
        <v>212543</v>
      </c>
      <c r="B857" s="246" t="s">
        <v>2033</v>
      </c>
      <c r="C857" s="246" t="s">
        <v>71</v>
      </c>
      <c r="D857" s="246" t="s">
        <v>2489</v>
      </c>
      <c r="E857" s="246" t="s">
        <v>397</v>
      </c>
      <c r="F857" s="247">
        <v>30616</v>
      </c>
      <c r="G857" s="246" t="s">
        <v>2490</v>
      </c>
      <c r="H857" s="246" t="s">
        <v>398</v>
      </c>
      <c r="I857" s="246" t="s">
        <v>64</v>
      </c>
      <c r="J857" s="246"/>
      <c r="K857" s="246"/>
      <c r="L857" s="246"/>
      <c r="M857" s="246"/>
      <c r="O857" s="246"/>
      <c r="P857" s="246"/>
      <c r="Q857" s="246"/>
      <c r="R857" s="246"/>
      <c r="S857" s="246"/>
      <c r="T857" s="251"/>
      <c r="U857" s="246"/>
      <c r="Z857" s="246"/>
      <c r="AA857" s="246"/>
      <c r="AB857" s="246"/>
      <c r="AC857" s="246"/>
    </row>
    <row r="858" spans="1:29" x14ac:dyDescent="0.3">
      <c r="A858" s="246">
        <v>212545</v>
      </c>
      <c r="B858" s="246" t="s">
        <v>2006</v>
      </c>
      <c r="C858" s="246" t="s">
        <v>71</v>
      </c>
      <c r="D858" s="246" t="s">
        <v>2491</v>
      </c>
      <c r="E858" s="246" t="s">
        <v>397</v>
      </c>
      <c r="F858" s="247">
        <v>35207</v>
      </c>
      <c r="G858" s="246" t="s">
        <v>2492</v>
      </c>
      <c r="H858" s="246" t="s">
        <v>398</v>
      </c>
      <c r="I858" s="246" t="s">
        <v>64</v>
      </c>
      <c r="J858" s="246"/>
      <c r="K858" s="246"/>
      <c r="L858" s="246"/>
      <c r="M858" s="246"/>
      <c r="O858" s="246"/>
      <c r="P858" s="246"/>
      <c r="Q858" s="246"/>
      <c r="R858" s="246"/>
      <c r="S858" s="246"/>
      <c r="T858" s="251"/>
      <c r="U858" s="246"/>
      <c r="Z858" s="246"/>
      <c r="AA858" s="246"/>
      <c r="AB858" s="246"/>
      <c r="AC858" s="246"/>
    </row>
    <row r="859" spans="1:29" x14ac:dyDescent="0.3">
      <c r="A859" s="246">
        <v>212548</v>
      </c>
      <c r="B859" s="246" t="s">
        <v>1872</v>
      </c>
      <c r="C859" s="246" t="s">
        <v>131</v>
      </c>
      <c r="D859" s="246" t="s">
        <v>241</v>
      </c>
      <c r="E859" s="246" t="s">
        <v>397</v>
      </c>
      <c r="F859" s="247">
        <v>34589</v>
      </c>
      <c r="G859" s="246" t="s">
        <v>1873</v>
      </c>
      <c r="H859" s="246" t="s">
        <v>398</v>
      </c>
      <c r="I859" s="246" t="s">
        <v>64</v>
      </c>
      <c r="J859" s="246"/>
      <c r="K859" s="246"/>
      <c r="L859" s="246"/>
      <c r="M859" s="246"/>
      <c r="O859" s="246"/>
      <c r="P859" s="246"/>
      <c r="Q859" s="246"/>
      <c r="R859" s="246"/>
      <c r="S859" s="246"/>
      <c r="T859" s="251"/>
      <c r="U859" s="246"/>
      <c r="Z859" s="246"/>
      <c r="AA859" s="246"/>
      <c r="AB859" s="246"/>
      <c r="AC859" s="246"/>
    </row>
    <row r="860" spans="1:29" x14ac:dyDescent="0.3">
      <c r="A860" s="246">
        <v>212571</v>
      </c>
      <c r="B860" s="246" t="s">
        <v>1877</v>
      </c>
      <c r="C860" s="246" t="s">
        <v>111</v>
      </c>
      <c r="D860" s="246" t="s">
        <v>540</v>
      </c>
      <c r="E860" s="246" t="s">
        <v>397</v>
      </c>
      <c r="F860" s="247">
        <v>34700</v>
      </c>
      <c r="G860" s="246" t="s">
        <v>1026</v>
      </c>
      <c r="H860" s="246" t="s">
        <v>398</v>
      </c>
      <c r="I860" s="246" t="s">
        <v>64</v>
      </c>
      <c r="J860" s="246"/>
      <c r="K860" s="246"/>
      <c r="L860" s="246"/>
      <c r="M860" s="246"/>
      <c r="O860" s="246"/>
      <c r="P860" s="246"/>
      <c r="Q860" s="246"/>
      <c r="R860" s="246"/>
      <c r="S860" s="246"/>
      <c r="T860" s="251"/>
      <c r="U860" s="246"/>
      <c r="Z860" s="246"/>
      <c r="AA860" s="246"/>
      <c r="AB860" s="246"/>
      <c r="AC860" s="246"/>
    </row>
    <row r="861" spans="1:29" x14ac:dyDescent="0.3">
      <c r="A861" s="246">
        <v>212576</v>
      </c>
      <c r="B861" s="246" t="s">
        <v>1911</v>
      </c>
      <c r="C861" s="246" t="s">
        <v>108</v>
      </c>
      <c r="D861" s="246" t="s">
        <v>2496</v>
      </c>
      <c r="E861" s="246" t="s">
        <v>396</v>
      </c>
      <c r="F861" s="247">
        <v>34505</v>
      </c>
      <c r="G861" s="246" t="s">
        <v>1046</v>
      </c>
      <c r="H861" s="246" t="s">
        <v>398</v>
      </c>
      <c r="I861" s="246" t="s">
        <v>64</v>
      </c>
      <c r="J861" s="246"/>
      <c r="K861" s="246"/>
      <c r="L861" s="246"/>
      <c r="M861" s="246"/>
      <c r="O861" s="246"/>
      <c r="P861" s="246"/>
      <c r="Q861" s="246"/>
      <c r="R861" s="246"/>
      <c r="S861" s="246"/>
      <c r="T861" s="251"/>
      <c r="U861" s="246"/>
      <c r="Z861" s="246"/>
      <c r="AA861" s="246"/>
      <c r="AB861" s="246"/>
      <c r="AC861" s="246"/>
    </row>
    <row r="862" spans="1:29" x14ac:dyDescent="0.3">
      <c r="A862" s="246">
        <v>212608</v>
      </c>
      <c r="B862" s="246" t="s">
        <v>1812</v>
      </c>
      <c r="C862" s="246" t="s">
        <v>1813</v>
      </c>
      <c r="D862" s="246" t="s">
        <v>2500</v>
      </c>
      <c r="E862" s="246" t="s">
        <v>397</v>
      </c>
      <c r="F862" s="247">
        <v>32602</v>
      </c>
      <c r="G862" s="246" t="s">
        <v>1026</v>
      </c>
      <c r="H862" s="246" t="s">
        <v>398</v>
      </c>
      <c r="I862" s="246" t="s">
        <v>64</v>
      </c>
      <c r="J862" s="246"/>
      <c r="K862" s="246"/>
      <c r="L862" s="246"/>
      <c r="M862" s="246"/>
      <c r="O862" s="246"/>
      <c r="P862" s="246"/>
      <c r="Q862" s="246"/>
      <c r="R862" s="246"/>
      <c r="S862" s="246"/>
      <c r="T862" s="251"/>
      <c r="U862" s="246"/>
      <c r="Z862" s="246"/>
      <c r="AA862" s="246"/>
      <c r="AB862" s="246"/>
      <c r="AC862" s="246"/>
    </row>
    <row r="863" spans="1:29" x14ac:dyDescent="0.3">
      <c r="A863" s="246">
        <v>212660</v>
      </c>
      <c r="B863" s="246" t="s">
        <v>1945</v>
      </c>
      <c r="C863" s="246" t="s">
        <v>1066</v>
      </c>
      <c r="D863" s="246" t="s">
        <v>2504</v>
      </c>
      <c r="E863" s="246" t="s">
        <v>397</v>
      </c>
      <c r="F863" s="247">
        <v>35892</v>
      </c>
      <c r="G863" s="246" t="s">
        <v>1026</v>
      </c>
      <c r="H863" s="246" t="s">
        <v>398</v>
      </c>
      <c r="I863" s="246" t="s">
        <v>64</v>
      </c>
      <c r="J863" s="246"/>
      <c r="K863" s="246"/>
      <c r="L863" s="246"/>
      <c r="M863" s="246"/>
      <c r="O863" s="246"/>
      <c r="P863" s="246"/>
      <c r="Q863" s="246"/>
      <c r="R863" s="246"/>
      <c r="S863" s="246"/>
      <c r="T863" s="251"/>
      <c r="U863" s="246"/>
      <c r="Z863" s="246"/>
      <c r="AA863" s="246"/>
      <c r="AB863" s="246"/>
      <c r="AC863" s="246"/>
    </row>
    <row r="864" spans="1:29" x14ac:dyDescent="0.3">
      <c r="A864" s="246">
        <v>212676</v>
      </c>
      <c r="B864" s="246" t="s">
        <v>1954</v>
      </c>
      <c r="C864" s="246" t="s">
        <v>147</v>
      </c>
      <c r="D864" s="246" t="s">
        <v>2505</v>
      </c>
      <c r="E864" s="246" t="s">
        <v>396</v>
      </c>
      <c r="F864" s="247">
        <v>35770</v>
      </c>
      <c r="G864" s="246" t="s">
        <v>1026</v>
      </c>
      <c r="H864" s="246" t="s">
        <v>398</v>
      </c>
      <c r="I864" s="246" t="s">
        <v>64</v>
      </c>
      <c r="J864" s="246"/>
      <c r="K864" s="246"/>
      <c r="L864" s="246"/>
      <c r="M864" s="246"/>
      <c r="O864" s="246"/>
      <c r="P864" s="246"/>
      <c r="Q864" s="246"/>
      <c r="R864" s="246"/>
      <c r="S864" s="246"/>
      <c r="T864" s="251"/>
      <c r="U864" s="246"/>
      <c r="Z864" s="246"/>
      <c r="AA864" s="246"/>
      <c r="AB864" s="246"/>
      <c r="AC864" s="246"/>
    </row>
    <row r="865" spans="1:29" x14ac:dyDescent="0.3">
      <c r="A865" s="246">
        <v>212694</v>
      </c>
      <c r="B865" s="246" t="s">
        <v>2074</v>
      </c>
      <c r="C865" s="246" t="s">
        <v>202</v>
      </c>
      <c r="D865" s="246" t="s">
        <v>2506</v>
      </c>
      <c r="E865" s="246" t="s">
        <v>397</v>
      </c>
      <c r="F865" s="247">
        <v>27736</v>
      </c>
      <c r="G865" s="246" t="s">
        <v>2182</v>
      </c>
      <c r="H865" s="246" t="s">
        <v>398</v>
      </c>
      <c r="I865" s="246" t="s">
        <v>64</v>
      </c>
      <c r="J865" s="246"/>
      <c r="K865" s="246"/>
      <c r="L865" s="246"/>
      <c r="M865" s="246"/>
      <c r="O865" s="246"/>
      <c r="P865" s="246"/>
      <c r="Q865" s="246"/>
      <c r="R865" s="246"/>
      <c r="S865" s="246"/>
      <c r="T865" s="251"/>
      <c r="U865" s="246"/>
      <c r="Z865" s="246"/>
      <c r="AA865" s="246"/>
      <c r="AB865" s="246"/>
      <c r="AC865" s="246"/>
    </row>
    <row r="866" spans="1:29" x14ac:dyDescent="0.3">
      <c r="A866" s="246">
        <v>212700</v>
      </c>
      <c r="B866" s="246" t="s">
        <v>1739</v>
      </c>
      <c r="C866" s="246" t="s">
        <v>148</v>
      </c>
      <c r="D866" s="246" t="s">
        <v>349</v>
      </c>
      <c r="E866" s="246" t="s">
        <v>396</v>
      </c>
      <c r="F866" s="247">
        <v>34639</v>
      </c>
      <c r="G866" s="246" t="s">
        <v>596</v>
      </c>
      <c r="H866" s="246" t="s">
        <v>398</v>
      </c>
      <c r="I866" s="246" t="s">
        <v>64</v>
      </c>
      <c r="J866" s="246"/>
      <c r="K866" s="246"/>
      <c r="L866" s="246"/>
      <c r="M866" s="246"/>
      <c r="O866" s="246"/>
      <c r="P866" s="246"/>
      <c r="Q866" s="246"/>
      <c r="R866" s="246"/>
      <c r="S866" s="246"/>
      <c r="T866" s="251"/>
      <c r="U866" s="246"/>
      <c r="Z866" s="246" t="s">
        <v>685</v>
      </c>
      <c r="AA866" s="246"/>
      <c r="AB866" s="246"/>
      <c r="AC866" s="246"/>
    </row>
    <row r="867" spans="1:29" x14ac:dyDescent="0.3">
      <c r="A867" s="246">
        <v>212712</v>
      </c>
      <c r="B867" s="246" t="s">
        <v>1708</v>
      </c>
      <c r="C867" s="246" t="s">
        <v>188</v>
      </c>
      <c r="D867" s="246" t="s">
        <v>336</v>
      </c>
      <c r="E867" s="246" t="s">
        <v>397</v>
      </c>
      <c r="F867" s="247">
        <v>32750</v>
      </c>
      <c r="G867" s="246" t="s">
        <v>373</v>
      </c>
      <c r="H867" s="246" t="s">
        <v>398</v>
      </c>
      <c r="I867" s="246" t="s">
        <v>64</v>
      </c>
      <c r="J867" s="246"/>
      <c r="K867" s="246"/>
      <c r="L867" s="246"/>
      <c r="M867" s="246"/>
      <c r="O867" s="246"/>
      <c r="P867" s="246"/>
      <c r="Q867" s="246"/>
      <c r="R867" s="246"/>
      <c r="S867" s="246"/>
      <c r="T867" s="251"/>
      <c r="U867" s="246"/>
      <c r="Z867" s="246" t="s">
        <v>685</v>
      </c>
      <c r="AA867" s="246"/>
      <c r="AB867" s="246"/>
      <c r="AC867" s="246"/>
    </row>
    <row r="868" spans="1:29" x14ac:dyDescent="0.3">
      <c r="A868" s="246">
        <v>212715</v>
      </c>
      <c r="B868" s="246" t="s">
        <v>1787</v>
      </c>
      <c r="C868" s="246" t="s">
        <v>122</v>
      </c>
      <c r="D868" s="246" t="s">
        <v>2507</v>
      </c>
      <c r="E868" s="246" t="s">
        <v>396</v>
      </c>
      <c r="F868" s="247">
        <v>28991</v>
      </c>
      <c r="G868" s="246" t="s">
        <v>1031</v>
      </c>
      <c r="H868" s="246" t="s">
        <v>404</v>
      </c>
      <c r="I868" s="246" t="s">
        <v>64</v>
      </c>
      <c r="J868" s="246"/>
      <c r="K868" s="246"/>
      <c r="L868" s="246"/>
      <c r="M868" s="246"/>
      <c r="O868" s="246"/>
      <c r="P868" s="246"/>
      <c r="Q868" s="246"/>
      <c r="R868" s="246"/>
      <c r="S868" s="246"/>
      <c r="T868" s="251"/>
      <c r="U868" s="246"/>
      <c r="Z868" s="246"/>
      <c r="AA868" s="246"/>
      <c r="AB868" s="246"/>
      <c r="AC868" s="246"/>
    </row>
    <row r="869" spans="1:29" x14ac:dyDescent="0.3">
      <c r="A869" s="246">
        <v>212716</v>
      </c>
      <c r="B869" s="246" t="s">
        <v>1961</v>
      </c>
      <c r="C869" s="246" t="s">
        <v>69</v>
      </c>
      <c r="D869" s="246" t="s">
        <v>462</v>
      </c>
      <c r="E869" s="246" t="s">
        <v>396</v>
      </c>
      <c r="F869" s="247">
        <v>35862</v>
      </c>
      <c r="G869" s="246" t="s">
        <v>390</v>
      </c>
      <c r="H869" s="246" t="s">
        <v>398</v>
      </c>
      <c r="I869" s="246" t="s">
        <v>64</v>
      </c>
      <c r="J869" s="246"/>
      <c r="K869" s="246"/>
      <c r="L869" s="246"/>
      <c r="M869" s="246"/>
      <c r="O869" s="246"/>
      <c r="P869" s="246"/>
      <c r="Q869" s="246"/>
      <c r="R869" s="246"/>
      <c r="S869" s="246"/>
      <c r="T869" s="251"/>
      <c r="U869" s="246"/>
      <c r="Z869" s="246"/>
      <c r="AA869" s="246"/>
      <c r="AB869" s="246"/>
      <c r="AC869" s="246"/>
    </row>
    <row r="870" spans="1:29" x14ac:dyDescent="0.3">
      <c r="A870" s="246">
        <v>212723</v>
      </c>
      <c r="B870" s="246" t="s">
        <v>2019</v>
      </c>
      <c r="C870" s="246" t="s">
        <v>1255</v>
      </c>
      <c r="D870" s="246" t="s">
        <v>2508</v>
      </c>
      <c r="E870" s="246" t="s">
        <v>396</v>
      </c>
      <c r="F870" s="247">
        <v>34495</v>
      </c>
      <c r="G870" s="246" t="s">
        <v>2509</v>
      </c>
      <c r="H870" s="246" t="s">
        <v>398</v>
      </c>
      <c r="I870" s="246" t="s">
        <v>64</v>
      </c>
      <c r="J870" s="246"/>
      <c r="K870" s="246"/>
      <c r="L870" s="246"/>
      <c r="M870" s="246"/>
      <c r="O870" s="246"/>
      <c r="P870" s="246"/>
      <c r="Q870" s="246"/>
      <c r="R870" s="246"/>
      <c r="S870" s="246"/>
      <c r="T870" s="251"/>
      <c r="U870" s="246"/>
      <c r="Z870" s="246"/>
      <c r="AA870" s="246"/>
      <c r="AB870" s="246"/>
      <c r="AC870" s="246"/>
    </row>
    <row r="871" spans="1:29" x14ac:dyDescent="0.3">
      <c r="A871" s="246">
        <v>212724</v>
      </c>
      <c r="B871" s="246" t="s">
        <v>2125</v>
      </c>
      <c r="C871" s="246" t="s">
        <v>2126</v>
      </c>
      <c r="D871" s="246" t="s">
        <v>2510</v>
      </c>
      <c r="E871" s="246" t="s">
        <v>396</v>
      </c>
      <c r="F871" s="247">
        <v>36185</v>
      </c>
      <c r="G871" s="246" t="s">
        <v>1048</v>
      </c>
      <c r="H871" s="246" t="s">
        <v>398</v>
      </c>
      <c r="I871" s="246" t="s">
        <v>64</v>
      </c>
      <c r="J871" s="246"/>
      <c r="K871" s="246"/>
      <c r="L871" s="246"/>
      <c r="M871" s="246"/>
      <c r="O871" s="246"/>
      <c r="P871" s="246"/>
      <c r="Q871" s="246"/>
      <c r="R871" s="246"/>
      <c r="S871" s="246"/>
      <c r="T871" s="251"/>
      <c r="U871" s="246"/>
      <c r="Z871" s="246"/>
      <c r="AA871" s="246"/>
      <c r="AB871" s="246"/>
      <c r="AC871" s="246"/>
    </row>
    <row r="872" spans="1:29" x14ac:dyDescent="0.3">
      <c r="A872" s="246">
        <v>212734</v>
      </c>
      <c r="B872" s="246" t="s">
        <v>1959</v>
      </c>
      <c r="C872" s="246" t="s">
        <v>1006</v>
      </c>
      <c r="D872" s="246" t="s">
        <v>2512</v>
      </c>
      <c r="E872" s="246" t="s">
        <v>397</v>
      </c>
      <c r="F872" s="247">
        <v>35972</v>
      </c>
      <c r="G872" s="246" t="s">
        <v>1026</v>
      </c>
      <c r="H872" s="246" t="s">
        <v>398</v>
      </c>
      <c r="I872" s="246" t="s">
        <v>64</v>
      </c>
      <c r="J872" s="246"/>
      <c r="K872" s="246"/>
      <c r="L872" s="246"/>
      <c r="M872" s="246"/>
      <c r="O872" s="246"/>
      <c r="P872" s="246"/>
      <c r="Q872" s="246"/>
      <c r="R872" s="246"/>
      <c r="S872" s="246"/>
      <c r="T872" s="251"/>
      <c r="U872" s="246"/>
      <c r="Z872" s="246"/>
      <c r="AA872" s="246"/>
      <c r="AB872" s="246"/>
      <c r="AC872" s="246"/>
    </row>
    <row r="873" spans="1:29" x14ac:dyDescent="0.3">
      <c r="A873" s="246">
        <v>212738</v>
      </c>
      <c r="B873" s="246" t="s">
        <v>1919</v>
      </c>
      <c r="C873" s="246" t="s">
        <v>99</v>
      </c>
      <c r="D873" s="246" t="s">
        <v>2513</v>
      </c>
      <c r="E873" s="246" t="s">
        <v>397</v>
      </c>
      <c r="F873" s="247">
        <v>32553</v>
      </c>
      <c r="G873" s="246" t="s">
        <v>1026</v>
      </c>
      <c r="H873" s="246" t="s">
        <v>398</v>
      </c>
      <c r="I873" s="246" t="s">
        <v>64</v>
      </c>
      <c r="J873" s="246"/>
      <c r="K873" s="246"/>
      <c r="L873" s="246"/>
      <c r="M873" s="246"/>
      <c r="O873" s="246"/>
      <c r="P873" s="246"/>
      <c r="Q873" s="246"/>
      <c r="R873" s="246"/>
      <c r="S873" s="246"/>
      <c r="T873" s="251"/>
      <c r="U873" s="246"/>
      <c r="Z873" s="246"/>
      <c r="AA873" s="246"/>
      <c r="AB873" s="246"/>
      <c r="AC873" s="246"/>
    </row>
    <row r="874" spans="1:29" x14ac:dyDescent="0.3">
      <c r="A874" s="246">
        <v>212739</v>
      </c>
      <c r="B874" s="246" t="s">
        <v>2047</v>
      </c>
      <c r="C874" s="246" t="s">
        <v>111</v>
      </c>
      <c r="D874" s="246" t="s">
        <v>2514</v>
      </c>
      <c r="E874" s="246" t="s">
        <v>397</v>
      </c>
      <c r="F874" s="247">
        <v>35231</v>
      </c>
      <c r="G874" s="246" t="s">
        <v>1026</v>
      </c>
      <c r="H874" s="246" t="s">
        <v>398</v>
      </c>
      <c r="I874" s="246" t="s">
        <v>64</v>
      </c>
      <c r="J874" s="246"/>
      <c r="K874" s="246"/>
      <c r="L874" s="246"/>
      <c r="M874" s="246"/>
      <c r="O874" s="246"/>
      <c r="P874" s="246"/>
      <c r="Q874" s="246"/>
      <c r="R874" s="246"/>
      <c r="S874" s="246"/>
      <c r="T874" s="251"/>
      <c r="U874" s="246"/>
      <c r="Z874" s="246"/>
      <c r="AA874" s="246"/>
      <c r="AB874" s="246"/>
      <c r="AC874" s="246"/>
    </row>
    <row r="875" spans="1:29" x14ac:dyDescent="0.3">
      <c r="A875" s="246">
        <v>212751</v>
      </c>
      <c r="B875" s="246" t="s">
        <v>1960</v>
      </c>
      <c r="C875" s="246" t="s">
        <v>71</v>
      </c>
      <c r="D875" s="246" t="s">
        <v>2515</v>
      </c>
      <c r="E875" s="246" t="s">
        <v>397</v>
      </c>
      <c r="F875" s="247">
        <v>36023</v>
      </c>
      <c r="G875" s="246" t="s">
        <v>1057</v>
      </c>
      <c r="H875" s="246" t="s">
        <v>398</v>
      </c>
      <c r="I875" s="246" t="s">
        <v>64</v>
      </c>
      <c r="J875" s="246"/>
      <c r="K875" s="246"/>
      <c r="L875" s="246"/>
      <c r="M875" s="246"/>
      <c r="O875" s="246"/>
      <c r="P875" s="246"/>
      <c r="Q875" s="246"/>
      <c r="R875" s="246"/>
      <c r="S875" s="246"/>
      <c r="T875" s="251"/>
      <c r="U875" s="246"/>
      <c r="Z875" s="246"/>
      <c r="AA875" s="246"/>
      <c r="AB875" s="246"/>
      <c r="AC875" s="246"/>
    </row>
    <row r="876" spans="1:29" x14ac:dyDescent="0.3">
      <c r="A876" s="246">
        <v>212752</v>
      </c>
      <c r="B876" s="246" t="s">
        <v>1978</v>
      </c>
      <c r="C876" s="246" t="s">
        <v>1032</v>
      </c>
      <c r="D876" s="246" t="s">
        <v>280</v>
      </c>
      <c r="E876" s="246" t="s">
        <v>397</v>
      </c>
      <c r="F876" s="247">
        <v>35635</v>
      </c>
      <c r="G876" s="246" t="s">
        <v>373</v>
      </c>
      <c r="H876" s="246" t="s">
        <v>406</v>
      </c>
      <c r="I876" s="246" t="s">
        <v>64</v>
      </c>
      <c r="J876" s="246"/>
      <c r="K876" s="246"/>
      <c r="L876" s="246"/>
      <c r="M876" s="246"/>
      <c r="O876" s="246"/>
      <c r="P876" s="246"/>
      <c r="Q876" s="246"/>
      <c r="R876" s="246"/>
      <c r="S876" s="246"/>
      <c r="T876" s="251"/>
      <c r="U876" s="246"/>
      <c r="Z876" s="246"/>
      <c r="AA876" s="246"/>
      <c r="AB876" s="246"/>
      <c r="AC876" s="246"/>
    </row>
    <row r="877" spans="1:29" x14ac:dyDescent="0.3">
      <c r="A877" s="246">
        <v>212753</v>
      </c>
      <c r="B877" s="246" t="s">
        <v>1926</v>
      </c>
      <c r="C877" s="246" t="s">
        <v>529</v>
      </c>
      <c r="D877" s="246" t="s">
        <v>2516</v>
      </c>
      <c r="E877" s="246" t="s">
        <v>397</v>
      </c>
      <c r="F877" s="247">
        <v>35798</v>
      </c>
      <c r="G877" s="246" t="s">
        <v>1026</v>
      </c>
      <c r="H877" s="246" t="s">
        <v>398</v>
      </c>
      <c r="I877" s="246" t="s">
        <v>64</v>
      </c>
      <c r="J877" s="246"/>
      <c r="K877" s="246"/>
      <c r="L877" s="246"/>
      <c r="M877" s="246"/>
      <c r="O877" s="246"/>
      <c r="P877" s="246"/>
      <c r="Q877" s="246"/>
      <c r="R877" s="246"/>
      <c r="S877" s="246"/>
      <c r="T877" s="251"/>
      <c r="U877" s="246"/>
      <c r="Z877" s="246"/>
      <c r="AA877" s="246"/>
      <c r="AB877" s="246"/>
      <c r="AC877" s="246"/>
    </row>
    <row r="878" spans="1:29" x14ac:dyDescent="0.3">
      <c r="A878" s="246">
        <v>212763</v>
      </c>
      <c r="B878" s="246" t="s">
        <v>1957</v>
      </c>
      <c r="C878" s="246" t="s">
        <v>71</v>
      </c>
      <c r="D878" s="246" t="s">
        <v>2517</v>
      </c>
      <c r="E878" s="246" t="s">
        <v>397</v>
      </c>
      <c r="F878" s="247">
        <v>35891</v>
      </c>
      <c r="G878" s="246" t="s">
        <v>1048</v>
      </c>
      <c r="H878" s="246" t="s">
        <v>398</v>
      </c>
      <c r="I878" s="246" t="s">
        <v>64</v>
      </c>
      <c r="J878" s="246"/>
      <c r="K878" s="246"/>
      <c r="L878" s="246"/>
      <c r="M878" s="246"/>
      <c r="O878" s="246"/>
      <c r="P878" s="246"/>
      <c r="Q878" s="246"/>
      <c r="R878" s="246"/>
      <c r="S878" s="246"/>
      <c r="T878" s="251"/>
      <c r="U878" s="246"/>
      <c r="Z878" s="246"/>
      <c r="AA878" s="246"/>
      <c r="AB878" s="246"/>
      <c r="AC878" s="246"/>
    </row>
    <row r="879" spans="1:29" x14ac:dyDescent="0.3">
      <c r="A879" s="246">
        <v>212764</v>
      </c>
      <c r="B879" s="246" t="s">
        <v>1996</v>
      </c>
      <c r="C879" s="246" t="s">
        <v>65</v>
      </c>
      <c r="D879" s="246" t="s">
        <v>1997</v>
      </c>
      <c r="E879" s="246" t="s">
        <v>397</v>
      </c>
      <c r="F879" s="247">
        <v>34838</v>
      </c>
      <c r="G879" s="246" t="s">
        <v>1998</v>
      </c>
      <c r="H879" s="246" t="s">
        <v>398</v>
      </c>
      <c r="I879" s="246" t="s">
        <v>64</v>
      </c>
      <c r="J879" s="246"/>
      <c r="K879" s="246"/>
      <c r="L879" s="246"/>
      <c r="M879" s="246"/>
      <c r="O879" s="246"/>
      <c r="P879" s="246"/>
      <c r="Q879" s="246"/>
      <c r="R879" s="246"/>
      <c r="S879" s="246"/>
      <c r="T879" s="251"/>
      <c r="U879" s="246"/>
      <c r="Z879" s="246"/>
      <c r="AA879" s="246"/>
      <c r="AB879" s="246"/>
      <c r="AC879" s="246"/>
    </row>
    <row r="880" spans="1:29" x14ac:dyDescent="0.3">
      <c r="A880" s="246">
        <v>212766</v>
      </c>
      <c r="B880" s="246" t="s">
        <v>1754</v>
      </c>
      <c r="C880" s="246" t="s">
        <v>327</v>
      </c>
      <c r="D880" s="246" t="s">
        <v>2518</v>
      </c>
      <c r="E880" s="246" t="s">
        <v>397</v>
      </c>
      <c r="F880" s="247">
        <v>30209</v>
      </c>
      <c r="G880" s="246" t="s">
        <v>1026</v>
      </c>
      <c r="H880" s="246" t="s">
        <v>398</v>
      </c>
      <c r="I880" s="246" t="s">
        <v>64</v>
      </c>
      <c r="J880" s="246"/>
      <c r="K880" s="246"/>
      <c r="L880" s="246"/>
      <c r="M880" s="246"/>
      <c r="O880" s="246"/>
      <c r="P880" s="246"/>
      <c r="Q880" s="246"/>
      <c r="R880" s="246"/>
      <c r="S880" s="246"/>
      <c r="T880" s="251"/>
      <c r="U880" s="246"/>
      <c r="Z880" s="246"/>
      <c r="AA880" s="246"/>
      <c r="AB880" s="246"/>
      <c r="AC880" s="246"/>
    </row>
    <row r="881" spans="1:29" x14ac:dyDescent="0.3">
      <c r="A881" s="246">
        <v>212768</v>
      </c>
      <c r="B881" s="246" t="s">
        <v>2039</v>
      </c>
      <c r="C881" s="246" t="s">
        <v>186</v>
      </c>
      <c r="D881" s="246" t="s">
        <v>1250</v>
      </c>
      <c r="E881" s="246" t="s">
        <v>396</v>
      </c>
      <c r="F881" s="247">
        <v>35431</v>
      </c>
      <c r="G881" s="246" t="s">
        <v>609</v>
      </c>
      <c r="H881" s="246" t="s">
        <v>398</v>
      </c>
      <c r="I881" s="246" t="s">
        <v>64</v>
      </c>
      <c r="J881" s="246"/>
      <c r="K881" s="246"/>
      <c r="L881" s="246"/>
      <c r="M881" s="246"/>
      <c r="O881" s="246"/>
      <c r="P881" s="246"/>
      <c r="Q881" s="246"/>
      <c r="R881" s="246"/>
      <c r="S881" s="246"/>
      <c r="T881" s="251"/>
      <c r="U881" s="246"/>
      <c r="Z881" s="246"/>
      <c r="AA881" s="246"/>
      <c r="AB881" s="246"/>
      <c r="AC881" s="246"/>
    </row>
    <row r="882" spans="1:29" x14ac:dyDescent="0.3">
      <c r="A882" s="246">
        <v>212789</v>
      </c>
      <c r="B882" s="246" t="s">
        <v>2519</v>
      </c>
      <c r="C882" s="246" t="s">
        <v>111</v>
      </c>
      <c r="D882" s="246" t="s">
        <v>2411</v>
      </c>
      <c r="E882" s="246" t="s">
        <v>397</v>
      </c>
      <c r="F882" s="247">
        <v>36189</v>
      </c>
      <c r="G882" s="246" t="s">
        <v>1026</v>
      </c>
      <c r="H882" s="246" t="s">
        <v>398</v>
      </c>
      <c r="I882" s="246" t="s">
        <v>64</v>
      </c>
      <c r="J882" s="246"/>
      <c r="K882" s="246"/>
      <c r="L882" s="246"/>
      <c r="M882" s="246"/>
      <c r="O882" s="246"/>
      <c r="P882" s="246"/>
      <c r="Q882" s="246"/>
      <c r="R882" s="246"/>
      <c r="S882" s="246"/>
      <c r="T882" s="251"/>
      <c r="U882" s="246"/>
      <c r="Z882" s="246"/>
      <c r="AA882" s="246"/>
      <c r="AB882" s="246"/>
      <c r="AC882" s="246"/>
    </row>
    <row r="883" spans="1:29" x14ac:dyDescent="0.3">
      <c r="A883" s="246">
        <v>212802</v>
      </c>
      <c r="B883" s="246" t="s">
        <v>1983</v>
      </c>
      <c r="C883" s="246" t="s">
        <v>171</v>
      </c>
      <c r="D883" s="246" t="s">
        <v>2520</v>
      </c>
      <c r="E883" s="246" t="s">
        <v>396</v>
      </c>
      <c r="F883" s="247">
        <v>36039</v>
      </c>
      <c r="G883" s="246" t="s">
        <v>1026</v>
      </c>
      <c r="H883" s="246" t="s">
        <v>398</v>
      </c>
      <c r="I883" s="246" t="s">
        <v>64</v>
      </c>
      <c r="J883" s="246"/>
      <c r="K883" s="246"/>
      <c r="L883" s="246"/>
      <c r="M883" s="246"/>
      <c r="O883" s="246"/>
      <c r="P883" s="246"/>
      <c r="Q883" s="246"/>
      <c r="R883" s="246"/>
      <c r="S883" s="246"/>
      <c r="T883" s="251"/>
      <c r="U883" s="246"/>
      <c r="Z883" s="246"/>
      <c r="AA883" s="246"/>
      <c r="AB883" s="246"/>
      <c r="AC883" s="246"/>
    </row>
    <row r="884" spans="1:29" x14ac:dyDescent="0.3">
      <c r="A884" s="246">
        <v>212815</v>
      </c>
      <c r="B884" s="246" t="s">
        <v>1947</v>
      </c>
      <c r="C884" s="246" t="s">
        <v>1948</v>
      </c>
      <c r="D884" s="246" t="s">
        <v>2522</v>
      </c>
      <c r="E884" s="246" t="s">
        <v>396</v>
      </c>
      <c r="F884" s="247">
        <v>27289</v>
      </c>
      <c r="G884" s="246" t="s">
        <v>2523</v>
      </c>
      <c r="H884" s="246" t="s">
        <v>398</v>
      </c>
      <c r="I884" s="246" t="s">
        <v>64</v>
      </c>
      <c r="J884" s="246"/>
      <c r="K884" s="246"/>
      <c r="L884" s="246"/>
      <c r="M884" s="246"/>
      <c r="O884" s="246"/>
      <c r="P884" s="246"/>
      <c r="Q884" s="246"/>
      <c r="R884" s="246"/>
      <c r="S884" s="246"/>
      <c r="T884" s="251"/>
      <c r="U884" s="246"/>
      <c r="Z884" s="246"/>
      <c r="AA884" s="246"/>
      <c r="AB884" s="246"/>
      <c r="AC884" s="246"/>
    </row>
    <row r="885" spans="1:29" x14ac:dyDescent="0.3">
      <c r="A885" s="246">
        <v>212826</v>
      </c>
      <c r="B885" s="246" t="s">
        <v>2524</v>
      </c>
      <c r="C885" s="246" t="s">
        <v>139</v>
      </c>
      <c r="D885" s="246" t="s">
        <v>2525</v>
      </c>
      <c r="E885" s="246" t="s">
        <v>396</v>
      </c>
      <c r="F885" s="247">
        <v>35089</v>
      </c>
      <c r="G885" s="246" t="s">
        <v>2526</v>
      </c>
      <c r="H885" s="246" t="s">
        <v>398</v>
      </c>
      <c r="I885" s="246" t="s">
        <v>64</v>
      </c>
      <c r="J885" s="246"/>
      <c r="K885" s="246"/>
      <c r="L885" s="246"/>
      <c r="M885" s="246"/>
      <c r="O885" s="246"/>
      <c r="P885" s="246"/>
      <c r="Q885" s="246"/>
      <c r="R885" s="246"/>
      <c r="S885" s="246"/>
      <c r="T885" s="251"/>
      <c r="U885" s="246"/>
      <c r="Z885" s="246"/>
      <c r="AA885" s="246"/>
      <c r="AB885" s="246"/>
      <c r="AC885" s="246"/>
    </row>
    <row r="886" spans="1:29" x14ac:dyDescent="0.3">
      <c r="A886" s="246">
        <v>212833</v>
      </c>
      <c r="B886" s="246" t="s">
        <v>2002</v>
      </c>
      <c r="C886" s="246" t="s">
        <v>174</v>
      </c>
      <c r="D886" s="246" t="s">
        <v>1105</v>
      </c>
      <c r="E886" s="246" t="s">
        <v>396</v>
      </c>
      <c r="F886" s="247">
        <v>36051</v>
      </c>
      <c r="G886" s="246" t="s">
        <v>1026</v>
      </c>
      <c r="H886" s="246" t="s">
        <v>398</v>
      </c>
      <c r="I886" s="246" t="s">
        <v>64</v>
      </c>
      <c r="J886" s="246"/>
      <c r="K886" s="246"/>
      <c r="L886" s="246"/>
      <c r="M886" s="246"/>
      <c r="O886" s="246"/>
      <c r="P886" s="246"/>
      <c r="Q886" s="246"/>
      <c r="R886" s="246"/>
      <c r="S886" s="246"/>
      <c r="T886" s="251"/>
      <c r="U886" s="246"/>
      <c r="Z886" s="246"/>
      <c r="AA886" s="246"/>
      <c r="AB886" s="246"/>
      <c r="AC886" s="246"/>
    </row>
    <row r="887" spans="1:29" x14ac:dyDescent="0.3">
      <c r="A887" s="246">
        <v>212840</v>
      </c>
      <c r="B887" s="246" t="s">
        <v>1908</v>
      </c>
      <c r="C887" s="246" t="s">
        <v>2527</v>
      </c>
      <c r="D887" s="246" t="s">
        <v>305</v>
      </c>
      <c r="E887" s="246" t="s">
        <v>396</v>
      </c>
      <c r="F887" s="247">
        <v>35222</v>
      </c>
      <c r="G887" s="246" t="s">
        <v>1026</v>
      </c>
      <c r="H887" s="246" t="s">
        <v>398</v>
      </c>
      <c r="I887" s="246" t="s">
        <v>64</v>
      </c>
      <c r="J887" s="246"/>
      <c r="K887" s="246"/>
      <c r="L887" s="246"/>
      <c r="M887" s="246"/>
      <c r="O887" s="246"/>
      <c r="P887" s="246"/>
      <c r="Q887" s="246"/>
      <c r="R887" s="246"/>
      <c r="S887" s="246"/>
      <c r="T887" s="251"/>
      <c r="U887" s="246"/>
      <c r="Z887" s="246"/>
      <c r="AA887" s="246"/>
      <c r="AB887" s="246"/>
      <c r="AC887" s="246"/>
    </row>
    <row r="888" spans="1:29" x14ac:dyDescent="0.3">
      <c r="A888" s="246">
        <v>212845</v>
      </c>
      <c r="B888" s="246" t="s">
        <v>1953</v>
      </c>
      <c r="C888" s="246" t="s">
        <v>2431</v>
      </c>
      <c r="D888" s="246" t="s">
        <v>2528</v>
      </c>
      <c r="E888" s="246" t="s">
        <v>396</v>
      </c>
      <c r="F888" s="247">
        <v>35914</v>
      </c>
      <c r="G888" s="246" t="s">
        <v>1026</v>
      </c>
      <c r="H888" s="246" t="s">
        <v>398</v>
      </c>
      <c r="I888" s="246" t="s">
        <v>64</v>
      </c>
      <c r="J888" s="246"/>
      <c r="K888" s="246"/>
      <c r="L888" s="246"/>
      <c r="M888" s="246"/>
      <c r="O888" s="246"/>
      <c r="P888" s="246"/>
      <c r="Q888" s="246"/>
      <c r="R888" s="246"/>
      <c r="S888" s="246"/>
      <c r="T888" s="251"/>
      <c r="U888" s="246"/>
      <c r="Z888" s="246"/>
      <c r="AA888" s="246"/>
      <c r="AB888" s="246"/>
      <c r="AC888" s="246"/>
    </row>
    <row r="889" spans="1:29" x14ac:dyDescent="0.3">
      <c r="A889" s="246">
        <v>212853</v>
      </c>
      <c r="B889" s="246" t="s">
        <v>795</v>
      </c>
      <c r="C889" s="246" t="s">
        <v>1241</v>
      </c>
      <c r="D889" s="246" t="s">
        <v>2530</v>
      </c>
      <c r="E889" s="246" t="s">
        <v>396</v>
      </c>
      <c r="F889" s="247">
        <v>35990</v>
      </c>
      <c r="G889" s="246" t="s">
        <v>1043</v>
      </c>
      <c r="H889" s="246" t="s">
        <v>404</v>
      </c>
      <c r="I889" s="246" t="s">
        <v>64</v>
      </c>
      <c r="J889" s="246"/>
      <c r="K889" s="246"/>
      <c r="L889" s="246"/>
      <c r="M889" s="246"/>
      <c r="O889" s="246"/>
      <c r="P889" s="246"/>
      <c r="Q889" s="246"/>
      <c r="R889" s="246"/>
      <c r="S889" s="246"/>
      <c r="T889" s="251"/>
      <c r="U889" s="246"/>
      <c r="Z889" s="246"/>
      <c r="AA889" s="246"/>
      <c r="AB889" s="246"/>
      <c r="AC889" s="246"/>
    </row>
    <row r="890" spans="1:29" x14ac:dyDescent="0.3">
      <c r="A890" s="246">
        <v>212864</v>
      </c>
      <c r="B890" s="246" t="s">
        <v>2124</v>
      </c>
      <c r="C890" s="246" t="s">
        <v>465</v>
      </c>
      <c r="D890" s="246" t="s">
        <v>2531</v>
      </c>
      <c r="E890" s="246" t="s">
        <v>396</v>
      </c>
      <c r="F890" s="247">
        <v>32339</v>
      </c>
      <c r="G890" s="246" t="s">
        <v>1026</v>
      </c>
      <c r="H890" s="246" t="s">
        <v>398</v>
      </c>
      <c r="I890" s="246" t="s">
        <v>64</v>
      </c>
      <c r="J890" s="246"/>
      <c r="K890" s="246"/>
      <c r="L890" s="246"/>
      <c r="M890" s="246"/>
      <c r="O890" s="246"/>
      <c r="P890" s="246"/>
      <c r="Q890" s="246"/>
      <c r="R890" s="246"/>
      <c r="S890" s="246"/>
      <c r="T890" s="251"/>
      <c r="U890" s="246"/>
      <c r="Z890" s="246"/>
      <c r="AA890" s="246"/>
      <c r="AB890" s="246"/>
      <c r="AC890" s="246"/>
    </row>
    <row r="891" spans="1:29" x14ac:dyDescent="0.3">
      <c r="A891" s="246">
        <v>212881</v>
      </c>
      <c r="B891" s="246" t="s">
        <v>1917</v>
      </c>
      <c r="C891" s="246" t="s">
        <v>120</v>
      </c>
      <c r="D891" s="246" t="s">
        <v>2532</v>
      </c>
      <c r="E891" s="246" t="s">
        <v>397</v>
      </c>
      <c r="F891" s="247">
        <v>35278</v>
      </c>
      <c r="G891" s="246" t="s">
        <v>1026</v>
      </c>
      <c r="H891" s="246" t="s">
        <v>398</v>
      </c>
      <c r="I891" s="246" t="s">
        <v>64</v>
      </c>
      <c r="J891" s="246"/>
      <c r="K891" s="246"/>
      <c r="L891" s="246"/>
      <c r="M891" s="246"/>
      <c r="O891" s="246"/>
      <c r="P891" s="246"/>
      <c r="Q891" s="246"/>
      <c r="R891" s="246"/>
      <c r="S891" s="246"/>
      <c r="T891" s="251"/>
      <c r="U891" s="246"/>
      <c r="Z891" s="246"/>
      <c r="AA891" s="246"/>
      <c r="AB891" s="246"/>
      <c r="AC891" s="246"/>
    </row>
    <row r="892" spans="1:29" x14ac:dyDescent="0.3">
      <c r="A892" s="246">
        <v>212882</v>
      </c>
      <c r="B892" s="246" t="s">
        <v>1878</v>
      </c>
      <c r="C892" s="246" t="s">
        <v>161</v>
      </c>
      <c r="D892" s="246" t="s">
        <v>1254</v>
      </c>
      <c r="E892" s="246" t="s">
        <v>397</v>
      </c>
      <c r="F892" s="247">
        <v>34721</v>
      </c>
      <c r="G892" s="246" t="s">
        <v>1026</v>
      </c>
      <c r="H892" s="246" t="s">
        <v>398</v>
      </c>
      <c r="I892" s="246" t="s">
        <v>64</v>
      </c>
      <c r="J892" s="246"/>
      <c r="K892" s="246"/>
      <c r="L892" s="246"/>
      <c r="M892" s="246"/>
      <c r="O892" s="246"/>
      <c r="P892" s="246"/>
      <c r="Q892" s="246"/>
      <c r="R892" s="246"/>
      <c r="S892" s="246"/>
      <c r="T892" s="251"/>
      <c r="U892" s="246"/>
      <c r="Z892" s="246"/>
      <c r="AA892" s="246"/>
      <c r="AB892" s="246"/>
      <c r="AC892" s="246"/>
    </row>
    <row r="893" spans="1:29" x14ac:dyDescent="0.3">
      <c r="A893" s="246">
        <v>212895</v>
      </c>
      <c r="B893" s="246" t="s">
        <v>1932</v>
      </c>
      <c r="C893" s="246" t="s">
        <v>68</v>
      </c>
      <c r="D893" s="246" t="s">
        <v>2535</v>
      </c>
      <c r="E893" s="246" t="s">
        <v>396</v>
      </c>
      <c r="F893" s="247">
        <v>35436</v>
      </c>
      <c r="G893" s="246" t="s">
        <v>1026</v>
      </c>
      <c r="H893" s="246" t="s">
        <v>398</v>
      </c>
      <c r="I893" s="246" t="s">
        <v>64</v>
      </c>
      <c r="J893" s="246"/>
      <c r="K893" s="246"/>
      <c r="L893" s="246"/>
      <c r="M893" s="246"/>
      <c r="O893" s="246"/>
      <c r="P893" s="246"/>
      <c r="Q893" s="246"/>
      <c r="R893" s="246"/>
      <c r="S893" s="246"/>
      <c r="T893" s="251"/>
      <c r="U893" s="246"/>
      <c r="Z893" s="246"/>
      <c r="AA893" s="246"/>
      <c r="AB893" s="246"/>
      <c r="AC893" s="246"/>
    </row>
    <row r="894" spans="1:29" x14ac:dyDescent="0.3">
      <c r="A894" s="246">
        <v>212896</v>
      </c>
      <c r="B894" s="246" t="s">
        <v>2142</v>
      </c>
      <c r="C894" s="246" t="s">
        <v>495</v>
      </c>
      <c r="D894" s="246" t="s">
        <v>2536</v>
      </c>
      <c r="E894" s="246" t="s">
        <v>396</v>
      </c>
      <c r="F894" s="247">
        <v>35996</v>
      </c>
      <c r="G894" s="246" t="s">
        <v>1026</v>
      </c>
      <c r="H894" s="246" t="s">
        <v>398</v>
      </c>
      <c r="I894" s="246" t="s">
        <v>64</v>
      </c>
      <c r="J894" s="246"/>
      <c r="K894" s="246"/>
      <c r="L894" s="246"/>
      <c r="M894" s="246"/>
      <c r="O894" s="246"/>
      <c r="P894" s="246"/>
      <c r="Q894" s="246"/>
      <c r="R894" s="246"/>
      <c r="S894" s="246"/>
      <c r="T894" s="251"/>
      <c r="U894" s="246"/>
      <c r="Z894" s="246"/>
      <c r="AA894" s="246"/>
      <c r="AB894" s="246"/>
      <c r="AC894" s="246"/>
    </row>
    <row r="895" spans="1:29" x14ac:dyDescent="0.3">
      <c r="A895" s="246">
        <v>212925</v>
      </c>
      <c r="B895" s="246" t="s">
        <v>1850</v>
      </c>
      <c r="C895" s="246" t="s">
        <v>355</v>
      </c>
      <c r="D895" s="246" t="s">
        <v>2537</v>
      </c>
      <c r="E895" s="246" t="s">
        <v>397</v>
      </c>
      <c r="F895" s="247">
        <v>34500</v>
      </c>
      <c r="G895" s="246" t="s">
        <v>1026</v>
      </c>
      <c r="H895" s="246" t="s">
        <v>398</v>
      </c>
      <c r="I895" s="246" t="s">
        <v>64</v>
      </c>
      <c r="J895" s="246"/>
      <c r="K895" s="246"/>
      <c r="L895" s="246"/>
      <c r="M895" s="246"/>
      <c r="O895" s="246"/>
      <c r="P895" s="246"/>
      <c r="Q895" s="246"/>
      <c r="R895" s="246"/>
      <c r="S895" s="246"/>
      <c r="T895" s="251"/>
      <c r="U895" s="246"/>
      <c r="Z895" s="246"/>
      <c r="AA895" s="246"/>
      <c r="AB895" s="246"/>
      <c r="AC895" s="246"/>
    </row>
    <row r="896" spans="1:29" x14ac:dyDescent="0.3">
      <c r="A896" s="246">
        <v>212928</v>
      </c>
      <c r="B896" s="246" t="s">
        <v>2538</v>
      </c>
      <c r="C896" s="246" t="s">
        <v>509</v>
      </c>
      <c r="D896" s="246" t="s">
        <v>1946</v>
      </c>
      <c r="E896" s="246" t="s">
        <v>397</v>
      </c>
      <c r="F896" s="247">
        <v>36161</v>
      </c>
      <c r="G896" s="246" t="s">
        <v>373</v>
      </c>
      <c r="H896" s="246" t="s">
        <v>398</v>
      </c>
      <c r="I896" s="246" t="s">
        <v>64</v>
      </c>
      <c r="J896" s="246"/>
      <c r="K896" s="246"/>
      <c r="L896" s="246"/>
      <c r="M896" s="246"/>
      <c r="O896" s="246"/>
      <c r="P896" s="246"/>
      <c r="Q896" s="246"/>
      <c r="R896" s="246"/>
      <c r="S896" s="246"/>
      <c r="T896" s="251"/>
      <c r="U896" s="246"/>
      <c r="Z896" s="246"/>
      <c r="AA896" s="246"/>
      <c r="AB896" s="246"/>
      <c r="AC896" s="246"/>
    </row>
    <row r="897" spans="1:29" x14ac:dyDescent="0.3">
      <c r="A897" s="246">
        <v>212935</v>
      </c>
      <c r="B897" s="246" t="s">
        <v>1762</v>
      </c>
      <c r="C897" s="246" t="s">
        <v>1238</v>
      </c>
      <c r="D897" s="246" t="s">
        <v>283</v>
      </c>
      <c r="E897" s="246" t="s">
        <v>397</v>
      </c>
      <c r="F897" s="247">
        <v>30189</v>
      </c>
      <c r="G897" s="246" t="s">
        <v>373</v>
      </c>
      <c r="H897" s="246" t="s">
        <v>398</v>
      </c>
      <c r="I897" s="246" t="s">
        <v>64</v>
      </c>
      <c r="J897" s="246"/>
      <c r="K897" s="246"/>
      <c r="L897" s="246"/>
      <c r="M897" s="246"/>
      <c r="O897" s="246"/>
      <c r="P897" s="246"/>
      <c r="Q897" s="246"/>
      <c r="R897" s="246"/>
      <c r="S897" s="246">
        <v>931</v>
      </c>
      <c r="T897" s="251">
        <v>44433</v>
      </c>
      <c r="U897" s="246">
        <v>8000</v>
      </c>
      <c r="Z897" s="246"/>
      <c r="AA897" s="246"/>
      <c r="AB897" s="246"/>
      <c r="AC897" s="246"/>
    </row>
    <row r="898" spans="1:29" x14ac:dyDescent="0.3">
      <c r="A898" s="246">
        <v>212955</v>
      </c>
      <c r="B898" s="246" t="s">
        <v>2059</v>
      </c>
      <c r="C898" s="246" t="s">
        <v>703</v>
      </c>
      <c r="D898" s="246" t="s">
        <v>2541</v>
      </c>
      <c r="E898" s="246" t="s">
        <v>397</v>
      </c>
      <c r="F898" s="247">
        <v>33243</v>
      </c>
      <c r="G898" s="246" t="s">
        <v>2542</v>
      </c>
      <c r="H898" s="246" t="s">
        <v>398</v>
      </c>
      <c r="I898" s="246" t="s">
        <v>64</v>
      </c>
      <c r="J898" s="246"/>
      <c r="K898" s="246"/>
      <c r="L898" s="246"/>
      <c r="M898" s="246"/>
      <c r="O898" s="246"/>
      <c r="P898" s="246"/>
      <c r="Q898" s="246"/>
      <c r="R898" s="246"/>
      <c r="S898" s="246"/>
      <c r="T898" s="251"/>
      <c r="U898" s="246"/>
      <c r="Z898" s="246"/>
      <c r="AA898" s="246"/>
      <c r="AB898" s="246"/>
      <c r="AC898" s="246"/>
    </row>
    <row r="899" spans="1:29" x14ac:dyDescent="0.3">
      <c r="A899" s="246">
        <v>212961</v>
      </c>
      <c r="B899" s="246" t="s">
        <v>2090</v>
      </c>
      <c r="C899" s="246" t="s">
        <v>77</v>
      </c>
      <c r="D899" s="246" t="s">
        <v>2543</v>
      </c>
      <c r="E899" s="246" t="s">
        <v>397</v>
      </c>
      <c r="F899" s="247">
        <v>35796</v>
      </c>
      <c r="G899" s="246" t="s">
        <v>1026</v>
      </c>
      <c r="H899" s="246" t="s">
        <v>398</v>
      </c>
      <c r="I899" s="246" t="s">
        <v>64</v>
      </c>
      <c r="J899" s="246"/>
      <c r="K899" s="246"/>
      <c r="L899" s="246"/>
      <c r="M899" s="246"/>
      <c r="O899" s="246"/>
      <c r="P899" s="246"/>
      <c r="Q899" s="246"/>
      <c r="R899" s="246"/>
      <c r="S899" s="246"/>
      <c r="T899" s="251"/>
      <c r="U899" s="246"/>
      <c r="Z899" s="246"/>
      <c r="AA899" s="246"/>
      <c r="AB899" s="246"/>
      <c r="AC899" s="246"/>
    </row>
    <row r="900" spans="1:29" x14ac:dyDescent="0.3">
      <c r="A900" s="246">
        <v>212971</v>
      </c>
      <c r="B900" s="246" t="s">
        <v>2096</v>
      </c>
      <c r="C900" s="246" t="s">
        <v>2097</v>
      </c>
      <c r="D900" s="246" t="s">
        <v>349</v>
      </c>
      <c r="E900" s="246" t="s">
        <v>397</v>
      </c>
      <c r="F900" s="247">
        <v>24010</v>
      </c>
      <c r="G900" s="246" t="s">
        <v>373</v>
      </c>
      <c r="H900" s="246" t="s">
        <v>398</v>
      </c>
      <c r="I900" s="246" t="s">
        <v>64</v>
      </c>
      <c r="J900" s="246"/>
      <c r="K900" s="246"/>
      <c r="L900" s="246"/>
      <c r="M900" s="246"/>
      <c r="O900" s="246"/>
      <c r="P900" s="246"/>
      <c r="Q900" s="246"/>
      <c r="R900" s="246"/>
      <c r="S900" s="246"/>
      <c r="T900" s="251"/>
      <c r="U900" s="246"/>
      <c r="Z900" s="246"/>
      <c r="AA900" s="246"/>
      <c r="AB900" s="246"/>
      <c r="AC900" s="246"/>
    </row>
    <row r="901" spans="1:29" x14ac:dyDescent="0.3">
      <c r="A901" s="246">
        <v>212978</v>
      </c>
      <c r="B901" s="246" t="s">
        <v>2078</v>
      </c>
      <c r="C901" s="246" t="s">
        <v>78</v>
      </c>
      <c r="D901" s="246" t="s">
        <v>553</v>
      </c>
      <c r="E901" s="246" t="s">
        <v>397</v>
      </c>
      <c r="F901" s="247">
        <v>35070</v>
      </c>
      <c r="G901" s="246" t="s">
        <v>1026</v>
      </c>
      <c r="H901" s="246" t="s">
        <v>398</v>
      </c>
      <c r="I901" s="246" t="s">
        <v>64</v>
      </c>
      <c r="J901" s="246"/>
      <c r="K901" s="246"/>
      <c r="L901" s="246"/>
      <c r="M901" s="246"/>
      <c r="O901" s="246"/>
      <c r="P901" s="246"/>
      <c r="Q901" s="246"/>
      <c r="R901" s="246"/>
      <c r="S901" s="246"/>
      <c r="T901" s="251"/>
      <c r="U901" s="246"/>
      <c r="Z901" s="246"/>
      <c r="AA901" s="246"/>
      <c r="AB901" s="246"/>
      <c r="AC901" s="246"/>
    </row>
    <row r="902" spans="1:29" x14ac:dyDescent="0.3">
      <c r="A902" s="246">
        <v>212981</v>
      </c>
      <c r="B902" s="246" t="s">
        <v>2082</v>
      </c>
      <c r="C902" s="246" t="s">
        <v>114</v>
      </c>
      <c r="D902" s="246" t="s">
        <v>2545</v>
      </c>
      <c r="E902" s="246" t="s">
        <v>397</v>
      </c>
      <c r="F902" s="247">
        <v>34339</v>
      </c>
      <c r="G902" s="246" t="s">
        <v>1026</v>
      </c>
      <c r="H902" s="246" t="s">
        <v>398</v>
      </c>
      <c r="I902" s="246" t="s">
        <v>64</v>
      </c>
      <c r="J902" s="246"/>
      <c r="K902" s="246"/>
      <c r="L902" s="246"/>
      <c r="M902" s="246"/>
      <c r="O902" s="246"/>
      <c r="P902" s="246"/>
      <c r="Q902" s="246"/>
      <c r="R902" s="246"/>
      <c r="S902" s="246"/>
      <c r="T902" s="251"/>
      <c r="U902" s="246"/>
      <c r="Z902" s="246"/>
      <c r="AA902" s="246"/>
      <c r="AB902" s="246"/>
      <c r="AC902" s="246"/>
    </row>
    <row r="903" spans="1:29" x14ac:dyDescent="0.3">
      <c r="A903" s="246">
        <v>212988</v>
      </c>
      <c r="B903" s="246" t="s">
        <v>2058</v>
      </c>
      <c r="C903" s="246" t="s">
        <v>99</v>
      </c>
      <c r="D903" s="246" t="s">
        <v>2546</v>
      </c>
      <c r="E903" s="246" t="s">
        <v>397</v>
      </c>
      <c r="F903" s="247">
        <v>32021</v>
      </c>
      <c r="G903" s="246" t="s">
        <v>2547</v>
      </c>
      <c r="H903" s="246" t="s">
        <v>398</v>
      </c>
      <c r="I903" s="246" t="s">
        <v>64</v>
      </c>
      <c r="J903" s="246"/>
      <c r="K903" s="246"/>
      <c r="L903" s="246"/>
      <c r="M903" s="246"/>
      <c r="O903" s="246"/>
      <c r="P903" s="246"/>
      <c r="Q903" s="246"/>
      <c r="R903" s="246"/>
      <c r="S903" s="246"/>
      <c r="T903" s="251"/>
      <c r="U903" s="246"/>
      <c r="Z903" s="246"/>
      <c r="AA903" s="246"/>
      <c r="AB903" s="246"/>
      <c r="AC903" s="246"/>
    </row>
    <row r="904" spans="1:29" x14ac:dyDescent="0.3">
      <c r="A904" s="246">
        <v>212991</v>
      </c>
      <c r="B904" s="246" t="s">
        <v>2043</v>
      </c>
      <c r="C904" s="246" t="s">
        <v>506</v>
      </c>
      <c r="D904" s="246" t="s">
        <v>2548</v>
      </c>
      <c r="E904" s="246" t="s">
        <v>397</v>
      </c>
      <c r="F904" s="247">
        <v>33992</v>
      </c>
      <c r="G904" s="246" t="s">
        <v>1026</v>
      </c>
      <c r="H904" s="246" t="s">
        <v>398</v>
      </c>
      <c r="I904" s="246" t="s">
        <v>64</v>
      </c>
      <c r="J904" s="246"/>
      <c r="K904" s="246"/>
      <c r="L904" s="246"/>
      <c r="M904" s="246"/>
      <c r="O904" s="246"/>
      <c r="P904" s="246"/>
      <c r="Q904" s="246"/>
      <c r="R904" s="246"/>
      <c r="S904" s="246"/>
      <c r="T904" s="251"/>
      <c r="U904" s="246"/>
      <c r="Z904" s="246"/>
      <c r="AA904" s="246"/>
      <c r="AB904" s="246"/>
      <c r="AC904" s="246"/>
    </row>
    <row r="905" spans="1:29" x14ac:dyDescent="0.3">
      <c r="A905" s="246">
        <v>212994</v>
      </c>
      <c r="B905" s="246" t="s">
        <v>1546</v>
      </c>
      <c r="C905" s="246" t="s">
        <v>112</v>
      </c>
      <c r="D905" s="246" t="s">
        <v>1547</v>
      </c>
      <c r="E905" s="246" t="s">
        <v>397</v>
      </c>
      <c r="F905" s="247">
        <v>34182</v>
      </c>
      <c r="G905" s="246" t="s">
        <v>580</v>
      </c>
      <c r="H905" s="246" t="s">
        <v>398</v>
      </c>
      <c r="I905" s="246" t="s">
        <v>64</v>
      </c>
      <c r="J905" s="246"/>
      <c r="K905" s="246"/>
      <c r="L905" s="246"/>
      <c r="M905" s="246"/>
      <c r="O905" s="246"/>
      <c r="P905" s="246"/>
      <c r="Q905" s="246"/>
      <c r="R905" s="246"/>
      <c r="S905" s="246"/>
      <c r="T905" s="251"/>
      <c r="U905" s="246"/>
      <c r="Y905" s="189" t="s">
        <v>685</v>
      </c>
      <c r="Z905" s="246" t="s">
        <v>685</v>
      </c>
      <c r="AA905" s="246"/>
      <c r="AB905" s="246"/>
      <c r="AC905" s="246"/>
    </row>
    <row r="906" spans="1:29" x14ac:dyDescent="0.3">
      <c r="A906" s="246">
        <v>213001</v>
      </c>
      <c r="B906" s="246" t="s">
        <v>2064</v>
      </c>
      <c r="C906" s="246" t="s">
        <v>144</v>
      </c>
      <c r="D906" s="246" t="s">
        <v>534</v>
      </c>
      <c r="E906" s="246" t="s">
        <v>397</v>
      </c>
      <c r="F906" s="247">
        <v>33825</v>
      </c>
      <c r="G906" s="246" t="s">
        <v>382</v>
      </c>
      <c r="H906" s="246" t="s">
        <v>398</v>
      </c>
      <c r="I906" s="246" t="s">
        <v>64</v>
      </c>
      <c r="J906" s="246"/>
      <c r="K906" s="246"/>
      <c r="L906" s="246"/>
      <c r="M906" s="246"/>
      <c r="O906" s="246"/>
      <c r="P906" s="246"/>
      <c r="Q906" s="246"/>
      <c r="R906" s="246"/>
      <c r="S906" s="246"/>
      <c r="T906" s="251"/>
      <c r="U906" s="246"/>
      <c r="Z906" s="246"/>
      <c r="AA906" s="246"/>
      <c r="AB906" s="246"/>
      <c r="AC906" s="246"/>
    </row>
    <row r="907" spans="1:29" x14ac:dyDescent="0.3">
      <c r="A907" s="246">
        <v>213012</v>
      </c>
      <c r="B907" s="246" t="s">
        <v>1804</v>
      </c>
      <c r="C907" s="246" t="s">
        <v>93</v>
      </c>
      <c r="D907" s="246" t="s">
        <v>2549</v>
      </c>
      <c r="E907" s="246" t="s">
        <v>397</v>
      </c>
      <c r="F907" s="247">
        <v>32419</v>
      </c>
      <c r="G907" s="246" t="s">
        <v>1026</v>
      </c>
      <c r="H907" s="246" t="s">
        <v>398</v>
      </c>
      <c r="I907" s="246" t="s">
        <v>64</v>
      </c>
      <c r="J907" s="246"/>
      <c r="K907" s="246"/>
      <c r="L907" s="246"/>
      <c r="M907" s="246"/>
      <c r="O907" s="246"/>
      <c r="P907" s="246"/>
      <c r="Q907" s="246"/>
      <c r="R907" s="246"/>
      <c r="S907" s="246"/>
      <c r="T907" s="251"/>
      <c r="U907" s="246"/>
      <c r="Z907" s="246"/>
      <c r="AA907" s="246"/>
      <c r="AB907" s="246"/>
      <c r="AC907" s="246"/>
    </row>
    <row r="908" spans="1:29" x14ac:dyDescent="0.3">
      <c r="A908" s="246">
        <v>213014</v>
      </c>
      <c r="B908" s="246" t="s">
        <v>2550</v>
      </c>
      <c r="C908" s="246" t="s">
        <v>138</v>
      </c>
      <c r="D908" s="246" t="s">
        <v>2551</v>
      </c>
      <c r="E908" s="246" t="s">
        <v>397</v>
      </c>
      <c r="F908" s="247">
        <v>35621</v>
      </c>
      <c r="G908" s="246" t="s">
        <v>1026</v>
      </c>
      <c r="H908" s="246" t="s">
        <v>398</v>
      </c>
      <c r="I908" s="246" t="s">
        <v>64</v>
      </c>
      <c r="J908" s="246"/>
      <c r="K908" s="246"/>
      <c r="L908" s="246"/>
      <c r="M908" s="246"/>
      <c r="O908" s="246"/>
      <c r="P908" s="246"/>
      <c r="Q908" s="246"/>
      <c r="R908" s="246"/>
      <c r="S908" s="246"/>
      <c r="T908" s="251"/>
      <c r="U908" s="246"/>
      <c r="Z908" s="246"/>
      <c r="AA908" s="246"/>
      <c r="AB908" s="246"/>
      <c r="AC908" s="246"/>
    </row>
    <row r="909" spans="1:29" x14ac:dyDescent="0.3">
      <c r="A909" s="246">
        <v>213016</v>
      </c>
      <c r="B909" s="246" t="s">
        <v>1834</v>
      </c>
      <c r="C909" s="246" t="s">
        <v>80</v>
      </c>
      <c r="D909" s="246" t="s">
        <v>575</v>
      </c>
      <c r="E909" s="246" t="s">
        <v>397</v>
      </c>
      <c r="F909" s="247">
        <v>33488</v>
      </c>
      <c r="G909" s="246" t="s">
        <v>1035</v>
      </c>
      <c r="H909" s="246" t="s">
        <v>398</v>
      </c>
      <c r="I909" s="246" t="s">
        <v>64</v>
      </c>
      <c r="J909" s="246"/>
      <c r="K909" s="246"/>
      <c r="L909" s="246"/>
      <c r="M909" s="246"/>
      <c r="O909" s="246"/>
      <c r="P909" s="246"/>
      <c r="Q909" s="246"/>
      <c r="R909" s="246"/>
      <c r="S909" s="246"/>
      <c r="T909" s="251"/>
      <c r="U909" s="246"/>
      <c r="Z909" s="246"/>
      <c r="AA909" s="246"/>
      <c r="AB909" s="246"/>
      <c r="AC909" s="246"/>
    </row>
    <row r="910" spans="1:29" x14ac:dyDescent="0.3">
      <c r="A910" s="246">
        <v>213023</v>
      </c>
      <c r="B910" s="246" t="s">
        <v>2098</v>
      </c>
      <c r="C910" s="246" t="s">
        <v>718</v>
      </c>
      <c r="D910" s="246" t="s">
        <v>2552</v>
      </c>
      <c r="E910" s="246" t="s">
        <v>397</v>
      </c>
      <c r="F910" s="247">
        <v>36161</v>
      </c>
      <c r="G910" s="246" t="s">
        <v>2553</v>
      </c>
      <c r="H910" s="246" t="s">
        <v>398</v>
      </c>
      <c r="I910" s="246" t="s">
        <v>64</v>
      </c>
      <c r="J910" s="246"/>
      <c r="K910" s="246"/>
      <c r="L910" s="246"/>
      <c r="M910" s="246"/>
      <c r="O910" s="246"/>
      <c r="P910" s="246"/>
      <c r="Q910" s="246"/>
      <c r="R910" s="246"/>
      <c r="S910" s="246"/>
      <c r="T910" s="251"/>
      <c r="U910" s="246"/>
      <c r="Z910" s="246"/>
      <c r="AA910" s="246"/>
      <c r="AB910" s="246"/>
      <c r="AC910" s="246"/>
    </row>
    <row r="911" spans="1:29" x14ac:dyDescent="0.3">
      <c r="A911" s="246">
        <v>213025</v>
      </c>
      <c r="B911" s="246" t="s">
        <v>1828</v>
      </c>
      <c r="C911" s="246" t="s">
        <v>145</v>
      </c>
      <c r="D911" s="246" t="s">
        <v>2554</v>
      </c>
      <c r="E911" s="246" t="s">
        <v>397</v>
      </c>
      <c r="F911" s="247">
        <v>33921</v>
      </c>
      <c r="G911" s="246" t="s">
        <v>1051</v>
      </c>
      <c r="H911" s="246" t="s">
        <v>398</v>
      </c>
      <c r="I911" s="246" t="s">
        <v>64</v>
      </c>
      <c r="J911" s="246"/>
      <c r="K911" s="246"/>
      <c r="L911" s="246"/>
      <c r="M911" s="246"/>
      <c r="O911" s="246"/>
      <c r="P911" s="246"/>
      <c r="Q911" s="246"/>
      <c r="R911" s="246"/>
      <c r="S911" s="246"/>
      <c r="T911" s="251"/>
      <c r="U911" s="246"/>
      <c r="Z911" s="246"/>
      <c r="AA911" s="246"/>
      <c r="AB911" s="246"/>
      <c r="AC911" s="246"/>
    </row>
    <row r="912" spans="1:29" x14ac:dyDescent="0.3">
      <c r="A912" s="246">
        <v>213035</v>
      </c>
      <c r="B912" s="246" t="s">
        <v>1918</v>
      </c>
      <c r="C912" s="246" t="s">
        <v>112</v>
      </c>
      <c r="D912" s="246" t="s">
        <v>2555</v>
      </c>
      <c r="E912" s="246" t="s">
        <v>397</v>
      </c>
      <c r="F912" s="247">
        <v>35265</v>
      </c>
      <c r="G912" s="246" t="s">
        <v>1026</v>
      </c>
      <c r="H912" s="246" t="s">
        <v>398</v>
      </c>
      <c r="I912" s="246" t="s">
        <v>64</v>
      </c>
      <c r="J912" s="246"/>
      <c r="K912" s="246"/>
      <c r="L912" s="246"/>
      <c r="M912" s="246"/>
      <c r="O912" s="246"/>
      <c r="P912" s="246"/>
      <c r="Q912" s="246"/>
      <c r="R912" s="246"/>
      <c r="S912" s="246"/>
      <c r="T912" s="251"/>
      <c r="U912" s="246"/>
      <c r="Z912" s="246"/>
      <c r="AA912" s="246"/>
      <c r="AB912" s="246"/>
      <c r="AC912" s="246"/>
    </row>
    <row r="913" spans="1:29" x14ac:dyDescent="0.3">
      <c r="A913" s="246">
        <v>213044</v>
      </c>
      <c r="B913" s="246" t="s">
        <v>2557</v>
      </c>
      <c r="C913" s="246" t="s">
        <v>95</v>
      </c>
      <c r="D913" s="246" t="s">
        <v>2558</v>
      </c>
      <c r="E913" s="246" t="s">
        <v>397</v>
      </c>
      <c r="F913" s="247">
        <v>34190</v>
      </c>
      <c r="G913" s="246" t="s">
        <v>1026</v>
      </c>
      <c r="H913" s="246" t="s">
        <v>398</v>
      </c>
      <c r="I913" s="246" t="s">
        <v>64</v>
      </c>
      <c r="J913" s="246"/>
      <c r="K913" s="246"/>
      <c r="L913" s="246"/>
      <c r="M913" s="246"/>
      <c r="O913" s="246"/>
      <c r="P913" s="246"/>
      <c r="Q913" s="246"/>
      <c r="R913" s="246"/>
      <c r="S913" s="246"/>
      <c r="T913" s="251"/>
      <c r="U913" s="246"/>
      <c r="Z913" s="246"/>
      <c r="AA913" s="246"/>
      <c r="AB913" s="246"/>
      <c r="AC913" s="246"/>
    </row>
    <row r="914" spans="1:29" x14ac:dyDescent="0.3">
      <c r="A914" s="246">
        <v>213051</v>
      </c>
      <c r="B914" s="246" t="s">
        <v>1915</v>
      </c>
      <c r="C914" s="246" t="s">
        <v>68</v>
      </c>
      <c r="D914" s="246" t="s">
        <v>1916</v>
      </c>
      <c r="E914" s="246" t="s">
        <v>397</v>
      </c>
      <c r="F914" s="247">
        <v>35075</v>
      </c>
      <c r="G914" s="246" t="s">
        <v>1058</v>
      </c>
      <c r="H914" s="246" t="s">
        <v>398</v>
      </c>
      <c r="I914" s="246" t="s">
        <v>64</v>
      </c>
      <c r="J914" s="246"/>
      <c r="K914" s="246"/>
      <c r="L914" s="246"/>
      <c r="M914" s="246"/>
      <c r="O914" s="246"/>
      <c r="P914" s="246"/>
      <c r="Q914" s="246"/>
      <c r="R914" s="246"/>
      <c r="S914" s="246"/>
      <c r="T914" s="251"/>
      <c r="U914" s="246"/>
      <c r="Z914" s="246"/>
      <c r="AA914" s="246"/>
      <c r="AB914" s="246"/>
      <c r="AC914" s="246"/>
    </row>
    <row r="915" spans="1:29" x14ac:dyDescent="0.3">
      <c r="A915" s="246">
        <v>213055</v>
      </c>
      <c r="B915" s="246" t="s">
        <v>1761</v>
      </c>
      <c r="C915" s="246" t="s">
        <v>120</v>
      </c>
      <c r="D915" s="246" t="s">
        <v>342</v>
      </c>
      <c r="E915" s="246" t="s">
        <v>397</v>
      </c>
      <c r="F915" s="247">
        <v>33608</v>
      </c>
      <c r="G915" s="246" t="s">
        <v>373</v>
      </c>
      <c r="H915" s="246" t="s">
        <v>398</v>
      </c>
      <c r="I915" s="246" t="s">
        <v>64</v>
      </c>
      <c r="J915" s="246"/>
      <c r="K915" s="246"/>
      <c r="L915" s="246"/>
      <c r="M915" s="246"/>
      <c r="O915" s="246"/>
      <c r="P915" s="246"/>
      <c r="Q915" s="246"/>
      <c r="R915" s="246"/>
      <c r="S915" s="246"/>
      <c r="T915" s="251"/>
      <c r="U915" s="246"/>
      <c r="Z915" s="246"/>
      <c r="AA915" s="246"/>
      <c r="AB915" s="246"/>
      <c r="AC915" s="246"/>
    </row>
    <row r="916" spans="1:29" x14ac:dyDescent="0.3">
      <c r="A916" s="246">
        <v>213060</v>
      </c>
      <c r="B916" s="246" t="s">
        <v>2131</v>
      </c>
      <c r="C916" s="246" t="s">
        <v>192</v>
      </c>
      <c r="D916" s="246" t="s">
        <v>2559</v>
      </c>
      <c r="E916" s="246" t="s">
        <v>396</v>
      </c>
      <c r="F916" s="247">
        <v>35551</v>
      </c>
      <c r="G916" s="246" t="s">
        <v>1026</v>
      </c>
      <c r="H916" s="246" t="s">
        <v>398</v>
      </c>
      <c r="I916" s="246" t="s">
        <v>64</v>
      </c>
      <c r="J916" s="246"/>
      <c r="K916" s="246"/>
      <c r="L916" s="246"/>
      <c r="M916" s="246"/>
      <c r="O916" s="246"/>
      <c r="P916" s="246"/>
      <c r="Q916" s="246"/>
      <c r="R916" s="246"/>
      <c r="S916" s="246"/>
      <c r="T916" s="251"/>
      <c r="U916" s="246"/>
      <c r="Z916" s="246"/>
      <c r="AA916" s="246"/>
      <c r="AB916" s="246"/>
      <c r="AC916" s="246"/>
    </row>
    <row r="917" spans="1:29" x14ac:dyDescent="0.3">
      <c r="A917" s="246">
        <v>213084</v>
      </c>
      <c r="B917" s="246" t="s">
        <v>2560</v>
      </c>
      <c r="C917" s="246" t="s">
        <v>161</v>
      </c>
      <c r="D917" s="246" t="s">
        <v>2561</v>
      </c>
      <c r="E917" s="246" t="s">
        <v>397</v>
      </c>
      <c r="F917" s="247">
        <v>35241</v>
      </c>
      <c r="G917" s="246" t="s">
        <v>373</v>
      </c>
      <c r="H917" s="246" t="s">
        <v>398</v>
      </c>
      <c r="I917" s="246" t="s">
        <v>64</v>
      </c>
      <c r="J917" s="246"/>
      <c r="K917" s="246"/>
      <c r="L917" s="246"/>
      <c r="M917" s="246"/>
      <c r="O917" s="246"/>
      <c r="P917" s="246"/>
      <c r="Q917" s="246"/>
      <c r="R917" s="246"/>
      <c r="S917" s="246"/>
      <c r="T917" s="251"/>
      <c r="U917" s="246"/>
      <c r="Z917" s="246"/>
      <c r="AA917" s="246"/>
      <c r="AB917" s="246"/>
      <c r="AC917" s="246"/>
    </row>
    <row r="918" spans="1:29" x14ac:dyDescent="0.3">
      <c r="A918" s="246">
        <v>213085</v>
      </c>
      <c r="B918" s="246" t="s">
        <v>1893</v>
      </c>
      <c r="C918" s="246" t="s">
        <v>2562</v>
      </c>
      <c r="D918" s="246" t="s">
        <v>2563</v>
      </c>
      <c r="E918" s="246" t="s">
        <v>397</v>
      </c>
      <c r="F918" s="247">
        <v>35122</v>
      </c>
      <c r="G918" s="246" t="s">
        <v>1059</v>
      </c>
      <c r="H918" s="246" t="s">
        <v>404</v>
      </c>
      <c r="I918" s="246" t="s">
        <v>64</v>
      </c>
      <c r="J918" s="246"/>
      <c r="K918" s="246"/>
      <c r="L918" s="246"/>
      <c r="M918" s="246"/>
      <c r="O918" s="246"/>
      <c r="P918" s="246"/>
      <c r="Q918" s="246"/>
      <c r="R918" s="246"/>
      <c r="S918" s="246"/>
      <c r="T918" s="251"/>
      <c r="U918" s="246"/>
      <c r="Z918" s="246"/>
      <c r="AA918" s="246"/>
      <c r="AB918" s="246"/>
      <c r="AC918" s="246"/>
    </row>
    <row r="919" spans="1:29" x14ac:dyDescent="0.3">
      <c r="A919" s="246">
        <v>213099</v>
      </c>
      <c r="B919" s="246" t="s">
        <v>1927</v>
      </c>
      <c r="C919" s="246" t="s">
        <v>456</v>
      </c>
      <c r="D919" s="246" t="s">
        <v>2460</v>
      </c>
      <c r="E919" s="246" t="s">
        <v>397</v>
      </c>
      <c r="F919" s="247">
        <v>34918</v>
      </c>
      <c r="G919" s="246" t="s">
        <v>1026</v>
      </c>
      <c r="H919" s="246" t="s">
        <v>398</v>
      </c>
      <c r="I919" s="246" t="s">
        <v>64</v>
      </c>
      <c r="J919" s="246"/>
      <c r="K919" s="246"/>
      <c r="L919" s="246"/>
      <c r="M919" s="246"/>
      <c r="O919" s="246"/>
      <c r="P919" s="246"/>
      <c r="Q919" s="246"/>
      <c r="R919" s="246"/>
      <c r="S919" s="246"/>
      <c r="T919" s="251"/>
      <c r="U919" s="246"/>
      <c r="Z919" s="246"/>
      <c r="AA919" s="246"/>
      <c r="AB919" s="246"/>
      <c r="AC919" s="246"/>
    </row>
    <row r="920" spans="1:29" x14ac:dyDescent="0.3">
      <c r="A920" s="246">
        <v>213114</v>
      </c>
      <c r="B920" s="246" t="s">
        <v>1955</v>
      </c>
      <c r="C920" s="246" t="s">
        <v>134</v>
      </c>
      <c r="D920" s="246" t="s">
        <v>1956</v>
      </c>
      <c r="E920" s="246" t="s">
        <v>397</v>
      </c>
      <c r="F920" s="247">
        <v>34859</v>
      </c>
      <c r="G920" s="246" t="s">
        <v>1035</v>
      </c>
      <c r="H920" s="246" t="s">
        <v>398</v>
      </c>
      <c r="I920" s="246" t="s">
        <v>64</v>
      </c>
      <c r="J920" s="246"/>
      <c r="K920" s="246"/>
      <c r="L920" s="246"/>
      <c r="M920" s="246"/>
      <c r="O920" s="246"/>
      <c r="P920" s="246"/>
      <c r="Q920" s="246"/>
      <c r="R920" s="246"/>
      <c r="S920" s="246"/>
      <c r="T920" s="251"/>
      <c r="U920" s="246"/>
      <c r="Z920" s="246"/>
      <c r="AA920" s="246"/>
      <c r="AB920" s="246"/>
      <c r="AC920" s="246"/>
    </row>
    <row r="921" spans="1:29" x14ac:dyDescent="0.3">
      <c r="A921" s="246">
        <v>213123</v>
      </c>
      <c r="B921" s="246" t="s">
        <v>1950</v>
      </c>
      <c r="C921" s="246" t="s">
        <v>110</v>
      </c>
      <c r="D921" s="246" t="s">
        <v>316</v>
      </c>
      <c r="E921" s="246" t="s">
        <v>396</v>
      </c>
      <c r="F921" s="247">
        <v>35167</v>
      </c>
      <c r="G921" s="246" t="s">
        <v>373</v>
      </c>
      <c r="H921" s="246" t="s">
        <v>398</v>
      </c>
      <c r="I921" s="246" t="s">
        <v>64</v>
      </c>
      <c r="J921" s="246"/>
      <c r="K921" s="246"/>
      <c r="L921" s="246"/>
      <c r="M921" s="246"/>
      <c r="O921" s="246"/>
      <c r="P921" s="246"/>
      <c r="Q921" s="246"/>
      <c r="R921" s="246"/>
      <c r="S921" s="246"/>
      <c r="T921" s="251"/>
      <c r="U921" s="246"/>
      <c r="Z921" s="246"/>
      <c r="AA921" s="246"/>
      <c r="AB921" s="246"/>
      <c r="AC921" s="246"/>
    </row>
    <row r="922" spans="1:29" x14ac:dyDescent="0.3">
      <c r="A922" s="246">
        <v>213140</v>
      </c>
      <c r="B922" s="246" t="s">
        <v>1921</v>
      </c>
      <c r="C922" s="246" t="s">
        <v>137</v>
      </c>
      <c r="D922" s="246" t="s">
        <v>2565</v>
      </c>
      <c r="E922" s="246" t="s">
        <v>396</v>
      </c>
      <c r="F922" s="247">
        <v>35632</v>
      </c>
      <c r="G922" s="246" t="s">
        <v>1026</v>
      </c>
      <c r="H922" s="246" t="s">
        <v>398</v>
      </c>
      <c r="I922" s="246" t="s">
        <v>64</v>
      </c>
      <c r="J922" s="246"/>
      <c r="K922" s="246"/>
      <c r="L922" s="246"/>
      <c r="M922" s="246"/>
      <c r="O922" s="246"/>
      <c r="P922" s="246"/>
      <c r="Q922" s="246"/>
      <c r="R922" s="246"/>
      <c r="S922" s="246"/>
      <c r="T922" s="251"/>
      <c r="U922" s="246"/>
      <c r="Z922" s="246"/>
      <c r="AA922" s="246"/>
      <c r="AB922" s="246"/>
      <c r="AC922" s="246"/>
    </row>
    <row r="923" spans="1:29" x14ac:dyDescent="0.3">
      <c r="A923" s="246">
        <v>213173</v>
      </c>
      <c r="B923" s="246" t="s">
        <v>2567</v>
      </c>
      <c r="C923" s="246" t="s">
        <v>140</v>
      </c>
      <c r="D923" s="246" t="s">
        <v>2568</v>
      </c>
      <c r="E923" s="246" t="s">
        <v>397</v>
      </c>
      <c r="F923" s="247">
        <v>35646</v>
      </c>
      <c r="G923" s="246" t="s">
        <v>1026</v>
      </c>
      <c r="H923" s="246" t="s">
        <v>398</v>
      </c>
      <c r="I923" s="246" t="s">
        <v>64</v>
      </c>
      <c r="J923" s="246"/>
      <c r="K923" s="246"/>
      <c r="L923" s="246"/>
      <c r="M923" s="246"/>
      <c r="O923" s="246"/>
      <c r="P923" s="246"/>
      <c r="Q923" s="246"/>
      <c r="R923" s="246"/>
      <c r="S923" s="246"/>
      <c r="T923" s="251"/>
      <c r="U923" s="246"/>
      <c r="Z923" s="246"/>
      <c r="AA923" s="246"/>
      <c r="AB923" s="246"/>
      <c r="AC923" s="246"/>
    </row>
    <row r="924" spans="1:29" x14ac:dyDescent="0.3">
      <c r="A924" s="246">
        <v>213177</v>
      </c>
      <c r="B924" s="246" t="s">
        <v>1718</v>
      </c>
      <c r="C924" s="246" t="s">
        <v>484</v>
      </c>
      <c r="D924" s="246" t="s">
        <v>307</v>
      </c>
      <c r="E924" s="246" t="s">
        <v>396</v>
      </c>
      <c r="F924" s="247">
        <v>36301</v>
      </c>
      <c r="G924" s="246" t="s">
        <v>390</v>
      </c>
      <c r="H924" s="246" t="s">
        <v>398</v>
      </c>
      <c r="I924" s="246" t="s">
        <v>64</v>
      </c>
      <c r="J924" s="246"/>
      <c r="K924" s="246"/>
      <c r="L924" s="246"/>
      <c r="M924" s="246"/>
      <c r="O924" s="246"/>
      <c r="P924" s="246"/>
      <c r="Q924" s="246"/>
      <c r="R924" s="246"/>
      <c r="S924" s="246"/>
      <c r="T924" s="251"/>
      <c r="U924" s="246"/>
      <c r="Z924" s="246" t="s">
        <v>685</v>
      </c>
      <c r="AA924" s="246"/>
      <c r="AB924" s="246"/>
      <c r="AC924" s="246"/>
    </row>
    <row r="925" spans="1:29" x14ac:dyDescent="0.3">
      <c r="A925" s="246">
        <v>213210</v>
      </c>
      <c r="B925" s="246" t="s">
        <v>2086</v>
      </c>
      <c r="C925" s="246" t="s">
        <v>192</v>
      </c>
      <c r="D925" s="246" t="s">
        <v>430</v>
      </c>
      <c r="E925" s="246" t="s">
        <v>397</v>
      </c>
      <c r="F925" s="247">
        <v>34954</v>
      </c>
      <c r="G925" s="246" t="s">
        <v>373</v>
      </c>
      <c r="H925" s="246" t="s">
        <v>398</v>
      </c>
      <c r="I925" s="246" t="s">
        <v>64</v>
      </c>
      <c r="J925" s="246"/>
      <c r="K925" s="246"/>
      <c r="L925" s="246"/>
      <c r="M925" s="246"/>
      <c r="O925" s="246"/>
      <c r="P925" s="246"/>
      <c r="Q925" s="246"/>
      <c r="R925" s="246"/>
      <c r="S925" s="246"/>
      <c r="T925" s="251"/>
      <c r="U925" s="246"/>
      <c r="Z925" s="246"/>
      <c r="AA925" s="246"/>
      <c r="AB925" s="246"/>
      <c r="AC925" s="246"/>
    </row>
    <row r="926" spans="1:29" x14ac:dyDescent="0.3">
      <c r="A926" s="246">
        <v>213214</v>
      </c>
      <c r="B926" s="246" t="s">
        <v>2570</v>
      </c>
      <c r="C926" s="246" t="s">
        <v>466</v>
      </c>
      <c r="D926" s="246" t="s">
        <v>2571</v>
      </c>
      <c r="E926" s="246" t="s">
        <v>397</v>
      </c>
      <c r="F926" s="247">
        <v>35798</v>
      </c>
      <c r="G926" s="246" t="s">
        <v>1026</v>
      </c>
      <c r="H926" s="246" t="s">
        <v>398</v>
      </c>
      <c r="I926" s="246" t="s">
        <v>64</v>
      </c>
      <c r="J926" s="246"/>
      <c r="K926" s="246"/>
      <c r="L926" s="246"/>
      <c r="M926" s="246"/>
      <c r="O926" s="246"/>
      <c r="P926" s="246"/>
      <c r="Q926" s="246"/>
      <c r="R926" s="246"/>
      <c r="S926" s="246"/>
      <c r="T926" s="251"/>
      <c r="U926" s="246"/>
      <c r="Z926" s="246"/>
      <c r="AA926" s="246"/>
      <c r="AB926" s="246"/>
      <c r="AC926" s="246"/>
    </row>
    <row r="927" spans="1:29" x14ac:dyDescent="0.3">
      <c r="A927" s="246">
        <v>213220</v>
      </c>
      <c r="B927" s="246" t="s">
        <v>2575</v>
      </c>
      <c r="C927" s="246" t="s">
        <v>1050</v>
      </c>
      <c r="D927" s="246" t="s">
        <v>2576</v>
      </c>
      <c r="E927" s="246" t="s">
        <v>397</v>
      </c>
      <c r="F927" s="247">
        <v>32148</v>
      </c>
      <c r="G927" s="246" t="s">
        <v>1026</v>
      </c>
      <c r="H927" s="246" t="s">
        <v>398</v>
      </c>
      <c r="I927" s="246" t="s">
        <v>64</v>
      </c>
      <c r="J927" s="246"/>
      <c r="K927" s="246"/>
      <c r="L927" s="246"/>
      <c r="M927" s="246"/>
      <c r="O927" s="246"/>
      <c r="P927" s="246"/>
      <c r="Q927" s="246"/>
      <c r="R927" s="246"/>
      <c r="S927" s="246"/>
      <c r="T927" s="251"/>
      <c r="U927" s="246"/>
      <c r="Z927" s="246"/>
      <c r="AA927" s="246"/>
      <c r="AB927" s="246"/>
      <c r="AC927" s="246"/>
    </row>
    <row r="928" spans="1:29" x14ac:dyDescent="0.3">
      <c r="A928" s="246">
        <v>213226</v>
      </c>
      <c r="B928" s="246" t="s">
        <v>1938</v>
      </c>
      <c r="C928" s="246" t="s">
        <v>191</v>
      </c>
      <c r="D928" s="246" t="s">
        <v>2577</v>
      </c>
      <c r="E928" s="246" t="s">
        <v>397</v>
      </c>
      <c r="F928" s="247">
        <v>35496</v>
      </c>
      <c r="G928" s="246" t="s">
        <v>2578</v>
      </c>
      <c r="H928" s="246" t="s">
        <v>398</v>
      </c>
      <c r="I928" s="246" t="s">
        <v>64</v>
      </c>
      <c r="J928" s="246"/>
      <c r="K928" s="246"/>
      <c r="L928" s="246"/>
      <c r="M928" s="246"/>
      <c r="O928" s="246"/>
      <c r="P928" s="246"/>
      <c r="Q928" s="246"/>
      <c r="R928" s="246"/>
      <c r="S928" s="246"/>
      <c r="T928" s="251"/>
      <c r="U928" s="246"/>
      <c r="Z928" s="246"/>
      <c r="AA928" s="246"/>
      <c r="AB928" s="246"/>
      <c r="AC928" s="246"/>
    </row>
    <row r="929" spans="1:29" x14ac:dyDescent="0.3">
      <c r="A929" s="246">
        <v>213230</v>
      </c>
      <c r="B929" s="246" t="s">
        <v>2093</v>
      </c>
      <c r="C929" s="246" t="s">
        <v>2579</v>
      </c>
      <c r="D929" s="246" t="s">
        <v>2166</v>
      </c>
      <c r="E929" s="246" t="s">
        <v>397</v>
      </c>
      <c r="F929" s="247">
        <v>36175</v>
      </c>
      <c r="G929" s="246" t="s">
        <v>1026</v>
      </c>
      <c r="H929" s="246" t="s">
        <v>398</v>
      </c>
      <c r="I929" s="246" t="s">
        <v>64</v>
      </c>
      <c r="J929" s="246"/>
      <c r="K929" s="246"/>
      <c r="L929" s="246"/>
      <c r="M929" s="246"/>
      <c r="O929" s="246"/>
      <c r="P929" s="246"/>
      <c r="Q929" s="246"/>
      <c r="R929" s="246"/>
      <c r="S929" s="246"/>
      <c r="T929" s="251"/>
      <c r="U929" s="246"/>
      <c r="Z929" s="246"/>
      <c r="AA929" s="246"/>
      <c r="AB929" s="246"/>
      <c r="AC929" s="246"/>
    </row>
    <row r="930" spans="1:29" x14ac:dyDescent="0.3">
      <c r="A930" s="246">
        <v>213241</v>
      </c>
      <c r="B930" s="246" t="s">
        <v>2580</v>
      </c>
      <c r="C930" s="246" t="s">
        <v>213</v>
      </c>
      <c r="D930" s="246" t="s">
        <v>248</v>
      </c>
      <c r="E930" s="246" t="s">
        <v>397</v>
      </c>
      <c r="F930" s="247">
        <v>30345</v>
      </c>
      <c r="G930" s="246" t="s">
        <v>593</v>
      </c>
      <c r="H930" s="246" t="s">
        <v>398</v>
      </c>
      <c r="I930" s="246" t="s">
        <v>64</v>
      </c>
      <c r="J930" s="246"/>
      <c r="K930" s="246"/>
      <c r="L930" s="246"/>
      <c r="M930" s="246"/>
      <c r="O930" s="246"/>
      <c r="P930" s="246"/>
      <c r="Q930" s="246"/>
      <c r="R930" s="246"/>
      <c r="S930" s="246"/>
      <c r="T930" s="251"/>
      <c r="U930" s="246"/>
      <c r="Z930" s="246"/>
      <c r="AA930" s="246"/>
      <c r="AB930" s="246"/>
      <c r="AC930" s="246"/>
    </row>
    <row r="931" spans="1:29" x14ac:dyDescent="0.3">
      <c r="A931" s="246">
        <v>213242</v>
      </c>
      <c r="B931" s="246" t="s">
        <v>1989</v>
      </c>
      <c r="C931" s="246" t="s">
        <v>429</v>
      </c>
      <c r="D931" s="246" t="s">
        <v>542</v>
      </c>
      <c r="E931" s="246" t="s">
        <v>397</v>
      </c>
      <c r="F931" s="247">
        <v>32536</v>
      </c>
      <c r="G931" s="246" t="s">
        <v>373</v>
      </c>
      <c r="H931" s="246" t="s">
        <v>398</v>
      </c>
      <c r="I931" s="246" t="s">
        <v>64</v>
      </c>
      <c r="J931" s="246"/>
      <c r="K931" s="246"/>
      <c r="L931" s="246"/>
      <c r="M931" s="246"/>
      <c r="O931" s="246"/>
      <c r="P931" s="246"/>
      <c r="Q931" s="246"/>
      <c r="R931" s="246"/>
      <c r="S931" s="246"/>
      <c r="T931" s="251"/>
      <c r="U931" s="246"/>
      <c r="Z931" s="246"/>
      <c r="AA931" s="246"/>
      <c r="AB931" s="246"/>
      <c r="AC931" s="246"/>
    </row>
    <row r="932" spans="1:29" x14ac:dyDescent="0.3">
      <c r="A932" s="246">
        <v>213254</v>
      </c>
      <c r="B932" s="246" t="s">
        <v>2581</v>
      </c>
      <c r="C932" s="246" t="s">
        <v>1984</v>
      </c>
      <c r="D932" s="246" t="s">
        <v>2582</v>
      </c>
      <c r="E932" s="246" t="s">
        <v>397</v>
      </c>
      <c r="F932" s="247">
        <v>35291</v>
      </c>
      <c r="G932" s="246" t="s">
        <v>1026</v>
      </c>
      <c r="H932" s="246" t="s">
        <v>398</v>
      </c>
      <c r="I932" s="246" t="s">
        <v>64</v>
      </c>
      <c r="J932" s="246"/>
      <c r="K932" s="246"/>
      <c r="L932" s="246"/>
      <c r="M932" s="246"/>
      <c r="O932" s="246"/>
      <c r="P932" s="246"/>
      <c r="Q932" s="246"/>
      <c r="R932" s="246"/>
      <c r="S932" s="246"/>
      <c r="T932" s="251"/>
      <c r="U932" s="246"/>
      <c r="Z932" s="246"/>
      <c r="AA932" s="246"/>
      <c r="AB932" s="246"/>
      <c r="AC932" s="246"/>
    </row>
    <row r="933" spans="1:29" x14ac:dyDescent="0.3">
      <c r="A933" s="246">
        <v>213257</v>
      </c>
      <c r="B933" s="246" t="s">
        <v>2583</v>
      </c>
      <c r="C933" s="246" t="s">
        <v>496</v>
      </c>
      <c r="D933" s="246" t="s">
        <v>2584</v>
      </c>
      <c r="E933" s="246" t="s">
        <v>396</v>
      </c>
      <c r="F933" s="247">
        <v>36336</v>
      </c>
      <c r="G933" s="246" t="s">
        <v>1026</v>
      </c>
      <c r="H933" s="246" t="s">
        <v>398</v>
      </c>
      <c r="I933" s="246" t="s">
        <v>64</v>
      </c>
      <c r="J933" s="246"/>
      <c r="K933" s="246"/>
      <c r="L933" s="246"/>
      <c r="M933" s="246"/>
      <c r="O933" s="246"/>
      <c r="P933" s="246"/>
      <c r="Q933" s="246"/>
      <c r="R933" s="246"/>
      <c r="S933" s="246"/>
      <c r="T933" s="251"/>
      <c r="U933" s="246"/>
      <c r="Z933" s="246"/>
      <c r="AA933" s="246"/>
      <c r="AB933" s="246"/>
      <c r="AC933" s="246"/>
    </row>
    <row r="934" spans="1:29" x14ac:dyDescent="0.3">
      <c r="A934" s="246">
        <v>213266</v>
      </c>
      <c r="B934" s="246" t="s">
        <v>2024</v>
      </c>
      <c r="C934" s="246" t="s">
        <v>445</v>
      </c>
      <c r="D934" s="246" t="s">
        <v>2587</v>
      </c>
      <c r="E934" s="246" t="s">
        <v>397</v>
      </c>
      <c r="F934" s="247">
        <v>33857</v>
      </c>
      <c r="G934" s="246" t="s">
        <v>1044</v>
      </c>
      <c r="H934" s="246" t="s">
        <v>398</v>
      </c>
      <c r="I934" s="246" t="s">
        <v>64</v>
      </c>
      <c r="J934" s="246"/>
      <c r="K934" s="246"/>
      <c r="L934" s="246"/>
      <c r="M934" s="246"/>
      <c r="O934" s="246"/>
      <c r="P934" s="246"/>
      <c r="Q934" s="246"/>
      <c r="R934" s="246"/>
      <c r="S934" s="246"/>
      <c r="T934" s="251"/>
      <c r="U934" s="246"/>
      <c r="Z934" s="246"/>
      <c r="AA934" s="246"/>
      <c r="AB934" s="246"/>
      <c r="AC934" s="246"/>
    </row>
    <row r="935" spans="1:29" x14ac:dyDescent="0.3">
      <c r="A935" s="246">
        <v>213280</v>
      </c>
      <c r="B935" s="246" t="s">
        <v>1977</v>
      </c>
      <c r="C935" s="246" t="s">
        <v>510</v>
      </c>
      <c r="D935" s="246" t="s">
        <v>2588</v>
      </c>
      <c r="E935" s="246" t="s">
        <v>397</v>
      </c>
      <c r="F935" s="247">
        <v>36008</v>
      </c>
      <c r="G935" s="246" t="s">
        <v>2589</v>
      </c>
      <c r="H935" s="246" t="s">
        <v>398</v>
      </c>
      <c r="I935" s="246" t="s">
        <v>64</v>
      </c>
      <c r="J935" s="246"/>
      <c r="K935" s="246"/>
      <c r="L935" s="246"/>
      <c r="M935" s="246"/>
      <c r="O935" s="246"/>
      <c r="P935" s="246"/>
      <c r="Q935" s="246"/>
      <c r="R935" s="246"/>
      <c r="S935" s="246"/>
      <c r="T935" s="251"/>
      <c r="U935" s="246"/>
      <c r="Z935" s="246"/>
      <c r="AA935" s="246"/>
      <c r="AB935" s="246"/>
      <c r="AC935" s="246"/>
    </row>
    <row r="936" spans="1:29" x14ac:dyDescent="0.3">
      <c r="A936" s="246">
        <v>213293</v>
      </c>
      <c r="B936" s="246" t="s">
        <v>1973</v>
      </c>
      <c r="C936" s="246" t="s">
        <v>145</v>
      </c>
      <c r="D936" s="246" t="s">
        <v>2590</v>
      </c>
      <c r="E936" s="246" t="s">
        <v>397</v>
      </c>
      <c r="F936" s="247">
        <v>33832</v>
      </c>
      <c r="G936" s="246" t="s">
        <v>2409</v>
      </c>
      <c r="H936" s="246" t="s">
        <v>398</v>
      </c>
      <c r="I936" s="246" t="s">
        <v>64</v>
      </c>
      <c r="J936" s="246"/>
      <c r="K936" s="246"/>
      <c r="L936" s="246"/>
      <c r="M936" s="246"/>
      <c r="O936" s="246"/>
      <c r="P936" s="246"/>
      <c r="Q936" s="246"/>
      <c r="R936" s="246"/>
      <c r="S936" s="246"/>
      <c r="T936" s="251"/>
      <c r="U936" s="246"/>
      <c r="Z936" s="246"/>
      <c r="AA936" s="246"/>
      <c r="AB936" s="246"/>
      <c r="AC936" s="246"/>
    </row>
    <row r="937" spans="1:29" x14ac:dyDescent="0.3">
      <c r="A937" s="246">
        <v>213297</v>
      </c>
      <c r="B937" s="246" t="s">
        <v>2591</v>
      </c>
      <c r="C937" s="246" t="s">
        <v>1247</v>
      </c>
      <c r="D937" s="246" t="s">
        <v>2592</v>
      </c>
      <c r="E937" s="246" t="s">
        <v>396</v>
      </c>
      <c r="F937" s="247">
        <v>32229</v>
      </c>
      <c r="G937" s="246" t="s">
        <v>2593</v>
      </c>
      <c r="H937" s="246" t="s">
        <v>398</v>
      </c>
      <c r="I937" s="246" t="s">
        <v>64</v>
      </c>
      <c r="J937" s="246"/>
      <c r="K937" s="246"/>
      <c r="L937" s="246"/>
      <c r="M937" s="246"/>
      <c r="O937" s="246"/>
      <c r="P937" s="246"/>
      <c r="Q937" s="246"/>
      <c r="R937" s="246"/>
      <c r="S937" s="246"/>
      <c r="T937" s="251"/>
      <c r="U937" s="246"/>
      <c r="Z937" s="246"/>
      <c r="AA937" s="246"/>
      <c r="AB937" s="246"/>
      <c r="AC937" s="246"/>
    </row>
    <row r="938" spans="1:29" x14ac:dyDescent="0.3">
      <c r="A938" s="246">
        <v>213299</v>
      </c>
      <c r="B938" s="246" t="s">
        <v>1913</v>
      </c>
      <c r="C938" s="246" t="s">
        <v>160</v>
      </c>
      <c r="D938" s="246" t="s">
        <v>2594</v>
      </c>
      <c r="E938" s="246" t="s">
        <v>397</v>
      </c>
      <c r="F938" s="247">
        <v>35431</v>
      </c>
      <c r="G938" s="246" t="s">
        <v>2595</v>
      </c>
      <c r="H938" s="246" t="s">
        <v>398</v>
      </c>
      <c r="I938" s="246" t="s">
        <v>64</v>
      </c>
      <c r="J938" s="246"/>
      <c r="K938" s="246"/>
      <c r="L938" s="246"/>
      <c r="M938" s="246"/>
      <c r="O938" s="246"/>
      <c r="P938" s="246"/>
      <c r="Q938" s="246"/>
      <c r="R938" s="246"/>
      <c r="S938" s="246"/>
      <c r="T938" s="251"/>
      <c r="U938" s="246"/>
      <c r="Z938" s="246"/>
      <c r="AA938" s="246"/>
      <c r="AB938" s="246"/>
      <c r="AC938" s="246"/>
    </row>
    <row r="939" spans="1:29" x14ac:dyDescent="0.3">
      <c r="A939" s="246">
        <v>213304</v>
      </c>
      <c r="B939" s="246" t="s">
        <v>1823</v>
      </c>
      <c r="C939" s="246" t="s">
        <v>145</v>
      </c>
      <c r="D939" s="246" t="s">
        <v>1062</v>
      </c>
      <c r="E939" s="246" t="s">
        <v>396</v>
      </c>
      <c r="F939" s="247">
        <v>31414</v>
      </c>
      <c r="G939" s="246" t="s">
        <v>1026</v>
      </c>
      <c r="H939" s="246" t="s">
        <v>398</v>
      </c>
      <c r="I939" s="246" t="s">
        <v>64</v>
      </c>
      <c r="J939" s="246"/>
      <c r="K939" s="246"/>
      <c r="L939" s="246"/>
      <c r="M939" s="246"/>
      <c r="O939" s="246"/>
      <c r="P939" s="246"/>
      <c r="Q939" s="246"/>
      <c r="R939" s="246"/>
      <c r="S939" s="246"/>
      <c r="T939" s="251"/>
      <c r="U939" s="246"/>
      <c r="Z939" s="246"/>
      <c r="AA939" s="246"/>
      <c r="AB939" s="246"/>
      <c r="AC939" s="246"/>
    </row>
    <row r="940" spans="1:29" x14ac:dyDescent="0.3">
      <c r="A940" s="246">
        <v>213310</v>
      </c>
      <c r="B940" s="246" t="s">
        <v>2598</v>
      </c>
      <c r="C940" s="246" t="s">
        <v>94</v>
      </c>
      <c r="D940" s="246" t="s">
        <v>1579</v>
      </c>
      <c r="E940" s="246" t="s">
        <v>397</v>
      </c>
      <c r="F940" s="247">
        <v>36644</v>
      </c>
      <c r="G940" s="246" t="s">
        <v>373</v>
      </c>
      <c r="H940" s="246" t="s">
        <v>398</v>
      </c>
      <c r="I940" s="246" t="s">
        <v>64</v>
      </c>
      <c r="J940" s="246"/>
      <c r="K940" s="246"/>
      <c r="L940" s="246"/>
      <c r="M940" s="246"/>
      <c r="O940" s="246"/>
      <c r="P940" s="246"/>
      <c r="Q940" s="246"/>
      <c r="R940" s="246"/>
      <c r="S940" s="246"/>
      <c r="T940" s="251"/>
      <c r="U940" s="246"/>
      <c r="Z940" s="246"/>
      <c r="AA940" s="246"/>
      <c r="AB940" s="246"/>
      <c r="AC940" s="246"/>
    </row>
    <row r="941" spans="1:29" x14ac:dyDescent="0.3">
      <c r="A941" s="246">
        <v>213319</v>
      </c>
      <c r="B941" s="246" t="s">
        <v>1967</v>
      </c>
      <c r="C941" s="246" t="s">
        <v>1968</v>
      </c>
      <c r="D941" s="246" t="s">
        <v>1969</v>
      </c>
      <c r="E941" s="246" t="s">
        <v>397</v>
      </c>
      <c r="F941" s="247">
        <v>35330</v>
      </c>
      <c r="G941" s="246" t="s">
        <v>1026</v>
      </c>
      <c r="H941" s="246" t="s">
        <v>398</v>
      </c>
      <c r="I941" s="246" t="s">
        <v>64</v>
      </c>
      <c r="J941" s="246"/>
      <c r="K941" s="246"/>
      <c r="L941" s="246"/>
      <c r="M941" s="246"/>
      <c r="O941" s="246"/>
      <c r="P941" s="246"/>
      <c r="Q941" s="246"/>
      <c r="R941" s="246"/>
      <c r="S941" s="246"/>
      <c r="T941" s="251"/>
      <c r="U941" s="246"/>
      <c r="Z941" s="246"/>
      <c r="AA941" s="246"/>
      <c r="AB941" s="246"/>
      <c r="AC941" s="246"/>
    </row>
    <row r="942" spans="1:29" x14ac:dyDescent="0.3">
      <c r="A942" s="246">
        <v>213344</v>
      </c>
      <c r="B942" s="246" t="s">
        <v>2600</v>
      </c>
      <c r="C942" s="246" t="s">
        <v>123</v>
      </c>
      <c r="D942" s="246" t="s">
        <v>2601</v>
      </c>
      <c r="E942" s="246" t="s">
        <v>397</v>
      </c>
      <c r="F942" s="247">
        <v>34791</v>
      </c>
      <c r="G942" s="246" t="s">
        <v>1026</v>
      </c>
      <c r="H942" s="246" t="s">
        <v>398</v>
      </c>
      <c r="I942" s="246" t="s">
        <v>64</v>
      </c>
      <c r="J942" s="246"/>
      <c r="K942" s="246"/>
      <c r="L942" s="246"/>
      <c r="M942" s="246"/>
      <c r="O942" s="246"/>
      <c r="P942" s="246"/>
      <c r="Q942" s="246"/>
      <c r="R942" s="246"/>
      <c r="S942" s="246"/>
      <c r="T942" s="251"/>
      <c r="U942" s="246"/>
      <c r="Z942" s="246"/>
      <c r="AA942" s="246"/>
      <c r="AB942" s="246"/>
      <c r="AC942" s="246"/>
    </row>
    <row r="943" spans="1:29" x14ac:dyDescent="0.3">
      <c r="A943" s="246">
        <v>213364</v>
      </c>
      <c r="B943" s="246" t="s">
        <v>1477</v>
      </c>
      <c r="C943" s="246" t="s">
        <v>74</v>
      </c>
      <c r="D943" s="246" t="s">
        <v>320</v>
      </c>
      <c r="E943" s="246" t="s">
        <v>397</v>
      </c>
      <c r="F943" s="247">
        <v>33392</v>
      </c>
      <c r="G943" s="246" t="s">
        <v>1478</v>
      </c>
      <c r="H943" s="246" t="s">
        <v>398</v>
      </c>
      <c r="I943" s="246" t="s">
        <v>64</v>
      </c>
      <c r="J943" s="246"/>
      <c r="K943" s="246"/>
      <c r="L943" s="246"/>
      <c r="M943" s="246"/>
      <c r="O943" s="246"/>
      <c r="P943" s="246"/>
      <c r="Q943" s="246"/>
      <c r="R943" s="246"/>
      <c r="S943" s="246"/>
      <c r="T943" s="251"/>
      <c r="U943" s="246"/>
      <c r="Y943" s="189" t="s">
        <v>685</v>
      </c>
      <c r="Z943" s="246" t="s">
        <v>685</v>
      </c>
      <c r="AA943" s="246"/>
      <c r="AB943" s="246"/>
      <c r="AC943" s="246"/>
    </row>
    <row r="944" spans="1:29" x14ac:dyDescent="0.3">
      <c r="A944" s="246">
        <v>213367</v>
      </c>
      <c r="B944" s="246" t="s">
        <v>1793</v>
      </c>
      <c r="C944" s="246" t="s">
        <v>504</v>
      </c>
      <c r="D944" s="246" t="s">
        <v>2603</v>
      </c>
      <c r="E944" s="246" t="s">
        <v>396</v>
      </c>
      <c r="F944" s="247">
        <v>31468</v>
      </c>
      <c r="G944" s="246" t="s">
        <v>1026</v>
      </c>
      <c r="H944" s="246" t="s">
        <v>398</v>
      </c>
      <c r="I944" s="246" t="s">
        <v>64</v>
      </c>
      <c r="J944" s="246"/>
      <c r="K944" s="246"/>
      <c r="L944" s="246"/>
      <c r="M944" s="246"/>
      <c r="O944" s="246"/>
      <c r="P944" s="246"/>
      <c r="Q944" s="246"/>
      <c r="R944" s="246"/>
      <c r="S944" s="246"/>
      <c r="T944" s="251"/>
      <c r="U944" s="246"/>
      <c r="Z944" s="246"/>
      <c r="AA944" s="246"/>
      <c r="AB944" s="246"/>
      <c r="AC944" s="246"/>
    </row>
    <row r="945" spans="1:29" x14ac:dyDescent="0.3">
      <c r="A945" s="246">
        <v>213374</v>
      </c>
      <c r="B945" s="246" t="s">
        <v>2604</v>
      </c>
      <c r="C945" s="246" t="s">
        <v>137</v>
      </c>
      <c r="D945" s="246" t="s">
        <v>2605</v>
      </c>
      <c r="E945" s="246" t="s">
        <v>397</v>
      </c>
      <c r="F945" s="247">
        <v>36526</v>
      </c>
      <c r="G945" s="246" t="s">
        <v>1026</v>
      </c>
      <c r="H945" s="246" t="s">
        <v>398</v>
      </c>
      <c r="I945" s="246" t="s">
        <v>64</v>
      </c>
      <c r="J945" s="246"/>
      <c r="K945" s="246"/>
      <c r="L945" s="246"/>
      <c r="M945" s="246"/>
      <c r="O945" s="246"/>
      <c r="P945" s="246"/>
      <c r="Q945" s="246"/>
      <c r="R945" s="246"/>
      <c r="S945" s="246"/>
      <c r="T945" s="251"/>
      <c r="U945" s="246"/>
      <c r="Z945" s="246"/>
      <c r="AA945" s="246"/>
      <c r="AB945" s="246"/>
      <c r="AC945" s="246"/>
    </row>
    <row r="946" spans="1:29" x14ac:dyDescent="0.3">
      <c r="A946" s="246">
        <v>213402</v>
      </c>
      <c r="B946" s="246" t="s">
        <v>1991</v>
      </c>
      <c r="C946" s="246" t="s">
        <v>1992</v>
      </c>
      <c r="D946" s="246" t="s">
        <v>2608</v>
      </c>
      <c r="E946" s="246" t="s">
        <v>397</v>
      </c>
      <c r="F946" s="247">
        <v>36555</v>
      </c>
      <c r="G946" s="246" t="s">
        <v>1026</v>
      </c>
      <c r="H946" s="246" t="s">
        <v>398</v>
      </c>
      <c r="I946" s="246" t="s">
        <v>64</v>
      </c>
      <c r="J946" s="246"/>
      <c r="K946" s="246"/>
      <c r="L946" s="246"/>
      <c r="M946" s="246"/>
      <c r="O946" s="246"/>
      <c r="P946" s="246"/>
      <c r="Q946" s="246"/>
      <c r="R946" s="246"/>
      <c r="S946" s="246"/>
      <c r="T946" s="251"/>
      <c r="U946" s="246"/>
      <c r="Z946" s="246"/>
      <c r="AA946" s="246"/>
      <c r="AB946" s="246"/>
      <c r="AC946" s="246"/>
    </row>
    <row r="947" spans="1:29" x14ac:dyDescent="0.3">
      <c r="A947" s="246">
        <v>213492</v>
      </c>
      <c r="B947" s="246" t="s">
        <v>2614</v>
      </c>
      <c r="C947" s="246" t="s">
        <v>500</v>
      </c>
      <c r="D947" s="246" t="s">
        <v>354</v>
      </c>
      <c r="E947" s="246" t="s">
        <v>397</v>
      </c>
      <c r="F947" s="247">
        <v>36405</v>
      </c>
      <c r="G947" s="246" t="s">
        <v>373</v>
      </c>
      <c r="H947" s="246" t="s">
        <v>398</v>
      </c>
      <c r="I947" s="246" t="s">
        <v>64</v>
      </c>
      <c r="J947" s="246"/>
      <c r="K947" s="246"/>
      <c r="L947" s="246"/>
      <c r="M947" s="246"/>
      <c r="O947" s="246"/>
      <c r="P947" s="246"/>
      <c r="Q947" s="246"/>
      <c r="R947" s="246"/>
      <c r="S947" s="246"/>
      <c r="T947" s="251"/>
      <c r="U947" s="246"/>
      <c r="Z947" s="246"/>
      <c r="AA947" s="246"/>
      <c r="AB947" s="246"/>
      <c r="AC947" s="246"/>
    </row>
    <row r="948" spans="1:29" x14ac:dyDescent="0.3">
      <c r="A948" s="246">
        <v>213506</v>
      </c>
      <c r="B948" s="246" t="s">
        <v>1810</v>
      </c>
      <c r="C948" s="246" t="s">
        <v>1811</v>
      </c>
      <c r="D948" s="246" t="s">
        <v>2615</v>
      </c>
      <c r="E948" s="246" t="s">
        <v>397</v>
      </c>
      <c r="F948" s="247">
        <v>32292</v>
      </c>
      <c r="G948" s="246" t="s">
        <v>1026</v>
      </c>
      <c r="H948" s="246" t="s">
        <v>398</v>
      </c>
      <c r="I948" s="246" t="s">
        <v>64</v>
      </c>
      <c r="J948" s="246"/>
      <c r="K948" s="246"/>
      <c r="L948" s="246"/>
      <c r="M948" s="246"/>
      <c r="O948" s="246"/>
      <c r="P948" s="246"/>
      <c r="Q948" s="246"/>
      <c r="R948" s="246"/>
      <c r="S948" s="246"/>
      <c r="T948" s="251"/>
      <c r="U948" s="246"/>
      <c r="Z948" s="246"/>
      <c r="AA948" s="246"/>
      <c r="AB948" s="246"/>
      <c r="AC948" s="246"/>
    </row>
    <row r="949" spans="1:29" x14ac:dyDescent="0.3">
      <c r="A949" s="246">
        <v>213523</v>
      </c>
      <c r="B949" s="246" t="s">
        <v>2005</v>
      </c>
      <c r="C949" s="246" t="s">
        <v>2616</v>
      </c>
      <c r="D949" s="246" t="s">
        <v>2617</v>
      </c>
      <c r="E949" s="246" t="s">
        <v>397</v>
      </c>
      <c r="F949" s="247">
        <v>35796</v>
      </c>
      <c r="G949" s="246" t="s">
        <v>1026</v>
      </c>
      <c r="H949" s="246" t="s">
        <v>398</v>
      </c>
      <c r="I949" s="246" t="s">
        <v>64</v>
      </c>
      <c r="J949" s="246"/>
      <c r="K949" s="246"/>
      <c r="L949" s="246"/>
      <c r="M949" s="246"/>
      <c r="O949" s="246"/>
      <c r="P949" s="246"/>
      <c r="Q949" s="246"/>
      <c r="R949" s="246"/>
      <c r="S949" s="246"/>
      <c r="T949" s="251"/>
      <c r="U949" s="246"/>
      <c r="Z949" s="246"/>
      <c r="AA949" s="246"/>
      <c r="AB949" s="246"/>
      <c r="AC949" s="246"/>
    </row>
    <row r="950" spans="1:29" x14ac:dyDescent="0.3">
      <c r="A950" s="246">
        <v>213528</v>
      </c>
      <c r="B950" s="246" t="s">
        <v>2048</v>
      </c>
      <c r="C950" s="246" t="s">
        <v>2049</v>
      </c>
      <c r="D950" s="246" t="s">
        <v>2618</v>
      </c>
      <c r="E950" s="246" t="s">
        <v>397</v>
      </c>
      <c r="F950" s="247">
        <v>35613</v>
      </c>
      <c r="G950" s="246" t="s">
        <v>1026</v>
      </c>
      <c r="H950" s="246" t="s">
        <v>398</v>
      </c>
      <c r="I950" s="246" t="s">
        <v>64</v>
      </c>
      <c r="J950" s="246"/>
      <c r="K950" s="246"/>
      <c r="L950" s="246"/>
      <c r="M950" s="246"/>
      <c r="O950" s="246"/>
      <c r="P950" s="246"/>
      <c r="Q950" s="246"/>
      <c r="R950" s="246"/>
      <c r="S950" s="246"/>
      <c r="T950" s="251"/>
      <c r="U950" s="246"/>
      <c r="Z950" s="246"/>
      <c r="AA950" s="246"/>
      <c r="AB950" s="246"/>
      <c r="AC950" s="246"/>
    </row>
    <row r="951" spans="1:29" x14ac:dyDescent="0.3">
      <c r="A951" s="246">
        <v>213534</v>
      </c>
      <c r="B951" s="246" t="s">
        <v>1898</v>
      </c>
      <c r="C951" s="246" t="s">
        <v>89</v>
      </c>
      <c r="D951" s="246" t="s">
        <v>2620</v>
      </c>
      <c r="E951" s="246" t="s">
        <v>397</v>
      </c>
      <c r="F951" s="247">
        <v>33809</v>
      </c>
      <c r="G951" s="246" t="s">
        <v>1026</v>
      </c>
      <c r="H951" s="246" t="s">
        <v>398</v>
      </c>
      <c r="I951" s="246" t="s">
        <v>64</v>
      </c>
      <c r="J951" s="246"/>
      <c r="K951" s="246"/>
      <c r="L951" s="246"/>
      <c r="M951" s="246"/>
      <c r="O951" s="246"/>
      <c r="P951" s="246"/>
      <c r="Q951" s="246"/>
      <c r="R951" s="246"/>
      <c r="S951" s="246"/>
      <c r="T951" s="251"/>
      <c r="U951" s="246"/>
      <c r="Z951" s="246"/>
      <c r="AA951" s="246"/>
      <c r="AB951" s="246"/>
      <c r="AC951" s="246"/>
    </row>
    <row r="952" spans="1:29" x14ac:dyDescent="0.3">
      <c r="A952" s="246">
        <v>213548</v>
      </c>
      <c r="B952" s="246" t="s">
        <v>1875</v>
      </c>
      <c r="C952" s="246" t="s">
        <v>122</v>
      </c>
      <c r="D952" s="246" t="s">
        <v>2621</v>
      </c>
      <c r="E952" s="246" t="s">
        <v>397</v>
      </c>
      <c r="F952" s="247">
        <v>35067</v>
      </c>
      <c r="G952" s="246" t="s">
        <v>1026</v>
      </c>
      <c r="H952" s="246" t="s">
        <v>398</v>
      </c>
      <c r="I952" s="246" t="s">
        <v>64</v>
      </c>
      <c r="J952" s="246"/>
      <c r="K952" s="246"/>
      <c r="L952" s="246"/>
      <c r="M952" s="246"/>
      <c r="O952" s="246"/>
      <c r="P952" s="246"/>
      <c r="Q952" s="246"/>
      <c r="R952" s="246"/>
      <c r="S952" s="246"/>
      <c r="T952" s="251"/>
      <c r="U952" s="246"/>
      <c r="Z952" s="246"/>
      <c r="AA952" s="246"/>
      <c r="AB952" s="246"/>
      <c r="AC952" s="246"/>
    </row>
    <row r="953" spans="1:29" x14ac:dyDescent="0.3">
      <c r="A953" s="246">
        <v>213557</v>
      </c>
      <c r="B953" s="246" t="s">
        <v>2622</v>
      </c>
      <c r="C953" s="246" t="s">
        <v>161</v>
      </c>
      <c r="D953" s="246" t="s">
        <v>1129</v>
      </c>
      <c r="E953" s="246" t="s">
        <v>397</v>
      </c>
      <c r="F953" s="247">
        <v>35217</v>
      </c>
      <c r="G953" s="246" t="s">
        <v>609</v>
      </c>
      <c r="H953" s="246" t="s">
        <v>398</v>
      </c>
      <c r="I953" s="246" t="s">
        <v>64</v>
      </c>
      <c r="J953" s="246"/>
      <c r="K953" s="246"/>
      <c r="L953" s="246"/>
      <c r="M953" s="246"/>
      <c r="O953" s="246"/>
      <c r="P953" s="246"/>
      <c r="Q953" s="246"/>
      <c r="R953" s="246"/>
      <c r="S953" s="246"/>
      <c r="T953" s="251"/>
      <c r="U953" s="246"/>
      <c r="Z953" s="246"/>
      <c r="AA953" s="246"/>
      <c r="AB953" s="246"/>
      <c r="AC953" s="246"/>
    </row>
    <row r="954" spans="1:29" x14ac:dyDescent="0.3">
      <c r="A954" s="246">
        <v>213558</v>
      </c>
      <c r="B954" s="246" t="s">
        <v>1982</v>
      </c>
      <c r="C954" s="246" t="s">
        <v>120</v>
      </c>
      <c r="D954" s="246" t="s">
        <v>2623</v>
      </c>
      <c r="E954" s="246" t="s">
        <v>397</v>
      </c>
      <c r="F954" s="247">
        <v>36021</v>
      </c>
      <c r="G954" s="246" t="s">
        <v>1026</v>
      </c>
      <c r="H954" s="246" t="s">
        <v>404</v>
      </c>
      <c r="I954" s="246" t="s">
        <v>64</v>
      </c>
      <c r="J954" s="246"/>
      <c r="K954" s="246"/>
      <c r="L954" s="246"/>
      <c r="M954" s="246"/>
      <c r="O954" s="246"/>
      <c r="P954" s="246"/>
      <c r="Q954" s="246"/>
      <c r="R954" s="246"/>
      <c r="S954" s="246"/>
      <c r="T954" s="251"/>
      <c r="U954" s="246"/>
      <c r="Z954" s="246"/>
      <c r="AA954" s="246"/>
      <c r="AB954" s="246"/>
      <c r="AC954" s="246"/>
    </row>
    <row r="955" spans="1:29" x14ac:dyDescent="0.3">
      <c r="A955" s="246">
        <v>213566</v>
      </c>
      <c r="B955" s="246" t="s">
        <v>2624</v>
      </c>
      <c r="C955" s="246" t="s">
        <v>112</v>
      </c>
      <c r="D955" s="246" t="s">
        <v>2625</v>
      </c>
      <c r="E955" s="246" t="s">
        <v>397</v>
      </c>
      <c r="F955" s="247">
        <v>35453</v>
      </c>
      <c r="G955" s="246" t="s">
        <v>1026</v>
      </c>
      <c r="H955" s="246" t="s">
        <v>398</v>
      </c>
      <c r="I955" s="246" t="s">
        <v>64</v>
      </c>
      <c r="J955" s="246"/>
      <c r="K955" s="246"/>
      <c r="L955" s="246"/>
      <c r="M955" s="246"/>
      <c r="O955" s="246"/>
      <c r="P955" s="246"/>
      <c r="Q955" s="246"/>
      <c r="R955" s="246"/>
      <c r="S955" s="246"/>
      <c r="T955" s="251"/>
      <c r="U955" s="246"/>
      <c r="Z955" s="246"/>
      <c r="AA955" s="246"/>
      <c r="AB955" s="246"/>
      <c r="AC955" s="246"/>
    </row>
    <row r="956" spans="1:29" x14ac:dyDescent="0.3">
      <c r="A956" s="246">
        <v>213567</v>
      </c>
      <c r="B956" s="246" t="s">
        <v>1975</v>
      </c>
      <c r="C956" s="246" t="s">
        <v>71</v>
      </c>
      <c r="D956" s="246" t="s">
        <v>2626</v>
      </c>
      <c r="E956" s="246" t="s">
        <v>397</v>
      </c>
      <c r="F956" s="247">
        <v>36194</v>
      </c>
      <c r="G956" s="246" t="s">
        <v>1026</v>
      </c>
      <c r="H956" s="246" t="s">
        <v>398</v>
      </c>
      <c r="I956" s="246" t="s">
        <v>64</v>
      </c>
      <c r="J956" s="246"/>
      <c r="K956" s="246"/>
      <c r="L956" s="246"/>
      <c r="M956" s="246"/>
      <c r="O956" s="246"/>
      <c r="P956" s="246"/>
      <c r="Q956" s="246"/>
      <c r="R956" s="246"/>
      <c r="S956" s="246"/>
      <c r="T956" s="251"/>
      <c r="U956" s="246"/>
      <c r="Z956" s="246"/>
      <c r="AA956" s="246"/>
      <c r="AB956" s="246"/>
      <c r="AC956" s="246"/>
    </row>
    <row r="957" spans="1:29" x14ac:dyDescent="0.3">
      <c r="A957" s="246">
        <v>213573</v>
      </c>
      <c r="B957" s="246" t="s">
        <v>2029</v>
      </c>
      <c r="C957" s="246" t="s">
        <v>94</v>
      </c>
      <c r="D957" s="246" t="s">
        <v>2230</v>
      </c>
      <c r="E957" s="246" t="s">
        <v>397</v>
      </c>
      <c r="F957" s="247">
        <v>29230</v>
      </c>
      <c r="G957" s="246" t="s">
        <v>1026</v>
      </c>
      <c r="H957" s="246" t="s">
        <v>398</v>
      </c>
      <c r="I957" s="246" t="s">
        <v>64</v>
      </c>
      <c r="J957" s="246"/>
      <c r="K957" s="246"/>
      <c r="L957" s="246"/>
      <c r="M957" s="246"/>
      <c r="O957" s="246"/>
      <c r="P957" s="246"/>
      <c r="Q957" s="246"/>
      <c r="R957" s="246"/>
      <c r="S957" s="246"/>
      <c r="T957" s="251"/>
      <c r="U957" s="246"/>
      <c r="Z957" s="246"/>
      <c r="AA957" s="246"/>
      <c r="AB957" s="246"/>
      <c r="AC957" s="246"/>
    </row>
    <row r="958" spans="1:29" x14ac:dyDescent="0.3">
      <c r="A958" s="246">
        <v>213577</v>
      </c>
      <c r="B958" s="246" t="s">
        <v>1837</v>
      </c>
      <c r="C958" s="246" t="s">
        <v>84</v>
      </c>
      <c r="D958" s="246" t="s">
        <v>2233</v>
      </c>
      <c r="E958" s="246" t="s">
        <v>397</v>
      </c>
      <c r="F958" s="247">
        <v>32056</v>
      </c>
      <c r="G958" s="246" t="s">
        <v>2628</v>
      </c>
      <c r="H958" s="246" t="s">
        <v>398</v>
      </c>
      <c r="I958" s="246" t="s">
        <v>64</v>
      </c>
      <c r="J958" s="246"/>
      <c r="K958" s="246"/>
      <c r="L958" s="246"/>
      <c r="M958" s="246"/>
      <c r="O958" s="246"/>
      <c r="P958" s="246"/>
      <c r="Q958" s="246"/>
      <c r="R958" s="246"/>
      <c r="S958" s="246"/>
      <c r="T958" s="251"/>
      <c r="U958" s="246"/>
      <c r="Z958" s="246"/>
      <c r="AA958" s="246"/>
      <c r="AB958" s="246"/>
      <c r="AC958" s="246"/>
    </row>
    <row r="959" spans="1:29" x14ac:dyDescent="0.3">
      <c r="A959" s="246">
        <v>213588</v>
      </c>
      <c r="B959" s="246" t="s">
        <v>1818</v>
      </c>
      <c r="C959" s="246" t="s">
        <v>112</v>
      </c>
      <c r="D959" s="246" t="s">
        <v>2629</v>
      </c>
      <c r="E959" s="246" t="s">
        <v>397</v>
      </c>
      <c r="F959" s="247">
        <v>32509</v>
      </c>
      <c r="G959" s="246" t="s">
        <v>1026</v>
      </c>
      <c r="H959" s="246" t="s">
        <v>398</v>
      </c>
      <c r="I959" s="246" t="s">
        <v>64</v>
      </c>
      <c r="J959" s="246"/>
      <c r="K959" s="246"/>
      <c r="L959" s="246"/>
      <c r="M959" s="246"/>
      <c r="O959" s="246"/>
      <c r="P959" s="246"/>
      <c r="Q959" s="246"/>
      <c r="R959" s="246"/>
      <c r="S959" s="246"/>
      <c r="T959" s="251"/>
      <c r="U959" s="246"/>
      <c r="Z959" s="246"/>
      <c r="AA959" s="246"/>
      <c r="AB959" s="246"/>
      <c r="AC959" s="246"/>
    </row>
    <row r="960" spans="1:29" x14ac:dyDescent="0.3">
      <c r="A960" s="246">
        <v>213610</v>
      </c>
      <c r="B960" s="246" t="s">
        <v>1843</v>
      </c>
      <c r="C960" s="246" t="s">
        <v>952</v>
      </c>
      <c r="D960" s="246" t="s">
        <v>540</v>
      </c>
      <c r="E960" s="246" t="s">
        <v>397</v>
      </c>
      <c r="F960" s="247">
        <v>30839</v>
      </c>
      <c r="G960" s="246" t="s">
        <v>1067</v>
      </c>
      <c r="H960" s="246" t="s">
        <v>398</v>
      </c>
      <c r="I960" s="246" t="s">
        <v>64</v>
      </c>
      <c r="J960" s="246"/>
      <c r="K960" s="246"/>
      <c r="L960" s="246"/>
      <c r="M960" s="246"/>
      <c r="O960" s="246"/>
      <c r="P960" s="246"/>
      <c r="Q960" s="246"/>
      <c r="R960" s="246"/>
      <c r="S960" s="246"/>
      <c r="T960" s="251"/>
      <c r="U960" s="246"/>
      <c r="Z960" s="246"/>
      <c r="AA960" s="246"/>
      <c r="AB960" s="246"/>
      <c r="AC960" s="246"/>
    </row>
    <row r="961" spans="1:29" x14ac:dyDescent="0.3">
      <c r="A961" s="246">
        <v>213611</v>
      </c>
      <c r="B961" s="246" t="s">
        <v>1827</v>
      </c>
      <c r="C961" s="246" t="s">
        <v>1264</v>
      </c>
      <c r="D961" s="246" t="s">
        <v>2630</v>
      </c>
      <c r="E961" s="246" t="s">
        <v>396</v>
      </c>
      <c r="F961" s="247">
        <v>32753</v>
      </c>
      <c r="G961" s="246" t="s">
        <v>1028</v>
      </c>
      <c r="H961" s="246" t="s">
        <v>398</v>
      </c>
      <c r="I961" s="246" t="s">
        <v>64</v>
      </c>
      <c r="J961" s="246"/>
      <c r="K961" s="246"/>
      <c r="L961" s="246"/>
      <c r="M961" s="246"/>
      <c r="O961" s="246"/>
      <c r="P961" s="246"/>
      <c r="Q961" s="246"/>
      <c r="R961" s="246"/>
      <c r="S961" s="246"/>
      <c r="T961" s="251"/>
      <c r="U961" s="246"/>
      <c r="Z961" s="246"/>
      <c r="AA961" s="246"/>
      <c r="AB961" s="246"/>
      <c r="AC961" s="246"/>
    </row>
    <row r="962" spans="1:29" x14ac:dyDescent="0.3">
      <c r="A962" s="246">
        <v>213636</v>
      </c>
      <c r="B962" s="246" t="s">
        <v>2091</v>
      </c>
      <c r="C962" s="246" t="s">
        <v>95</v>
      </c>
      <c r="D962" s="246" t="s">
        <v>2631</v>
      </c>
      <c r="E962" s="246" t="s">
        <v>397</v>
      </c>
      <c r="F962" s="247">
        <v>35814</v>
      </c>
      <c r="G962" s="246" t="s">
        <v>1026</v>
      </c>
      <c r="H962" s="246" t="s">
        <v>398</v>
      </c>
      <c r="I962" s="246" t="s">
        <v>64</v>
      </c>
      <c r="J962" s="246"/>
      <c r="K962" s="246"/>
      <c r="L962" s="246"/>
      <c r="M962" s="246"/>
      <c r="O962" s="246"/>
      <c r="P962" s="246"/>
      <c r="Q962" s="246"/>
      <c r="R962" s="246"/>
      <c r="S962" s="246"/>
      <c r="T962" s="251"/>
      <c r="U962" s="246"/>
      <c r="Z962" s="246"/>
      <c r="AA962" s="246"/>
      <c r="AB962" s="246"/>
      <c r="AC962" s="246"/>
    </row>
    <row r="963" spans="1:29" x14ac:dyDescent="0.3">
      <c r="A963" s="246">
        <v>213642</v>
      </c>
      <c r="B963" s="246" t="s">
        <v>2046</v>
      </c>
      <c r="C963" s="246" t="s">
        <v>161</v>
      </c>
      <c r="D963" s="246" t="s">
        <v>2632</v>
      </c>
      <c r="E963" s="246" t="s">
        <v>397</v>
      </c>
      <c r="F963" s="247">
        <v>32750</v>
      </c>
      <c r="G963" s="246" t="s">
        <v>1026</v>
      </c>
      <c r="H963" s="246" t="s">
        <v>398</v>
      </c>
      <c r="I963" s="246" t="s">
        <v>64</v>
      </c>
      <c r="J963" s="246"/>
      <c r="K963" s="246"/>
      <c r="L963" s="246"/>
      <c r="M963" s="246"/>
      <c r="O963" s="246"/>
      <c r="P963" s="246"/>
      <c r="Q963" s="246"/>
      <c r="R963" s="246"/>
      <c r="S963" s="246"/>
      <c r="T963" s="251"/>
      <c r="U963" s="246"/>
      <c r="Z963" s="246"/>
      <c r="AA963" s="246"/>
      <c r="AB963" s="246"/>
      <c r="AC963" s="246"/>
    </row>
    <row r="964" spans="1:29" x14ac:dyDescent="0.3">
      <c r="A964" s="246">
        <v>213651</v>
      </c>
      <c r="B964" s="246" t="s">
        <v>2112</v>
      </c>
      <c r="C964" s="246" t="s">
        <v>207</v>
      </c>
      <c r="D964" s="246" t="s">
        <v>339</v>
      </c>
      <c r="E964" s="246" t="s">
        <v>397</v>
      </c>
      <c r="F964" s="247">
        <v>36321</v>
      </c>
      <c r="G964" s="246" t="s">
        <v>373</v>
      </c>
      <c r="H964" s="246" t="s">
        <v>398</v>
      </c>
      <c r="I964" s="246" t="s">
        <v>64</v>
      </c>
      <c r="J964" s="246"/>
      <c r="K964" s="246"/>
      <c r="L964" s="246"/>
      <c r="M964" s="246"/>
      <c r="O964" s="246"/>
      <c r="P964" s="246"/>
      <c r="Q964" s="246"/>
      <c r="R964" s="246"/>
      <c r="S964" s="246"/>
      <c r="T964" s="251"/>
      <c r="U964" s="246"/>
      <c r="Z964" s="246"/>
      <c r="AA964" s="246"/>
      <c r="AB964" s="246"/>
      <c r="AC964" s="246"/>
    </row>
    <row r="965" spans="1:29" x14ac:dyDescent="0.3">
      <c r="A965" s="246">
        <v>213652</v>
      </c>
      <c r="B965" s="246" t="s">
        <v>1275</v>
      </c>
      <c r="C965" s="246" t="s">
        <v>511</v>
      </c>
      <c r="D965" s="246" t="s">
        <v>299</v>
      </c>
      <c r="E965" s="246" t="s">
        <v>397</v>
      </c>
      <c r="F965" s="247">
        <v>35431</v>
      </c>
      <c r="G965" s="246" t="s">
        <v>384</v>
      </c>
      <c r="H965" s="246" t="s">
        <v>398</v>
      </c>
      <c r="I965" s="246" t="s">
        <v>64</v>
      </c>
      <c r="J965" s="246"/>
      <c r="K965" s="246"/>
      <c r="L965" s="246"/>
      <c r="M965" s="246"/>
      <c r="O965" s="246"/>
      <c r="P965" s="246"/>
      <c r="Q965" s="246"/>
      <c r="R965" s="246"/>
      <c r="S965" s="246"/>
      <c r="T965" s="251"/>
      <c r="U965" s="246"/>
      <c r="Z965" s="246"/>
      <c r="AA965" s="246"/>
      <c r="AB965" s="246"/>
      <c r="AC965" s="246"/>
    </row>
    <row r="966" spans="1:29" x14ac:dyDescent="0.3">
      <c r="A966" s="246">
        <v>213667</v>
      </c>
      <c r="B966" s="246" t="s">
        <v>1894</v>
      </c>
      <c r="C966" s="246" t="s">
        <v>157</v>
      </c>
      <c r="D966" s="246" t="s">
        <v>296</v>
      </c>
      <c r="E966" s="246" t="s">
        <v>397</v>
      </c>
      <c r="F966" s="247">
        <v>33416</v>
      </c>
      <c r="G966" s="246" t="s">
        <v>373</v>
      </c>
      <c r="H966" s="246" t="s">
        <v>398</v>
      </c>
      <c r="I966" s="246" t="s">
        <v>64</v>
      </c>
      <c r="J966" s="246"/>
      <c r="K966" s="246"/>
      <c r="L966" s="246"/>
      <c r="M966" s="246"/>
      <c r="O966" s="246"/>
      <c r="P966" s="246"/>
      <c r="Q966" s="246"/>
      <c r="R966" s="246"/>
      <c r="S966" s="246"/>
      <c r="T966" s="251"/>
      <c r="U966" s="246"/>
      <c r="Z966" s="246"/>
      <c r="AA966" s="246"/>
      <c r="AB966" s="246"/>
      <c r="AC966" s="246"/>
    </row>
    <row r="967" spans="1:29" x14ac:dyDescent="0.3">
      <c r="A967" s="246">
        <v>213678</v>
      </c>
      <c r="B967" s="246" t="s">
        <v>1974</v>
      </c>
      <c r="C967" s="246" t="s">
        <v>2579</v>
      </c>
      <c r="D967" s="246" t="s">
        <v>2633</v>
      </c>
      <c r="E967" s="246" t="s">
        <v>397</v>
      </c>
      <c r="F967" s="247">
        <v>32708</v>
      </c>
      <c r="G967" s="246" t="s">
        <v>1046</v>
      </c>
      <c r="H967" s="246" t="s">
        <v>398</v>
      </c>
      <c r="I967" s="246" t="s">
        <v>64</v>
      </c>
      <c r="J967" s="246"/>
      <c r="K967" s="246"/>
      <c r="L967" s="246"/>
      <c r="M967" s="246"/>
      <c r="O967" s="246"/>
      <c r="P967" s="246"/>
      <c r="Q967" s="246"/>
      <c r="R967" s="246"/>
      <c r="S967" s="246"/>
      <c r="T967" s="251"/>
      <c r="U967" s="246"/>
      <c r="Z967" s="246"/>
      <c r="AA967" s="246"/>
      <c r="AB967" s="246"/>
      <c r="AC967" s="246"/>
    </row>
    <row r="968" spans="1:29" x14ac:dyDescent="0.3">
      <c r="A968" s="246">
        <v>213717</v>
      </c>
      <c r="B968" s="246" t="s">
        <v>1990</v>
      </c>
      <c r="C968" s="246" t="s">
        <v>65</v>
      </c>
      <c r="D968" s="246" t="s">
        <v>2635</v>
      </c>
      <c r="E968" s="246" t="s">
        <v>397</v>
      </c>
      <c r="F968" s="247">
        <v>35875</v>
      </c>
      <c r="G968" s="246" t="s">
        <v>1026</v>
      </c>
      <c r="H968" s="246" t="s">
        <v>398</v>
      </c>
      <c r="I968" s="246" t="s">
        <v>64</v>
      </c>
      <c r="J968" s="246"/>
      <c r="K968" s="246"/>
      <c r="L968" s="246"/>
      <c r="M968" s="246"/>
      <c r="O968" s="246"/>
      <c r="P968" s="246"/>
      <c r="Q968" s="246"/>
      <c r="R968" s="246"/>
      <c r="S968" s="246"/>
      <c r="T968" s="251"/>
      <c r="U968" s="246"/>
      <c r="Z968" s="246"/>
      <c r="AA968" s="246"/>
      <c r="AB968" s="246"/>
      <c r="AC968" s="246"/>
    </row>
    <row r="969" spans="1:29" x14ac:dyDescent="0.3">
      <c r="A969" s="246">
        <v>213724</v>
      </c>
      <c r="B969" s="246" t="s">
        <v>1976</v>
      </c>
      <c r="C969" s="246" t="s">
        <v>478</v>
      </c>
      <c r="D969" s="246" t="s">
        <v>2636</v>
      </c>
      <c r="E969" s="246" t="s">
        <v>396</v>
      </c>
      <c r="F969" s="247">
        <v>36251</v>
      </c>
      <c r="G969" s="246" t="s">
        <v>2637</v>
      </c>
      <c r="H969" s="246" t="s">
        <v>398</v>
      </c>
      <c r="I969" s="246" t="s">
        <v>64</v>
      </c>
      <c r="J969" s="246"/>
      <c r="K969" s="246"/>
      <c r="L969" s="246"/>
      <c r="M969" s="246"/>
      <c r="O969" s="246"/>
      <c r="P969" s="246"/>
      <c r="Q969" s="246"/>
      <c r="R969" s="246"/>
      <c r="S969" s="246"/>
      <c r="T969" s="251"/>
      <c r="U969" s="246"/>
      <c r="Z969" s="246"/>
      <c r="AA969" s="246"/>
      <c r="AB969" s="246"/>
      <c r="AC969" s="246"/>
    </row>
    <row r="970" spans="1:29" x14ac:dyDescent="0.3">
      <c r="A970" s="246">
        <v>213792</v>
      </c>
      <c r="B970" s="246" t="s">
        <v>2071</v>
      </c>
      <c r="C970" s="246" t="s">
        <v>2072</v>
      </c>
      <c r="D970" s="246" t="s">
        <v>2640</v>
      </c>
      <c r="E970" s="246" t="s">
        <v>397</v>
      </c>
      <c r="F970" s="247">
        <v>31013</v>
      </c>
      <c r="G970" s="246" t="s">
        <v>1041</v>
      </c>
      <c r="H970" s="246" t="s">
        <v>398</v>
      </c>
      <c r="I970" s="246" t="s">
        <v>64</v>
      </c>
      <c r="J970" s="246"/>
      <c r="K970" s="246"/>
      <c r="L970" s="246"/>
      <c r="M970" s="246"/>
      <c r="O970" s="246"/>
      <c r="P970" s="246"/>
      <c r="Q970" s="246"/>
      <c r="R970" s="246"/>
      <c r="S970" s="246"/>
      <c r="T970" s="251"/>
      <c r="U970" s="246"/>
      <c r="Z970" s="246"/>
      <c r="AA970" s="246"/>
      <c r="AB970" s="246"/>
      <c r="AC970" s="246"/>
    </row>
    <row r="971" spans="1:29" x14ac:dyDescent="0.3">
      <c r="A971" s="246">
        <v>213804</v>
      </c>
      <c r="B971" s="246" t="s">
        <v>1852</v>
      </c>
      <c r="C971" s="246" t="s">
        <v>1262</v>
      </c>
      <c r="D971" s="246" t="s">
        <v>2641</v>
      </c>
      <c r="E971" s="246" t="s">
        <v>397</v>
      </c>
      <c r="F971" s="247">
        <v>34069</v>
      </c>
      <c r="G971" s="246" t="s">
        <v>1026</v>
      </c>
      <c r="H971" s="246" t="s">
        <v>404</v>
      </c>
      <c r="I971" s="246" t="s">
        <v>64</v>
      </c>
      <c r="J971" s="246"/>
      <c r="K971" s="246"/>
      <c r="L971" s="246"/>
      <c r="M971" s="246"/>
      <c r="O971" s="246"/>
      <c r="P971" s="246"/>
      <c r="Q971" s="246"/>
      <c r="R971" s="246"/>
      <c r="S971" s="246">
        <v>751</v>
      </c>
      <c r="T971" s="251">
        <v>44412</v>
      </c>
      <c r="U971" s="246">
        <v>10000</v>
      </c>
      <c r="Z971" s="246"/>
      <c r="AA971" s="246"/>
      <c r="AB971" s="246"/>
      <c r="AC971" s="246"/>
    </row>
    <row r="972" spans="1:29" x14ac:dyDescent="0.3">
      <c r="A972" s="246">
        <v>213807</v>
      </c>
      <c r="B972" s="246" t="s">
        <v>2022</v>
      </c>
      <c r="C972" s="246" t="s">
        <v>477</v>
      </c>
      <c r="D972" s="246" t="s">
        <v>2642</v>
      </c>
      <c r="E972" s="246" t="s">
        <v>397</v>
      </c>
      <c r="F972" s="247">
        <v>34700</v>
      </c>
      <c r="G972" s="246" t="s">
        <v>1046</v>
      </c>
      <c r="H972" s="246" t="s">
        <v>398</v>
      </c>
      <c r="I972" s="246" t="s">
        <v>64</v>
      </c>
      <c r="J972" s="246"/>
      <c r="K972" s="246"/>
      <c r="L972" s="246"/>
      <c r="M972" s="246"/>
      <c r="O972" s="246"/>
      <c r="P972" s="246"/>
      <c r="Q972" s="246"/>
      <c r="R972" s="246"/>
      <c r="S972" s="246"/>
      <c r="T972" s="251"/>
      <c r="U972" s="246"/>
      <c r="Z972" s="246"/>
      <c r="AA972" s="246"/>
      <c r="AB972" s="246"/>
      <c r="AC972" s="246"/>
    </row>
    <row r="973" spans="1:29" x14ac:dyDescent="0.3">
      <c r="A973" s="246">
        <v>213849</v>
      </c>
      <c r="B973" s="246" t="s">
        <v>2094</v>
      </c>
      <c r="C973" s="246" t="s">
        <v>2643</v>
      </c>
      <c r="D973" s="246" t="s">
        <v>1055</v>
      </c>
      <c r="E973" s="246" t="s">
        <v>397</v>
      </c>
      <c r="F973" s="247">
        <v>36251</v>
      </c>
      <c r="G973" s="246" t="s">
        <v>373</v>
      </c>
      <c r="H973" s="246" t="s">
        <v>398</v>
      </c>
      <c r="I973" s="246" t="s">
        <v>64</v>
      </c>
      <c r="J973" s="246"/>
      <c r="K973" s="246"/>
      <c r="L973" s="246"/>
      <c r="M973" s="246"/>
      <c r="O973" s="246"/>
      <c r="P973" s="246"/>
      <c r="Q973" s="246"/>
      <c r="R973" s="246"/>
      <c r="S973" s="246"/>
      <c r="T973" s="251"/>
      <c r="U973" s="246"/>
      <c r="Z973" s="246"/>
      <c r="AA973" s="246"/>
      <c r="AB973" s="246"/>
      <c r="AC973" s="246"/>
    </row>
    <row r="974" spans="1:29" x14ac:dyDescent="0.3">
      <c r="A974" s="246">
        <v>213873</v>
      </c>
      <c r="B974" s="246" t="s">
        <v>2134</v>
      </c>
      <c r="C974" s="246" t="s">
        <v>76</v>
      </c>
      <c r="D974" s="246" t="s">
        <v>2645</v>
      </c>
      <c r="E974" s="246" t="s">
        <v>396</v>
      </c>
      <c r="F974" s="247">
        <v>31578</v>
      </c>
      <c r="G974" s="246" t="s">
        <v>1026</v>
      </c>
      <c r="H974" s="246" t="s">
        <v>398</v>
      </c>
      <c r="I974" s="246" t="s">
        <v>64</v>
      </c>
      <c r="J974" s="246"/>
      <c r="K974" s="246"/>
      <c r="L974" s="246"/>
      <c r="M974" s="246"/>
      <c r="O974" s="246"/>
      <c r="P974" s="246"/>
      <c r="Q974" s="246"/>
      <c r="R974" s="246"/>
      <c r="S974" s="246"/>
      <c r="T974" s="251"/>
      <c r="U974" s="246"/>
      <c r="Z974" s="246"/>
      <c r="AA974" s="246"/>
      <c r="AB974" s="246"/>
      <c r="AC974" s="246"/>
    </row>
    <row r="975" spans="1:29" x14ac:dyDescent="0.3">
      <c r="A975" s="246">
        <v>213888</v>
      </c>
      <c r="B975" s="246" t="s">
        <v>2646</v>
      </c>
      <c r="C975" s="246" t="s">
        <v>469</v>
      </c>
      <c r="D975" s="246" t="s">
        <v>2647</v>
      </c>
      <c r="E975" s="246" t="s">
        <v>396</v>
      </c>
      <c r="F975" s="247">
        <v>35815</v>
      </c>
      <c r="G975" s="246" t="s">
        <v>2113</v>
      </c>
      <c r="H975" s="246" t="s">
        <v>398</v>
      </c>
      <c r="I975" s="246" t="s">
        <v>64</v>
      </c>
      <c r="J975" s="246"/>
      <c r="K975" s="246"/>
      <c r="L975" s="246"/>
      <c r="M975" s="246"/>
      <c r="O975" s="246"/>
      <c r="P975" s="246"/>
      <c r="Q975" s="246"/>
      <c r="R975" s="246"/>
      <c r="S975" s="246"/>
      <c r="T975" s="251"/>
      <c r="U975" s="246"/>
      <c r="Z975" s="246"/>
      <c r="AA975" s="246"/>
      <c r="AB975" s="246"/>
      <c r="AC975" s="246"/>
    </row>
    <row r="976" spans="1:29" x14ac:dyDescent="0.3">
      <c r="A976" s="246">
        <v>213899</v>
      </c>
      <c r="B976" s="246" t="s">
        <v>1920</v>
      </c>
      <c r="C976" s="246" t="s">
        <v>170</v>
      </c>
      <c r="D976" s="246" t="s">
        <v>2648</v>
      </c>
      <c r="E976" s="246" t="s">
        <v>397</v>
      </c>
      <c r="F976" s="247">
        <v>35189</v>
      </c>
      <c r="G976" s="246" t="s">
        <v>2478</v>
      </c>
      <c r="H976" s="246" t="s">
        <v>398</v>
      </c>
      <c r="I976" s="246" t="s">
        <v>64</v>
      </c>
      <c r="J976" s="246"/>
      <c r="K976" s="246"/>
      <c r="L976" s="246"/>
      <c r="M976" s="246"/>
      <c r="O976" s="246"/>
      <c r="P976" s="246"/>
      <c r="Q976" s="246"/>
      <c r="R976" s="246"/>
      <c r="S976" s="246"/>
      <c r="T976" s="251"/>
      <c r="U976" s="246"/>
      <c r="Z976" s="246"/>
      <c r="AA976" s="246"/>
      <c r="AB976" s="246"/>
      <c r="AC976" s="246"/>
    </row>
    <row r="977" spans="1:29" x14ac:dyDescent="0.3">
      <c r="A977" s="246">
        <v>213902</v>
      </c>
      <c r="B977" s="246" t="s">
        <v>1832</v>
      </c>
      <c r="C977" s="246" t="s">
        <v>113</v>
      </c>
      <c r="D977" s="246" t="s">
        <v>2649</v>
      </c>
      <c r="E977" s="246" t="s">
        <v>397</v>
      </c>
      <c r="F977" s="247">
        <v>33606</v>
      </c>
      <c r="G977" s="246" t="s">
        <v>1038</v>
      </c>
      <c r="H977" s="246" t="s">
        <v>404</v>
      </c>
      <c r="I977" s="246" t="s">
        <v>64</v>
      </c>
      <c r="J977" s="246"/>
      <c r="K977" s="246"/>
      <c r="L977" s="246"/>
      <c r="M977" s="246"/>
      <c r="O977" s="246"/>
      <c r="P977" s="246"/>
      <c r="Q977" s="246"/>
      <c r="R977" s="246"/>
      <c r="S977" s="246"/>
      <c r="T977" s="251"/>
      <c r="U977" s="246"/>
      <c r="Z977" s="246"/>
      <c r="AA977" s="246"/>
      <c r="AB977" s="246"/>
      <c r="AC977" s="246"/>
    </row>
    <row r="978" spans="1:29" x14ac:dyDescent="0.3">
      <c r="A978" s="246">
        <v>213915</v>
      </c>
      <c r="B978" s="246" t="s">
        <v>1780</v>
      </c>
      <c r="C978" s="246" t="s">
        <v>1781</v>
      </c>
      <c r="D978" s="246" t="s">
        <v>2652</v>
      </c>
      <c r="E978" s="246" t="s">
        <v>396</v>
      </c>
      <c r="F978" s="247">
        <v>31127</v>
      </c>
      <c r="G978" s="246" t="s">
        <v>1057</v>
      </c>
      <c r="H978" s="246" t="s">
        <v>398</v>
      </c>
      <c r="I978" s="246" t="s">
        <v>64</v>
      </c>
      <c r="J978" s="246"/>
      <c r="K978" s="246"/>
      <c r="L978" s="246"/>
      <c r="M978" s="246"/>
      <c r="O978" s="246"/>
      <c r="P978" s="246"/>
      <c r="Q978" s="246"/>
      <c r="R978" s="246"/>
      <c r="S978" s="246"/>
      <c r="T978" s="251"/>
      <c r="U978" s="246"/>
      <c r="Z978" s="246"/>
      <c r="AA978" s="246"/>
      <c r="AB978" s="246"/>
      <c r="AC978" s="246"/>
    </row>
    <row r="979" spans="1:29" x14ac:dyDescent="0.3">
      <c r="A979" s="246">
        <v>213917</v>
      </c>
      <c r="B979" s="246" t="s">
        <v>2653</v>
      </c>
      <c r="C979" s="246" t="s">
        <v>1768</v>
      </c>
      <c r="D979" s="246" t="s">
        <v>2654</v>
      </c>
      <c r="E979" s="246" t="s">
        <v>397</v>
      </c>
      <c r="F979" s="247">
        <v>29690</v>
      </c>
      <c r="G979" s="246" t="s">
        <v>1042</v>
      </c>
      <c r="H979" s="246" t="s">
        <v>398</v>
      </c>
      <c r="I979" s="246" t="s">
        <v>64</v>
      </c>
      <c r="J979" s="246"/>
      <c r="K979" s="246"/>
      <c r="L979" s="246"/>
      <c r="M979" s="246"/>
      <c r="O979" s="246"/>
      <c r="P979" s="246"/>
      <c r="Q979" s="246"/>
      <c r="R979" s="246"/>
      <c r="S979" s="246"/>
      <c r="T979" s="251"/>
      <c r="U979" s="246"/>
      <c r="Z979" s="246"/>
      <c r="AA979" s="246"/>
      <c r="AB979" s="246"/>
      <c r="AC979" s="246"/>
    </row>
    <row r="980" spans="1:29" x14ac:dyDescent="0.3">
      <c r="A980" s="246">
        <v>213929</v>
      </c>
      <c r="B980" s="246" t="s">
        <v>1966</v>
      </c>
      <c r="C980" s="246" t="s">
        <v>71</v>
      </c>
      <c r="D980" s="246" t="s">
        <v>2609</v>
      </c>
      <c r="E980" s="246" t="s">
        <v>397</v>
      </c>
      <c r="F980" s="247">
        <v>35413</v>
      </c>
      <c r="G980" s="246" t="s">
        <v>1026</v>
      </c>
      <c r="H980" s="246" t="s">
        <v>398</v>
      </c>
      <c r="I980" s="246" t="s">
        <v>64</v>
      </c>
      <c r="J980" s="246"/>
      <c r="K980" s="246"/>
      <c r="L980" s="246"/>
      <c r="M980" s="246"/>
      <c r="O980" s="246"/>
      <c r="P980" s="246"/>
      <c r="Q980" s="246"/>
      <c r="R980" s="246"/>
      <c r="S980" s="246"/>
      <c r="T980" s="251"/>
      <c r="U980" s="246"/>
      <c r="Z980" s="246"/>
      <c r="AA980" s="246"/>
      <c r="AB980" s="246"/>
      <c r="AC980" s="246"/>
    </row>
    <row r="981" spans="1:29" x14ac:dyDescent="0.3">
      <c r="A981" s="246">
        <v>213946</v>
      </c>
      <c r="B981" s="246" t="s">
        <v>2038</v>
      </c>
      <c r="C981" s="246" t="s">
        <v>160</v>
      </c>
      <c r="D981" s="246" t="s">
        <v>2658</v>
      </c>
      <c r="E981" s="246" t="s">
        <v>396</v>
      </c>
      <c r="F981" s="247">
        <v>27665</v>
      </c>
      <c r="G981" s="246" t="s">
        <v>2659</v>
      </c>
      <c r="H981" s="246" t="s">
        <v>398</v>
      </c>
      <c r="I981" s="246" t="s">
        <v>64</v>
      </c>
      <c r="J981" s="246"/>
      <c r="K981" s="246"/>
      <c r="L981" s="246"/>
      <c r="M981" s="246"/>
      <c r="O981" s="246"/>
      <c r="P981" s="246"/>
      <c r="Q981" s="246"/>
      <c r="R981" s="246"/>
      <c r="S981" s="246"/>
      <c r="T981" s="251"/>
      <c r="U981" s="246"/>
      <c r="Z981" s="246"/>
      <c r="AA981" s="246"/>
      <c r="AB981" s="246"/>
      <c r="AC981" s="246"/>
    </row>
    <row r="982" spans="1:29" x14ac:dyDescent="0.3">
      <c r="A982" s="246">
        <v>213958</v>
      </c>
      <c r="B982" s="246" t="s">
        <v>1824</v>
      </c>
      <c r="C982" s="246" t="s">
        <v>71</v>
      </c>
      <c r="D982" s="246" t="s">
        <v>2660</v>
      </c>
      <c r="E982" s="246" t="s">
        <v>396</v>
      </c>
      <c r="F982" s="247">
        <v>33267</v>
      </c>
      <c r="G982" s="246" t="s">
        <v>385</v>
      </c>
      <c r="H982" s="246" t="s">
        <v>398</v>
      </c>
      <c r="I982" s="246" t="s">
        <v>64</v>
      </c>
      <c r="J982" s="246"/>
      <c r="K982" s="246"/>
      <c r="L982" s="246"/>
      <c r="M982" s="246"/>
      <c r="O982" s="246"/>
      <c r="P982" s="246"/>
      <c r="Q982" s="246"/>
      <c r="R982" s="246"/>
      <c r="S982" s="246"/>
      <c r="T982" s="251"/>
      <c r="U982" s="246"/>
      <c r="Z982" s="246"/>
      <c r="AA982" s="246"/>
      <c r="AB982" s="246"/>
      <c r="AC982" s="246"/>
    </row>
    <row r="983" spans="1:29" x14ac:dyDescent="0.3">
      <c r="A983" s="246">
        <v>213984</v>
      </c>
      <c r="B983" s="246" t="s">
        <v>2110</v>
      </c>
      <c r="C983" s="246" t="s">
        <v>2111</v>
      </c>
      <c r="D983" s="246" t="s">
        <v>2661</v>
      </c>
      <c r="E983" s="246" t="s">
        <v>397</v>
      </c>
      <c r="F983" s="247">
        <v>35961</v>
      </c>
      <c r="G983" s="246" t="s">
        <v>1026</v>
      </c>
      <c r="H983" s="246" t="s">
        <v>398</v>
      </c>
      <c r="I983" s="246" t="s">
        <v>64</v>
      </c>
      <c r="J983" s="246"/>
      <c r="K983" s="246"/>
      <c r="L983" s="246"/>
      <c r="M983" s="246"/>
      <c r="O983" s="246"/>
      <c r="P983" s="246"/>
      <c r="Q983" s="246"/>
      <c r="R983" s="246"/>
      <c r="S983" s="246">
        <v>860</v>
      </c>
      <c r="T983" s="251">
        <v>44425</v>
      </c>
      <c r="U983" s="246">
        <v>11500</v>
      </c>
      <c r="Z983" s="246"/>
      <c r="AA983" s="246"/>
      <c r="AB983" s="246"/>
      <c r="AC983" s="246"/>
    </row>
    <row r="984" spans="1:29" x14ac:dyDescent="0.3">
      <c r="A984" s="246">
        <v>213987</v>
      </c>
      <c r="B984" s="246" t="s">
        <v>1765</v>
      </c>
      <c r="C984" s="246" t="s">
        <v>111</v>
      </c>
      <c r="D984" s="246" t="s">
        <v>2662</v>
      </c>
      <c r="E984" s="246" t="s">
        <v>397</v>
      </c>
      <c r="F984" s="247">
        <v>31200</v>
      </c>
      <c r="G984" s="246" t="s">
        <v>2663</v>
      </c>
      <c r="H984" s="246" t="s">
        <v>398</v>
      </c>
      <c r="I984" s="246" t="s">
        <v>64</v>
      </c>
      <c r="J984" s="246"/>
      <c r="K984" s="246"/>
      <c r="L984" s="246"/>
      <c r="M984" s="246"/>
      <c r="O984" s="246"/>
      <c r="P984" s="246"/>
      <c r="Q984" s="246"/>
      <c r="R984" s="246"/>
      <c r="S984" s="246"/>
      <c r="T984" s="251"/>
      <c r="U984" s="246"/>
      <c r="Z984" s="246"/>
      <c r="AA984" s="246"/>
      <c r="AB984" s="246"/>
      <c r="AC984" s="246"/>
    </row>
    <row r="985" spans="1:29" x14ac:dyDescent="0.3">
      <c r="A985" s="246">
        <v>213990</v>
      </c>
      <c r="B985" s="246" t="s">
        <v>2030</v>
      </c>
      <c r="C985" s="246" t="s">
        <v>129</v>
      </c>
      <c r="D985" s="246" t="s">
        <v>2168</v>
      </c>
      <c r="E985" s="246" t="s">
        <v>397</v>
      </c>
      <c r="F985" s="247">
        <v>33657</v>
      </c>
      <c r="G985" s="246" t="s">
        <v>1026</v>
      </c>
      <c r="H985" s="246" t="s">
        <v>398</v>
      </c>
      <c r="I985" s="246" t="s">
        <v>64</v>
      </c>
      <c r="J985" s="246"/>
      <c r="K985" s="246"/>
      <c r="L985" s="246"/>
      <c r="M985" s="246"/>
      <c r="O985" s="246"/>
      <c r="P985" s="246"/>
      <c r="Q985" s="246"/>
      <c r="R985" s="246"/>
      <c r="S985" s="246"/>
      <c r="T985" s="251"/>
      <c r="U985" s="246"/>
      <c r="Z985" s="246"/>
      <c r="AA985" s="246"/>
      <c r="AB985" s="246"/>
      <c r="AC985" s="246"/>
    </row>
    <row r="986" spans="1:29" x14ac:dyDescent="0.3">
      <c r="A986" s="246">
        <v>213994</v>
      </c>
      <c r="B986" s="246" t="s">
        <v>1841</v>
      </c>
      <c r="C986" s="246" t="s">
        <v>512</v>
      </c>
      <c r="D986" s="246" t="s">
        <v>2664</v>
      </c>
      <c r="E986" s="246" t="s">
        <v>397</v>
      </c>
      <c r="F986" s="247">
        <v>33489</v>
      </c>
      <c r="G986" s="246" t="s">
        <v>1026</v>
      </c>
      <c r="H986" s="246" t="s">
        <v>398</v>
      </c>
      <c r="I986" s="246" t="s">
        <v>64</v>
      </c>
      <c r="J986" s="246"/>
      <c r="K986" s="246"/>
      <c r="L986" s="246"/>
      <c r="M986" s="246"/>
      <c r="O986" s="246"/>
      <c r="P986" s="246"/>
      <c r="Q986" s="246"/>
      <c r="R986" s="246"/>
      <c r="S986" s="246"/>
      <c r="T986" s="251"/>
      <c r="U986" s="246"/>
      <c r="Z986" s="246"/>
      <c r="AA986" s="246"/>
      <c r="AB986" s="246"/>
      <c r="AC986" s="246"/>
    </row>
    <row r="987" spans="1:29" x14ac:dyDescent="0.3">
      <c r="A987" s="246">
        <v>213996</v>
      </c>
      <c r="B987" s="246" t="s">
        <v>1905</v>
      </c>
      <c r="C987" s="246" t="s">
        <v>99</v>
      </c>
      <c r="D987" s="246" t="s">
        <v>2665</v>
      </c>
      <c r="E987" s="246" t="s">
        <v>397</v>
      </c>
      <c r="F987" s="247">
        <v>35450</v>
      </c>
      <c r="G987" s="246" t="s">
        <v>1026</v>
      </c>
      <c r="H987" s="246" t="s">
        <v>398</v>
      </c>
      <c r="I987" s="246" t="s">
        <v>64</v>
      </c>
      <c r="J987" s="246"/>
      <c r="K987" s="246"/>
      <c r="L987" s="246"/>
      <c r="M987" s="246"/>
      <c r="O987" s="246"/>
      <c r="P987" s="246"/>
      <c r="Q987" s="246"/>
      <c r="R987" s="246"/>
      <c r="S987" s="246"/>
      <c r="T987" s="251"/>
      <c r="U987" s="246"/>
      <c r="Z987" s="246"/>
      <c r="AA987" s="246"/>
      <c r="AB987" s="246"/>
      <c r="AC987" s="246"/>
    </row>
    <row r="988" spans="1:29" x14ac:dyDescent="0.3">
      <c r="A988" s="246">
        <v>214017</v>
      </c>
      <c r="B988" s="246" t="s">
        <v>1928</v>
      </c>
      <c r="C988" s="246" t="s">
        <v>77</v>
      </c>
      <c r="D988" s="246" t="s">
        <v>1105</v>
      </c>
      <c r="E988" s="246" t="s">
        <v>397</v>
      </c>
      <c r="F988" s="247">
        <v>35796</v>
      </c>
      <c r="G988" s="246" t="s">
        <v>2667</v>
      </c>
      <c r="H988" s="246" t="s">
        <v>398</v>
      </c>
      <c r="I988" s="246" t="s">
        <v>64</v>
      </c>
      <c r="J988" s="246"/>
      <c r="K988" s="246"/>
      <c r="L988" s="246"/>
      <c r="M988" s="246"/>
      <c r="O988" s="246"/>
      <c r="P988" s="246"/>
      <c r="Q988" s="246"/>
      <c r="R988" s="246"/>
      <c r="S988" s="246"/>
      <c r="T988" s="251"/>
      <c r="U988" s="246"/>
      <c r="Z988" s="246"/>
      <c r="AA988" s="246"/>
      <c r="AB988" s="246"/>
      <c r="AC988" s="246"/>
    </row>
    <row r="989" spans="1:29" x14ac:dyDescent="0.3">
      <c r="A989" s="246">
        <v>214027</v>
      </c>
      <c r="B989" s="246" t="s">
        <v>2109</v>
      </c>
      <c r="C989" s="246" t="s">
        <v>71</v>
      </c>
      <c r="D989" s="246" t="s">
        <v>301</v>
      </c>
      <c r="E989" s="246" t="s">
        <v>397</v>
      </c>
      <c r="F989" s="247">
        <v>26452</v>
      </c>
      <c r="G989" s="246" t="s">
        <v>383</v>
      </c>
      <c r="H989" s="246" t="s">
        <v>398</v>
      </c>
      <c r="I989" s="246" t="s">
        <v>64</v>
      </c>
      <c r="J989" s="246"/>
      <c r="K989" s="246"/>
      <c r="L989" s="246"/>
      <c r="M989" s="246"/>
      <c r="O989" s="246"/>
      <c r="P989" s="246"/>
      <c r="Q989" s="246"/>
      <c r="R989" s="246"/>
      <c r="S989" s="246"/>
      <c r="T989" s="251"/>
      <c r="U989" s="246"/>
      <c r="Z989" s="246"/>
      <c r="AA989" s="246"/>
      <c r="AB989" s="246"/>
      <c r="AC989" s="246"/>
    </row>
    <row r="990" spans="1:29" x14ac:dyDescent="0.3">
      <c r="A990" s="246">
        <v>214031</v>
      </c>
      <c r="B990" s="246" t="s">
        <v>2137</v>
      </c>
      <c r="C990" s="246" t="s">
        <v>440</v>
      </c>
      <c r="D990" s="246" t="s">
        <v>297</v>
      </c>
      <c r="E990" s="246" t="s">
        <v>396</v>
      </c>
      <c r="F990" s="247">
        <v>33901</v>
      </c>
      <c r="G990" s="246" t="s">
        <v>710</v>
      </c>
      <c r="H990" s="246" t="s">
        <v>398</v>
      </c>
      <c r="I990" s="246" t="s">
        <v>64</v>
      </c>
      <c r="J990" s="246"/>
      <c r="K990" s="246"/>
      <c r="L990" s="246"/>
      <c r="M990" s="246"/>
      <c r="O990" s="246"/>
      <c r="P990" s="246"/>
      <c r="Q990" s="246"/>
      <c r="R990" s="246"/>
      <c r="S990" s="246"/>
      <c r="T990" s="251"/>
      <c r="U990" s="246"/>
      <c r="Z990" s="246"/>
      <c r="AA990" s="246"/>
      <c r="AB990" s="246"/>
      <c r="AC990" s="246"/>
    </row>
    <row r="991" spans="1:29" x14ac:dyDescent="0.3">
      <c r="A991" s="246">
        <v>214034</v>
      </c>
      <c r="B991" s="246" t="s">
        <v>2107</v>
      </c>
      <c r="C991" s="246" t="s">
        <v>68</v>
      </c>
      <c r="D991" s="246" t="s">
        <v>2668</v>
      </c>
      <c r="E991" s="246" t="s">
        <v>397</v>
      </c>
      <c r="F991" s="247">
        <v>36466</v>
      </c>
      <c r="G991" s="246" t="s">
        <v>2669</v>
      </c>
      <c r="H991" s="246" t="s">
        <v>398</v>
      </c>
      <c r="I991" s="246" t="s">
        <v>64</v>
      </c>
      <c r="J991" s="246"/>
      <c r="K991" s="246"/>
      <c r="L991" s="246"/>
      <c r="M991" s="246"/>
      <c r="O991" s="246"/>
      <c r="P991" s="246"/>
      <c r="Q991" s="246"/>
      <c r="R991" s="246"/>
      <c r="S991" s="246"/>
      <c r="T991" s="251"/>
      <c r="U991" s="246"/>
      <c r="Z991" s="246"/>
      <c r="AA991" s="246"/>
      <c r="AB991" s="246"/>
      <c r="AC991" s="246"/>
    </row>
    <row r="992" spans="1:29" x14ac:dyDescent="0.3">
      <c r="A992" s="246">
        <v>214035</v>
      </c>
      <c r="B992" s="246" t="s">
        <v>2087</v>
      </c>
      <c r="C992" s="246" t="s">
        <v>2088</v>
      </c>
      <c r="D992" s="246" t="s">
        <v>528</v>
      </c>
      <c r="E992" s="246" t="s">
        <v>397</v>
      </c>
      <c r="F992" s="247">
        <v>35138</v>
      </c>
      <c r="G992" s="246" t="s">
        <v>1026</v>
      </c>
      <c r="H992" s="246" t="s">
        <v>398</v>
      </c>
      <c r="I992" s="246" t="s">
        <v>64</v>
      </c>
      <c r="J992" s="246"/>
      <c r="K992" s="246"/>
      <c r="L992" s="246"/>
      <c r="M992" s="246"/>
      <c r="O992" s="246"/>
      <c r="P992" s="246"/>
      <c r="Q992" s="246"/>
      <c r="R992" s="246"/>
      <c r="S992" s="246"/>
      <c r="T992" s="251"/>
      <c r="U992" s="246"/>
      <c r="Z992" s="246"/>
      <c r="AA992" s="246"/>
      <c r="AB992" s="246"/>
      <c r="AC992" s="246"/>
    </row>
    <row r="993" spans="1:29" x14ac:dyDescent="0.3">
      <c r="A993" s="246">
        <v>214060</v>
      </c>
      <c r="B993" s="246" t="s">
        <v>1970</v>
      </c>
      <c r="C993" s="246" t="s">
        <v>190</v>
      </c>
      <c r="D993" s="246" t="s">
        <v>2672</v>
      </c>
      <c r="E993" s="246" t="s">
        <v>397</v>
      </c>
      <c r="F993" s="247">
        <v>36252</v>
      </c>
      <c r="G993" s="246" t="s">
        <v>1026</v>
      </c>
      <c r="H993" s="246" t="s">
        <v>398</v>
      </c>
      <c r="I993" s="246" t="s">
        <v>64</v>
      </c>
      <c r="J993" s="246"/>
      <c r="K993" s="246"/>
      <c r="L993" s="246"/>
      <c r="M993" s="246"/>
      <c r="O993" s="246"/>
      <c r="P993" s="246"/>
      <c r="Q993" s="246"/>
      <c r="R993" s="246"/>
      <c r="S993" s="246"/>
      <c r="T993" s="251"/>
      <c r="U993" s="246"/>
      <c r="Z993" s="246"/>
      <c r="AA993" s="246"/>
      <c r="AB993" s="246"/>
      <c r="AC993" s="246"/>
    </row>
    <row r="994" spans="1:29" x14ac:dyDescent="0.3">
      <c r="A994" s="246">
        <v>214074</v>
      </c>
      <c r="B994" s="246" t="s">
        <v>1853</v>
      </c>
      <c r="C994" s="246" t="s">
        <v>463</v>
      </c>
      <c r="D994" s="246" t="s">
        <v>2673</v>
      </c>
      <c r="E994" s="246" t="s">
        <v>397</v>
      </c>
      <c r="F994" s="247">
        <v>33069</v>
      </c>
      <c r="G994" s="246" t="s">
        <v>1854</v>
      </c>
      <c r="H994" s="246" t="s">
        <v>398</v>
      </c>
      <c r="I994" s="246" t="s">
        <v>64</v>
      </c>
      <c r="J994" s="246"/>
      <c r="K994" s="246"/>
      <c r="L994" s="246"/>
      <c r="M994" s="246"/>
      <c r="O994" s="246"/>
      <c r="P994" s="246"/>
      <c r="Q994" s="246"/>
      <c r="R994" s="246"/>
      <c r="S994" s="246"/>
      <c r="T994" s="251"/>
      <c r="U994" s="246"/>
      <c r="Z994" s="246"/>
      <c r="AA994" s="246"/>
      <c r="AB994" s="246"/>
      <c r="AC994" s="246"/>
    </row>
    <row r="995" spans="1:29" x14ac:dyDescent="0.3">
      <c r="A995" s="246">
        <v>214075</v>
      </c>
      <c r="B995" s="246" t="s">
        <v>1987</v>
      </c>
      <c r="C995" s="246" t="s">
        <v>86</v>
      </c>
      <c r="D995" s="246" t="s">
        <v>1171</v>
      </c>
      <c r="E995" s="246" t="s">
        <v>397</v>
      </c>
      <c r="F995" s="247">
        <v>36161</v>
      </c>
      <c r="G995" s="246" t="s">
        <v>1026</v>
      </c>
      <c r="H995" s="246" t="s">
        <v>398</v>
      </c>
      <c r="I995" s="246" t="s">
        <v>64</v>
      </c>
      <c r="J995" s="246"/>
      <c r="K995" s="246"/>
      <c r="L995" s="246"/>
      <c r="M995" s="246"/>
      <c r="O995" s="246"/>
      <c r="P995" s="246"/>
      <c r="Q995" s="246"/>
      <c r="R995" s="246"/>
      <c r="S995" s="246"/>
      <c r="T995" s="251"/>
      <c r="U995" s="246"/>
      <c r="Z995" s="246"/>
      <c r="AA995" s="246"/>
      <c r="AB995" s="246"/>
      <c r="AC995" s="246"/>
    </row>
    <row r="996" spans="1:29" x14ac:dyDescent="0.3">
      <c r="A996" s="246">
        <v>214095</v>
      </c>
      <c r="B996" s="246" t="s">
        <v>2108</v>
      </c>
      <c r="C996" s="246" t="s">
        <v>71</v>
      </c>
      <c r="D996" s="246" t="s">
        <v>2674</v>
      </c>
      <c r="E996" s="246" t="s">
        <v>397</v>
      </c>
      <c r="F996" s="247">
        <v>31971</v>
      </c>
      <c r="G996" s="246" t="s">
        <v>1027</v>
      </c>
      <c r="H996" s="246" t="s">
        <v>398</v>
      </c>
      <c r="I996" s="246" t="s">
        <v>64</v>
      </c>
      <c r="J996" s="246"/>
      <c r="K996" s="246"/>
      <c r="L996" s="246"/>
      <c r="M996" s="246"/>
      <c r="O996" s="246"/>
      <c r="P996" s="246"/>
      <c r="Q996" s="246"/>
      <c r="R996" s="246"/>
      <c r="S996" s="246"/>
      <c r="T996" s="251"/>
      <c r="U996" s="246"/>
      <c r="Z996" s="246"/>
      <c r="AA996" s="246"/>
      <c r="AB996" s="246"/>
      <c r="AC996" s="246"/>
    </row>
    <row r="997" spans="1:29" x14ac:dyDescent="0.3">
      <c r="A997" s="246">
        <v>214110</v>
      </c>
      <c r="B997" s="246" t="s">
        <v>2675</v>
      </c>
      <c r="C997" s="246" t="s">
        <v>448</v>
      </c>
      <c r="D997" s="246" t="s">
        <v>2676</v>
      </c>
      <c r="E997" s="246" t="s">
        <v>397</v>
      </c>
      <c r="F997" s="247">
        <v>33744</v>
      </c>
      <c r="G997" s="246" t="s">
        <v>1835</v>
      </c>
      <c r="H997" s="246" t="s">
        <v>398</v>
      </c>
      <c r="I997" s="246" t="s">
        <v>64</v>
      </c>
      <c r="J997" s="246"/>
      <c r="K997" s="246"/>
      <c r="L997" s="246"/>
      <c r="M997" s="246"/>
      <c r="O997" s="246"/>
      <c r="P997" s="246"/>
      <c r="Q997" s="246"/>
      <c r="R997" s="246"/>
      <c r="S997" s="246"/>
      <c r="T997" s="251"/>
      <c r="U997" s="246"/>
      <c r="Z997" s="246"/>
      <c r="AA997" s="246"/>
      <c r="AB997" s="246"/>
      <c r="AC997" s="246"/>
    </row>
    <row r="998" spans="1:29" x14ac:dyDescent="0.3">
      <c r="A998" s="246">
        <v>214142</v>
      </c>
      <c r="B998" s="246" t="s">
        <v>2020</v>
      </c>
      <c r="C998" s="246" t="s">
        <v>159</v>
      </c>
      <c r="D998" s="246" t="s">
        <v>1615</v>
      </c>
      <c r="E998" s="246" t="s">
        <v>397</v>
      </c>
      <c r="F998" s="247">
        <v>32967</v>
      </c>
      <c r="G998" s="246" t="s">
        <v>2021</v>
      </c>
      <c r="H998" s="246" t="s">
        <v>398</v>
      </c>
      <c r="I998" s="246" t="s">
        <v>64</v>
      </c>
      <c r="J998" s="246"/>
      <c r="K998" s="246"/>
      <c r="L998" s="246"/>
      <c r="M998" s="246"/>
      <c r="O998" s="246"/>
      <c r="P998" s="246"/>
      <c r="Q998" s="246"/>
      <c r="R998" s="246"/>
      <c r="S998" s="246"/>
      <c r="T998" s="251"/>
      <c r="U998" s="246"/>
      <c r="Z998" s="246"/>
      <c r="AA998" s="246"/>
      <c r="AB998" s="246"/>
      <c r="AC998" s="246"/>
    </row>
    <row r="999" spans="1:29" x14ac:dyDescent="0.3">
      <c r="A999" s="246">
        <v>214145</v>
      </c>
      <c r="B999" s="246" t="s">
        <v>1964</v>
      </c>
      <c r="C999" s="246" t="s">
        <v>440</v>
      </c>
      <c r="D999" s="246" t="s">
        <v>2569</v>
      </c>
      <c r="E999" s="246" t="s">
        <v>396</v>
      </c>
      <c r="F999" s="247">
        <v>36195</v>
      </c>
      <c r="G999" s="246" t="s">
        <v>1036</v>
      </c>
      <c r="H999" s="246" t="s">
        <v>398</v>
      </c>
      <c r="I999" s="246" t="s">
        <v>64</v>
      </c>
      <c r="J999" s="246"/>
      <c r="K999" s="246"/>
      <c r="L999" s="246"/>
      <c r="M999" s="246"/>
      <c r="O999" s="246"/>
      <c r="P999" s="246"/>
      <c r="Q999" s="246"/>
      <c r="R999" s="246"/>
      <c r="S999" s="246"/>
      <c r="T999" s="251"/>
      <c r="U999" s="246"/>
      <c r="Z999" s="246"/>
      <c r="AA999" s="246"/>
      <c r="AB999" s="246"/>
      <c r="AC999" s="246"/>
    </row>
    <row r="1000" spans="1:29" x14ac:dyDescent="0.3">
      <c r="A1000" s="246">
        <v>214216</v>
      </c>
      <c r="B1000" s="246" t="s">
        <v>1951</v>
      </c>
      <c r="C1000" s="246" t="s">
        <v>1952</v>
      </c>
      <c r="D1000" s="246" t="s">
        <v>540</v>
      </c>
      <c r="E1000" s="246" t="s">
        <v>396</v>
      </c>
      <c r="F1000" s="247">
        <v>35723</v>
      </c>
      <c r="G1000" s="246" t="s">
        <v>1026</v>
      </c>
      <c r="H1000" s="246" t="s">
        <v>398</v>
      </c>
      <c r="I1000" s="246" t="s">
        <v>64</v>
      </c>
      <c r="J1000" s="246"/>
      <c r="K1000" s="246"/>
      <c r="L1000" s="246"/>
      <c r="M1000" s="246"/>
      <c r="O1000" s="246"/>
      <c r="P1000" s="246"/>
      <c r="Q1000" s="246"/>
      <c r="R1000" s="246"/>
      <c r="S1000" s="246"/>
      <c r="T1000" s="251"/>
      <c r="U1000" s="246"/>
      <c r="Z1000" s="246"/>
      <c r="AA1000" s="246"/>
      <c r="AB1000" s="246"/>
      <c r="AC1000" s="246"/>
    </row>
    <row r="1001" spans="1:29" x14ac:dyDescent="0.3">
      <c r="A1001" s="246">
        <v>214249</v>
      </c>
      <c r="B1001" s="246" t="s">
        <v>1740</v>
      </c>
      <c r="C1001" s="246" t="s">
        <v>145</v>
      </c>
      <c r="D1001" s="246" t="s">
        <v>283</v>
      </c>
      <c r="E1001" s="246" t="s">
        <v>396</v>
      </c>
      <c r="F1001" s="247">
        <v>33604</v>
      </c>
      <c r="G1001" s="246" t="s">
        <v>373</v>
      </c>
      <c r="H1001" s="246" t="s">
        <v>398</v>
      </c>
      <c r="I1001" s="246" t="s">
        <v>64</v>
      </c>
      <c r="J1001" s="246"/>
      <c r="K1001" s="246"/>
      <c r="L1001" s="246"/>
      <c r="M1001" s="246"/>
      <c r="O1001" s="246"/>
      <c r="P1001" s="246"/>
      <c r="Q1001" s="246"/>
      <c r="R1001" s="246"/>
      <c r="S1001" s="246"/>
      <c r="T1001" s="251"/>
      <c r="U1001" s="246"/>
      <c r="Z1001" s="246" t="s">
        <v>685</v>
      </c>
      <c r="AA1001" s="246"/>
      <c r="AB1001" s="246"/>
      <c r="AC1001" s="246"/>
    </row>
    <row r="1002" spans="1:29" x14ac:dyDescent="0.3">
      <c r="A1002" s="246">
        <v>214284</v>
      </c>
      <c r="B1002" s="246" t="s">
        <v>2037</v>
      </c>
      <c r="C1002" s="246" t="s">
        <v>516</v>
      </c>
      <c r="D1002" s="246" t="s">
        <v>2682</v>
      </c>
      <c r="E1002" s="246" t="s">
        <v>396</v>
      </c>
      <c r="F1002" s="247">
        <v>36025</v>
      </c>
      <c r="G1002" s="246" t="s">
        <v>1043</v>
      </c>
      <c r="H1002" s="246" t="s">
        <v>398</v>
      </c>
      <c r="I1002" s="246" t="s">
        <v>64</v>
      </c>
      <c r="J1002" s="246"/>
      <c r="K1002" s="246"/>
      <c r="L1002" s="246"/>
      <c r="M1002" s="246"/>
      <c r="O1002" s="246"/>
      <c r="P1002" s="246"/>
      <c r="Q1002" s="246"/>
      <c r="R1002" s="246"/>
      <c r="S1002" s="246"/>
      <c r="T1002" s="251"/>
      <c r="U1002" s="246"/>
      <c r="Z1002" s="246"/>
      <c r="AA1002" s="246"/>
      <c r="AB1002" s="246"/>
      <c r="AC1002" s="246"/>
    </row>
    <row r="1003" spans="1:29" x14ac:dyDescent="0.3">
      <c r="A1003" s="246">
        <v>214305</v>
      </c>
      <c r="B1003" s="246" t="s">
        <v>1849</v>
      </c>
      <c r="C1003" s="246" t="s">
        <v>122</v>
      </c>
      <c r="D1003" s="246" t="s">
        <v>2683</v>
      </c>
      <c r="E1003" s="246" t="s">
        <v>397</v>
      </c>
      <c r="F1003" s="247">
        <v>33970</v>
      </c>
      <c r="G1003" s="246" t="s">
        <v>1081</v>
      </c>
      <c r="H1003" s="246" t="s">
        <v>398</v>
      </c>
      <c r="I1003" s="246" t="s">
        <v>64</v>
      </c>
      <c r="J1003" s="246"/>
      <c r="K1003" s="246"/>
      <c r="L1003" s="246"/>
      <c r="M1003" s="246"/>
      <c r="O1003" s="246"/>
      <c r="P1003" s="246"/>
      <c r="Q1003" s="246"/>
      <c r="R1003" s="246"/>
      <c r="S1003" s="246"/>
      <c r="T1003" s="251"/>
      <c r="U1003" s="246"/>
      <c r="Z1003" s="246"/>
      <c r="AA1003" s="246"/>
      <c r="AB1003" s="246"/>
      <c r="AC1003" s="246"/>
    </row>
    <row r="1004" spans="1:29" x14ac:dyDescent="0.3">
      <c r="A1004" s="246">
        <v>214311</v>
      </c>
      <c r="B1004" s="246" t="s">
        <v>1822</v>
      </c>
      <c r="C1004" s="246" t="s">
        <v>74</v>
      </c>
      <c r="D1004" s="246" t="s">
        <v>2684</v>
      </c>
      <c r="E1004" s="246" t="s">
        <v>397</v>
      </c>
      <c r="F1004" s="247">
        <v>33607</v>
      </c>
      <c r="G1004" s="246" t="s">
        <v>1026</v>
      </c>
      <c r="H1004" s="246" t="s">
        <v>398</v>
      </c>
      <c r="I1004" s="246" t="s">
        <v>64</v>
      </c>
      <c r="J1004" s="246"/>
      <c r="K1004" s="246"/>
      <c r="L1004" s="246"/>
      <c r="M1004" s="246"/>
      <c r="O1004" s="246"/>
      <c r="P1004" s="246"/>
      <c r="Q1004" s="246"/>
      <c r="R1004" s="246"/>
      <c r="S1004" s="246">
        <v>723</v>
      </c>
      <c r="T1004" s="251">
        <v>44405</v>
      </c>
      <c r="U1004" s="246">
        <v>10000</v>
      </c>
      <c r="Z1004" s="246"/>
      <c r="AA1004" s="246"/>
      <c r="AB1004" s="246"/>
      <c r="AC1004" s="246"/>
    </row>
    <row r="1005" spans="1:29" x14ac:dyDescent="0.3">
      <c r="A1005" s="246">
        <v>214330</v>
      </c>
      <c r="B1005" s="246" t="s">
        <v>2073</v>
      </c>
      <c r="C1005" s="246" t="s">
        <v>77</v>
      </c>
      <c r="D1005" s="246" t="s">
        <v>2685</v>
      </c>
      <c r="E1005" s="246" t="s">
        <v>397</v>
      </c>
      <c r="F1005" s="247">
        <v>35355</v>
      </c>
      <c r="G1005" s="246" t="s">
        <v>1041</v>
      </c>
      <c r="H1005" s="246" t="s">
        <v>398</v>
      </c>
      <c r="I1005" s="246" t="s">
        <v>64</v>
      </c>
      <c r="J1005" s="246"/>
      <c r="K1005" s="246"/>
      <c r="L1005" s="246"/>
      <c r="M1005" s="246"/>
      <c r="O1005" s="246"/>
      <c r="P1005" s="246"/>
      <c r="Q1005" s="246"/>
      <c r="R1005" s="246"/>
      <c r="S1005" s="246"/>
      <c r="T1005" s="251"/>
      <c r="U1005" s="246"/>
      <c r="Z1005" s="246"/>
      <c r="AA1005" s="246"/>
      <c r="AB1005" s="246"/>
      <c r="AC1005" s="246"/>
    </row>
    <row r="1006" spans="1:29" x14ac:dyDescent="0.3">
      <c r="A1006" s="246">
        <v>214346</v>
      </c>
      <c r="B1006" s="246" t="s">
        <v>1904</v>
      </c>
      <c r="C1006" s="246" t="s">
        <v>1279</v>
      </c>
      <c r="D1006" s="246" t="s">
        <v>2686</v>
      </c>
      <c r="E1006" s="246" t="s">
        <v>397</v>
      </c>
      <c r="F1006" s="247">
        <v>35217</v>
      </c>
      <c r="G1006" s="246" t="s">
        <v>1026</v>
      </c>
      <c r="H1006" s="246" t="s">
        <v>398</v>
      </c>
      <c r="I1006" s="246" t="s">
        <v>64</v>
      </c>
      <c r="J1006" s="246"/>
      <c r="K1006" s="246"/>
      <c r="L1006" s="246"/>
      <c r="M1006" s="246"/>
      <c r="O1006" s="246"/>
      <c r="P1006" s="246"/>
      <c r="Q1006" s="246"/>
      <c r="R1006" s="246"/>
      <c r="S1006" s="246"/>
      <c r="T1006" s="251"/>
      <c r="U1006" s="246"/>
      <c r="Z1006" s="246"/>
      <c r="AA1006" s="246"/>
      <c r="AB1006" s="246"/>
      <c r="AC1006" s="246"/>
    </row>
    <row r="1007" spans="1:29" x14ac:dyDescent="0.3">
      <c r="A1007" s="246">
        <v>214357</v>
      </c>
      <c r="B1007" s="246" t="s">
        <v>1844</v>
      </c>
      <c r="C1007" s="246" t="s">
        <v>130</v>
      </c>
      <c r="D1007" s="246" t="s">
        <v>694</v>
      </c>
      <c r="E1007" s="246" t="s">
        <v>397</v>
      </c>
      <c r="F1007" s="247">
        <v>34099</v>
      </c>
      <c r="G1007" s="246" t="s">
        <v>1064</v>
      </c>
      <c r="H1007" s="246" t="s">
        <v>398</v>
      </c>
      <c r="I1007" s="246" t="s">
        <v>64</v>
      </c>
      <c r="J1007" s="246"/>
      <c r="K1007" s="246"/>
      <c r="L1007" s="246"/>
      <c r="M1007" s="246"/>
      <c r="O1007" s="246"/>
      <c r="P1007" s="246"/>
      <c r="Q1007" s="246"/>
      <c r="R1007" s="246"/>
      <c r="S1007" s="246"/>
      <c r="T1007" s="251"/>
      <c r="U1007" s="246"/>
      <c r="Z1007" s="246"/>
      <c r="AA1007" s="246"/>
      <c r="AB1007" s="246"/>
      <c r="AC1007" s="246"/>
    </row>
    <row r="1008" spans="1:29" x14ac:dyDescent="0.3">
      <c r="A1008" s="246">
        <v>214380</v>
      </c>
      <c r="B1008" s="246" t="s">
        <v>2050</v>
      </c>
      <c r="C1008" s="246" t="s">
        <v>482</v>
      </c>
      <c r="D1008" s="246" t="s">
        <v>2689</v>
      </c>
      <c r="E1008" s="246" t="s">
        <v>397</v>
      </c>
      <c r="F1008" s="247">
        <v>36260</v>
      </c>
      <c r="G1008" s="246" t="s">
        <v>1034</v>
      </c>
      <c r="H1008" s="246" t="s">
        <v>398</v>
      </c>
      <c r="I1008" s="246" t="s">
        <v>64</v>
      </c>
      <c r="J1008" s="246"/>
      <c r="K1008" s="246"/>
      <c r="L1008" s="246"/>
      <c r="M1008" s="246"/>
      <c r="O1008" s="246"/>
      <c r="P1008" s="246"/>
      <c r="Q1008" s="246"/>
      <c r="R1008" s="246"/>
      <c r="S1008" s="246"/>
      <c r="T1008" s="251"/>
      <c r="U1008" s="246"/>
      <c r="Z1008" s="246"/>
      <c r="AA1008" s="246"/>
      <c r="AB1008" s="246"/>
      <c r="AC1008" s="246"/>
    </row>
    <row r="1009" spans="1:29" x14ac:dyDescent="0.3">
      <c r="A1009" s="246">
        <v>214387</v>
      </c>
      <c r="B1009" s="246" t="s">
        <v>2026</v>
      </c>
      <c r="C1009" s="246" t="s">
        <v>355</v>
      </c>
      <c r="D1009" s="246" t="s">
        <v>2677</v>
      </c>
      <c r="E1009" s="246" t="s">
        <v>397</v>
      </c>
      <c r="F1009" s="247">
        <v>28074</v>
      </c>
      <c r="G1009" s="246" t="s">
        <v>1026</v>
      </c>
      <c r="H1009" s="246" t="s">
        <v>398</v>
      </c>
      <c r="I1009" s="246" t="s">
        <v>64</v>
      </c>
      <c r="J1009" s="246"/>
      <c r="K1009" s="246"/>
      <c r="L1009" s="246"/>
      <c r="M1009" s="246"/>
      <c r="O1009" s="246"/>
      <c r="P1009" s="246"/>
      <c r="Q1009" s="246"/>
      <c r="R1009" s="246"/>
      <c r="S1009" s="246"/>
      <c r="T1009" s="251"/>
      <c r="U1009" s="246"/>
      <c r="Z1009" s="246"/>
      <c r="AA1009" s="246"/>
      <c r="AB1009" s="246"/>
      <c r="AC1009" s="246"/>
    </row>
    <row r="1010" spans="1:29" x14ac:dyDescent="0.3">
      <c r="A1010" s="246">
        <v>214390</v>
      </c>
      <c r="B1010" s="246" t="s">
        <v>2690</v>
      </c>
      <c r="C1010" s="246" t="s">
        <v>544</v>
      </c>
      <c r="D1010" s="246" t="s">
        <v>2460</v>
      </c>
      <c r="E1010" s="246" t="s">
        <v>397</v>
      </c>
      <c r="F1010" s="247">
        <v>33117</v>
      </c>
      <c r="G1010" s="246" t="s">
        <v>1026</v>
      </c>
      <c r="H1010" s="246" t="s">
        <v>398</v>
      </c>
      <c r="I1010" s="246" t="s">
        <v>64</v>
      </c>
      <c r="J1010" s="246"/>
      <c r="K1010" s="246"/>
      <c r="L1010" s="246"/>
      <c r="M1010" s="246"/>
      <c r="O1010" s="246"/>
      <c r="P1010" s="246"/>
      <c r="Q1010" s="246"/>
      <c r="R1010" s="246"/>
      <c r="S1010" s="246"/>
      <c r="T1010" s="251"/>
      <c r="U1010" s="246"/>
      <c r="Z1010" s="246"/>
      <c r="AA1010" s="246"/>
      <c r="AB1010" s="246"/>
      <c r="AC1010" s="246"/>
    </row>
    <row r="1011" spans="1:29" x14ac:dyDescent="0.3">
      <c r="A1011" s="246">
        <v>214423</v>
      </c>
      <c r="B1011" s="246" t="s">
        <v>2044</v>
      </c>
      <c r="C1011" s="246" t="s">
        <v>94</v>
      </c>
      <c r="D1011" s="246" t="s">
        <v>2696</v>
      </c>
      <c r="E1011" s="246" t="s">
        <v>397</v>
      </c>
      <c r="F1011" s="247">
        <v>36343</v>
      </c>
      <c r="G1011" s="246" t="s">
        <v>1026</v>
      </c>
      <c r="H1011" s="246" t="s">
        <v>398</v>
      </c>
      <c r="I1011" s="246" t="s">
        <v>64</v>
      </c>
      <c r="J1011" s="246"/>
      <c r="K1011" s="246"/>
      <c r="L1011" s="246"/>
      <c r="M1011" s="246"/>
      <c r="O1011" s="246"/>
      <c r="P1011" s="246"/>
      <c r="Q1011" s="246"/>
      <c r="R1011" s="246"/>
      <c r="S1011" s="246"/>
      <c r="T1011" s="251"/>
      <c r="U1011" s="246"/>
      <c r="Z1011" s="246"/>
      <c r="AA1011" s="246"/>
      <c r="AB1011" s="246"/>
      <c r="AC1011" s="246"/>
    </row>
    <row r="1012" spans="1:29" x14ac:dyDescent="0.3">
      <c r="A1012" s="246">
        <v>214427</v>
      </c>
      <c r="B1012" s="246" t="s">
        <v>1847</v>
      </c>
      <c r="C1012" s="246" t="s">
        <v>88</v>
      </c>
      <c r="D1012" s="246" t="s">
        <v>1848</v>
      </c>
      <c r="E1012" s="246" t="s">
        <v>397</v>
      </c>
      <c r="F1012" s="247">
        <v>27497</v>
      </c>
      <c r="G1012" s="246" t="s">
        <v>1339</v>
      </c>
      <c r="H1012" s="246" t="s">
        <v>398</v>
      </c>
      <c r="I1012" s="246" t="s">
        <v>64</v>
      </c>
      <c r="J1012" s="246"/>
      <c r="K1012" s="246"/>
      <c r="L1012" s="246"/>
      <c r="M1012" s="246"/>
      <c r="O1012" s="246"/>
      <c r="P1012" s="246"/>
      <c r="Q1012" s="246"/>
      <c r="R1012" s="246"/>
      <c r="S1012" s="246"/>
      <c r="T1012" s="251"/>
      <c r="U1012" s="246"/>
      <c r="Z1012" s="246"/>
      <c r="AA1012" s="246"/>
      <c r="AB1012" s="246"/>
      <c r="AC1012" s="246"/>
    </row>
    <row r="1013" spans="1:29" x14ac:dyDescent="0.3">
      <c r="A1013" s="246">
        <v>214442</v>
      </c>
      <c r="B1013" s="246" t="s">
        <v>2045</v>
      </c>
      <c r="C1013" s="246" t="s">
        <v>68</v>
      </c>
      <c r="D1013" s="246" t="s">
        <v>2529</v>
      </c>
      <c r="E1013" s="246" t="s">
        <v>397</v>
      </c>
      <c r="F1013" s="247">
        <v>32896</v>
      </c>
      <c r="G1013" s="246" t="s">
        <v>1065</v>
      </c>
      <c r="H1013" s="246" t="s">
        <v>398</v>
      </c>
      <c r="I1013" s="246" t="s">
        <v>64</v>
      </c>
      <c r="J1013" s="246"/>
      <c r="K1013" s="246"/>
      <c r="L1013" s="246"/>
      <c r="M1013" s="246"/>
      <c r="O1013" s="246"/>
      <c r="P1013" s="246"/>
      <c r="Q1013" s="246"/>
      <c r="R1013" s="246"/>
      <c r="S1013" s="246"/>
      <c r="T1013" s="251"/>
      <c r="U1013" s="246"/>
      <c r="Z1013" s="246"/>
      <c r="AA1013" s="246"/>
      <c r="AB1013" s="246"/>
      <c r="AC1013" s="246"/>
    </row>
    <row r="1014" spans="1:29" x14ac:dyDescent="0.3">
      <c r="A1014" s="246">
        <v>214443</v>
      </c>
      <c r="B1014" s="246" t="s">
        <v>1895</v>
      </c>
      <c r="C1014" s="246" t="s">
        <v>71</v>
      </c>
      <c r="D1014" s="246" t="s">
        <v>2698</v>
      </c>
      <c r="E1014" s="246" t="s">
        <v>396</v>
      </c>
      <c r="F1014" s="247">
        <v>35319</v>
      </c>
      <c r="G1014" s="246" t="s">
        <v>1043</v>
      </c>
      <c r="H1014" s="246" t="s">
        <v>398</v>
      </c>
      <c r="I1014" s="246" t="s">
        <v>64</v>
      </c>
      <c r="J1014" s="246"/>
      <c r="K1014" s="246"/>
      <c r="L1014" s="246"/>
      <c r="M1014" s="246"/>
      <c r="O1014" s="246"/>
      <c r="P1014" s="246"/>
      <c r="Q1014" s="246"/>
      <c r="R1014" s="246"/>
      <c r="S1014" s="246"/>
      <c r="T1014" s="251"/>
      <c r="U1014" s="246"/>
      <c r="Z1014" s="246"/>
      <c r="AA1014" s="246"/>
      <c r="AB1014" s="246"/>
      <c r="AC1014" s="246"/>
    </row>
    <row r="1015" spans="1:29" x14ac:dyDescent="0.3">
      <c r="A1015" s="246">
        <v>214444</v>
      </c>
      <c r="B1015" s="246" t="s">
        <v>2065</v>
      </c>
      <c r="C1015" s="246" t="s">
        <v>209</v>
      </c>
      <c r="D1015" s="246" t="s">
        <v>2699</v>
      </c>
      <c r="E1015" s="246" t="s">
        <v>397</v>
      </c>
      <c r="F1015" s="247">
        <v>33815</v>
      </c>
      <c r="G1015" s="246" t="s">
        <v>1026</v>
      </c>
      <c r="H1015" s="246" t="s">
        <v>398</v>
      </c>
      <c r="I1015" s="246" t="s">
        <v>64</v>
      </c>
      <c r="J1015" s="246"/>
      <c r="K1015" s="246"/>
      <c r="L1015" s="246"/>
      <c r="M1015" s="246"/>
      <c r="O1015" s="246"/>
      <c r="P1015" s="246"/>
      <c r="Q1015" s="246"/>
      <c r="R1015" s="246"/>
      <c r="S1015" s="246"/>
      <c r="T1015" s="251"/>
      <c r="U1015" s="246"/>
      <c r="Z1015" s="246"/>
      <c r="AA1015" s="246"/>
      <c r="AB1015" s="246"/>
      <c r="AC1015" s="246"/>
    </row>
    <row r="1016" spans="1:29" x14ac:dyDescent="0.3">
      <c r="A1016" s="246">
        <v>214455</v>
      </c>
      <c r="B1016" s="246" t="s">
        <v>2700</v>
      </c>
      <c r="C1016" s="246" t="s">
        <v>143</v>
      </c>
      <c r="D1016" s="246" t="s">
        <v>2701</v>
      </c>
      <c r="E1016" s="246" t="s">
        <v>397</v>
      </c>
      <c r="F1016" s="247">
        <v>33800</v>
      </c>
      <c r="G1016" s="246" t="s">
        <v>1026</v>
      </c>
      <c r="H1016" s="246" t="s">
        <v>398</v>
      </c>
      <c r="I1016" s="246" t="s">
        <v>64</v>
      </c>
      <c r="J1016" s="246"/>
      <c r="K1016" s="246"/>
      <c r="L1016" s="246"/>
      <c r="M1016" s="246"/>
      <c r="O1016" s="246"/>
      <c r="P1016" s="246"/>
      <c r="Q1016" s="246"/>
      <c r="R1016" s="246"/>
      <c r="S1016" s="246"/>
      <c r="T1016" s="251"/>
      <c r="U1016" s="246"/>
      <c r="Z1016" s="246"/>
      <c r="AA1016" s="246"/>
      <c r="AB1016" s="246"/>
      <c r="AC1016" s="246"/>
    </row>
    <row r="1017" spans="1:29" x14ac:dyDescent="0.3">
      <c r="A1017" s="246">
        <v>214458</v>
      </c>
      <c r="B1017" s="246" t="s">
        <v>1965</v>
      </c>
      <c r="C1017" s="246" t="s">
        <v>188</v>
      </c>
      <c r="D1017" s="246" t="s">
        <v>2704</v>
      </c>
      <c r="E1017" s="246" t="s">
        <v>397</v>
      </c>
      <c r="F1017" s="247">
        <v>36555</v>
      </c>
      <c r="G1017" s="246" t="s">
        <v>1067</v>
      </c>
      <c r="H1017" s="246" t="s">
        <v>398</v>
      </c>
      <c r="I1017" s="246" t="s">
        <v>64</v>
      </c>
      <c r="J1017" s="246"/>
      <c r="K1017" s="246"/>
      <c r="L1017" s="246"/>
      <c r="M1017" s="246"/>
      <c r="O1017" s="246"/>
      <c r="P1017" s="246"/>
      <c r="Q1017" s="246"/>
      <c r="R1017" s="246"/>
      <c r="S1017" s="246"/>
      <c r="T1017" s="251"/>
      <c r="U1017" s="246"/>
      <c r="Z1017" s="246"/>
      <c r="AA1017" s="246"/>
      <c r="AB1017" s="246"/>
      <c r="AC1017" s="246"/>
    </row>
    <row r="1018" spans="1:29" x14ac:dyDescent="0.3">
      <c r="A1018" s="246">
        <v>214459</v>
      </c>
      <c r="B1018" s="246" t="s">
        <v>2069</v>
      </c>
      <c r="C1018" s="246" t="s">
        <v>113</v>
      </c>
      <c r="D1018" s="246" t="s">
        <v>519</v>
      </c>
      <c r="E1018" s="246" t="s">
        <v>397</v>
      </c>
      <c r="F1018" s="247">
        <v>34317</v>
      </c>
      <c r="G1018" s="246" t="s">
        <v>1026</v>
      </c>
      <c r="H1018" s="246" t="s">
        <v>398</v>
      </c>
      <c r="I1018" s="246" t="s">
        <v>64</v>
      </c>
      <c r="J1018" s="246"/>
      <c r="K1018" s="246"/>
      <c r="L1018" s="246"/>
      <c r="M1018" s="246"/>
      <c r="O1018" s="246"/>
      <c r="P1018" s="246"/>
      <c r="Q1018" s="246"/>
      <c r="R1018" s="246"/>
      <c r="S1018" s="246"/>
      <c r="T1018" s="251"/>
      <c r="U1018" s="246"/>
      <c r="Z1018" s="246"/>
      <c r="AA1018" s="246"/>
      <c r="AB1018" s="246"/>
      <c r="AC1018" s="246"/>
    </row>
    <row r="1019" spans="1:29" x14ac:dyDescent="0.3">
      <c r="A1019" s="246">
        <v>214462</v>
      </c>
      <c r="B1019" s="246" t="s">
        <v>2705</v>
      </c>
      <c r="C1019" s="246" t="s">
        <v>147</v>
      </c>
      <c r="D1019" s="246" t="s">
        <v>1094</v>
      </c>
      <c r="E1019" s="246" t="s">
        <v>397</v>
      </c>
      <c r="F1019" s="247">
        <v>33258</v>
      </c>
      <c r="G1019" s="246" t="s">
        <v>1026</v>
      </c>
      <c r="H1019" s="246" t="s">
        <v>398</v>
      </c>
      <c r="I1019" s="246" t="s">
        <v>64</v>
      </c>
      <c r="J1019" s="246"/>
      <c r="K1019" s="246"/>
      <c r="L1019" s="246"/>
      <c r="M1019" s="246"/>
      <c r="O1019" s="246"/>
      <c r="P1019" s="246"/>
      <c r="Q1019" s="246"/>
      <c r="R1019" s="246"/>
      <c r="S1019" s="246"/>
      <c r="T1019" s="251"/>
      <c r="U1019" s="246"/>
      <c r="Z1019" s="246"/>
      <c r="AA1019" s="246"/>
      <c r="AB1019" s="246"/>
      <c r="AC1019" s="246"/>
    </row>
    <row r="1020" spans="1:29" x14ac:dyDescent="0.3">
      <c r="A1020" s="246">
        <v>214481</v>
      </c>
      <c r="B1020" s="246" t="s">
        <v>1899</v>
      </c>
      <c r="C1020" s="246" t="s">
        <v>95</v>
      </c>
      <c r="D1020" s="246" t="s">
        <v>2706</v>
      </c>
      <c r="E1020" s="246" t="s">
        <v>397</v>
      </c>
      <c r="F1020" s="247">
        <v>35431</v>
      </c>
      <c r="G1020" s="246" t="s">
        <v>2707</v>
      </c>
      <c r="H1020" s="246" t="s">
        <v>398</v>
      </c>
      <c r="I1020" s="246" t="s">
        <v>64</v>
      </c>
      <c r="J1020" s="246"/>
      <c r="K1020" s="246"/>
      <c r="L1020" s="246"/>
      <c r="M1020" s="246"/>
      <c r="O1020" s="246"/>
      <c r="P1020" s="246"/>
      <c r="Q1020" s="246"/>
      <c r="R1020" s="246"/>
      <c r="S1020" s="246"/>
      <c r="T1020" s="251"/>
      <c r="U1020" s="246"/>
      <c r="Z1020" s="246"/>
      <c r="AA1020" s="246"/>
      <c r="AB1020" s="246"/>
      <c r="AC1020" s="246"/>
    </row>
    <row r="1021" spans="1:29" x14ac:dyDescent="0.3">
      <c r="A1021" s="246">
        <v>214484</v>
      </c>
      <c r="B1021" s="246" t="s">
        <v>1766</v>
      </c>
      <c r="C1021" s="246" t="s">
        <v>99</v>
      </c>
      <c r="D1021" s="246" t="s">
        <v>1276</v>
      </c>
      <c r="E1021" s="246" t="s">
        <v>397</v>
      </c>
      <c r="F1021" s="247">
        <v>31139</v>
      </c>
      <c r="G1021" s="246" t="s">
        <v>1026</v>
      </c>
      <c r="H1021" s="246" t="s">
        <v>398</v>
      </c>
      <c r="I1021" s="246" t="s">
        <v>64</v>
      </c>
      <c r="J1021" s="246"/>
      <c r="K1021" s="246"/>
      <c r="L1021" s="246"/>
      <c r="M1021" s="246"/>
      <c r="O1021" s="246"/>
      <c r="P1021" s="246"/>
      <c r="Q1021" s="246"/>
      <c r="R1021" s="246"/>
      <c r="S1021" s="246"/>
      <c r="T1021" s="251"/>
      <c r="U1021" s="246"/>
      <c r="Z1021" s="246"/>
      <c r="AA1021" s="246"/>
      <c r="AB1021" s="246"/>
      <c r="AC1021" s="246"/>
    </row>
    <row r="1022" spans="1:29" x14ac:dyDescent="0.3">
      <c r="A1022" s="246">
        <v>214504</v>
      </c>
      <c r="B1022" s="246" t="s">
        <v>2708</v>
      </c>
      <c r="C1022" s="246" t="s">
        <v>78</v>
      </c>
      <c r="D1022" s="246" t="s">
        <v>2709</v>
      </c>
      <c r="E1022" s="246" t="s">
        <v>397</v>
      </c>
      <c r="F1022" s="247">
        <v>32891</v>
      </c>
      <c r="G1022" s="246" t="s">
        <v>2710</v>
      </c>
      <c r="H1022" s="246" t="s">
        <v>398</v>
      </c>
      <c r="I1022" s="246" t="s">
        <v>64</v>
      </c>
      <c r="J1022" s="246"/>
      <c r="K1022" s="246"/>
      <c r="L1022" s="246"/>
      <c r="M1022" s="246"/>
      <c r="O1022" s="246"/>
      <c r="P1022" s="246"/>
      <c r="Q1022" s="246"/>
      <c r="R1022" s="246"/>
      <c r="S1022" s="246"/>
      <c r="T1022" s="251"/>
      <c r="U1022" s="246"/>
      <c r="Z1022" s="246"/>
      <c r="AA1022" s="246"/>
      <c r="AB1022" s="246"/>
      <c r="AC1022" s="246"/>
    </row>
    <row r="1023" spans="1:29" x14ac:dyDescent="0.3">
      <c r="A1023" s="246">
        <v>214553</v>
      </c>
      <c r="B1023" s="246" t="s">
        <v>2711</v>
      </c>
      <c r="C1023" s="246" t="s">
        <v>512</v>
      </c>
      <c r="D1023" s="246" t="s">
        <v>1935</v>
      </c>
      <c r="E1023" s="246" t="s">
        <v>397</v>
      </c>
      <c r="F1023" s="247">
        <v>35465</v>
      </c>
      <c r="G1023" s="246" t="s">
        <v>605</v>
      </c>
      <c r="H1023" s="246" t="s">
        <v>398</v>
      </c>
      <c r="I1023" s="246" t="s">
        <v>64</v>
      </c>
      <c r="J1023" s="246"/>
      <c r="K1023" s="246"/>
      <c r="L1023" s="246"/>
      <c r="M1023" s="246"/>
      <c r="O1023" s="246"/>
      <c r="P1023" s="246"/>
      <c r="Q1023" s="246"/>
      <c r="R1023" s="246"/>
      <c r="S1023" s="246"/>
      <c r="T1023" s="251"/>
      <c r="U1023" s="246"/>
      <c r="Z1023" s="246"/>
      <c r="AA1023" s="246"/>
      <c r="AB1023" s="246"/>
      <c r="AC1023" s="246"/>
    </row>
    <row r="1024" spans="1:29" x14ac:dyDescent="0.3">
      <c r="A1024" s="246">
        <v>214558</v>
      </c>
      <c r="B1024" s="246" t="s">
        <v>1972</v>
      </c>
      <c r="C1024" s="246" t="s">
        <v>122</v>
      </c>
      <c r="D1024" s="246" t="s">
        <v>2712</v>
      </c>
      <c r="E1024" s="246" t="s">
        <v>397</v>
      </c>
      <c r="F1024" s="247">
        <v>36334</v>
      </c>
      <c r="G1024" s="246" t="s">
        <v>1049</v>
      </c>
      <c r="H1024" s="246" t="s">
        <v>398</v>
      </c>
      <c r="I1024" s="246" t="s">
        <v>64</v>
      </c>
      <c r="J1024" s="246"/>
      <c r="K1024" s="246"/>
      <c r="L1024" s="246"/>
      <c r="M1024" s="246"/>
      <c r="O1024" s="246"/>
      <c r="P1024" s="246"/>
      <c r="Q1024" s="246"/>
      <c r="R1024" s="246"/>
      <c r="S1024" s="246"/>
      <c r="T1024" s="251"/>
      <c r="U1024" s="246"/>
      <c r="Z1024" s="246"/>
      <c r="AA1024" s="246"/>
      <c r="AB1024" s="246"/>
      <c r="AC1024" s="246"/>
    </row>
    <row r="1025" spans="1:29" x14ac:dyDescent="0.3">
      <c r="A1025" s="246">
        <v>214559</v>
      </c>
      <c r="B1025" s="246" t="s">
        <v>1971</v>
      </c>
      <c r="C1025" s="246" t="s">
        <v>102</v>
      </c>
      <c r="D1025" s="246" t="s">
        <v>2713</v>
      </c>
      <c r="E1025" s="246" t="s">
        <v>397</v>
      </c>
      <c r="F1025" s="247">
        <v>36356</v>
      </c>
      <c r="G1025" s="246" t="s">
        <v>1027</v>
      </c>
      <c r="H1025" s="246" t="s">
        <v>398</v>
      </c>
      <c r="I1025" s="246" t="s">
        <v>64</v>
      </c>
      <c r="J1025" s="246"/>
      <c r="K1025" s="246"/>
      <c r="L1025" s="246"/>
      <c r="M1025" s="246"/>
      <c r="O1025" s="246"/>
      <c r="P1025" s="246"/>
      <c r="Q1025" s="246"/>
      <c r="R1025" s="246"/>
      <c r="S1025" s="246"/>
      <c r="T1025" s="251"/>
      <c r="U1025" s="246"/>
      <c r="Z1025" s="246"/>
      <c r="AA1025" s="246"/>
      <c r="AB1025" s="246"/>
      <c r="AC1025" s="246"/>
    </row>
    <row r="1026" spans="1:29" x14ac:dyDescent="0.3">
      <c r="A1026" s="246">
        <v>214565</v>
      </c>
      <c r="B1026" s="246" t="s">
        <v>2714</v>
      </c>
      <c r="C1026" s="246" t="s">
        <v>109</v>
      </c>
      <c r="D1026" s="246" t="s">
        <v>1629</v>
      </c>
      <c r="E1026" s="246" t="s">
        <v>396</v>
      </c>
      <c r="F1026" s="247">
        <v>33610</v>
      </c>
      <c r="G1026" s="246" t="s">
        <v>385</v>
      </c>
      <c r="H1026" s="246" t="s">
        <v>398</v>
      </c>
      <c r="I1026" s="246" t="s">
        <v>64</v>
      </c>
      <c r="J1026" s="246"/>
      <c r="K1026" s="246"/>
      <c r="L1026" s="246"/>
      <c r="M1026" s="246"/>
      <c r="O1026" s="246"/>
      <c r="P1026" s="246"/>
      <c r="Q1026" s="246"/>
      <c r="R1026" s="246"/>
      <c r="S1026" s="246"/>
      <c r="T1026" s="251"/>
      <c r="U1026" s="246"/>
      <c r="Z1026" s="246"/>
      <c r="AA1026" s="246"/>
      <c r="AB1026" s="246"/>
      <c r="AC1026" s="246"/>
    </row>
    <row r="1027" spans="1:29" x14ac:dyDescent="0.3">
      <c r="A1027" s="246">
        <v>214628</v>
      </c>
      <c r="B1027" s="246" t="s">
        <v>1981</v>
      </c>
      <c r="C1027" s="246" t="s">
        <v>547</v>
      </c>
      <c r="D1027" s="246" t="s">
        <v>2716</v>
      </c>
      <c r="E1027" s="246" t="s">
        <v>397</v>
      </c>
      <c r="F1027" s="247">
        <v>35849</v>
      </c>
      <c r="G1027" s="246" t="s">
        <v>1026</v>
      </c>
      <c r="H1027" s="246" t="s">
        <v>398</v>
      </c>
      <c r="I1027" s="246" t="s">
        <v>64</v>
      </c>
      <c r="J1027" s="246"/>
      <c r="K1027" s="246"/>
      <c r="L1027" s="246"/>
      <c r="M1027" s="246"/>
      <c r="O1027" s="246"/>
      <c r="P1027" s="246"/>
      <c r="Q1027" s="246"/>
      <c r="R1027" s="246"/>
      <c r="S1027" s="246"/>
      <c r="T1027" s="251"/>
      <c r="U1027" s="246"/>
      <c r="Z1027" s="246"/>
      <c r="AA1027" s="246"/>
      <c r="AB1027" s="246"/>
      <c r="AC1027" s="246"/>
    </row>
    <row r="1028" spans="1:29" x14ac:dyDescent="0.3">
      <c r="A1028" s="246"/>
      <c r="B1028" s="246"/>
      <c r="C1028" s="246"/>
      <c r="D1028" s="246"/>
      <c r="E1028" s="246"/>
      <c r="F1028" s="247"/>
      <c r="G1028" s="246"/>
      <c r="H1028" s="246"/>
      <c r="I1028" s="246"/>
      <c r="J1028" s="246"/>
      <c r="K1028" s="246"/>
      <c r="L1028" s="246"/>
      <c r="M1028" s="246"/>
      <c r="O1028" s="246"/>
      <c r="P1028" s="246"/>
      <c r="Q1028" s="246"/>
      <c r="R1028" s="246"/>
      <c r="S1028" s="246"/>
      <c r="T1028" s="251"/>
      <c r="U1028" s="246"/>
      <c r="Z1028" s="246"/>
      <c r="AA1028" s="246"/>
      <c r="AB1028" s="246"/>
      <c r="AC1028" s="246"/>
    </row>
    <row r="1029" spans="1:29" x14ac:dyDescent="0.3">
      <c r="A1029" s="246"/>
      <c r="B1029" s="246"/>
      <c r="C1029" s="246"/>
      <c r="D1029" s="246"/>
      <c r="E1029" s="246"/>
      <c r="F1029" s="247"/>
      <c r="G1029" s="246"/>
      <c r="H1029" s="246"/>
      <c r="I1029" s="246"/>
      <c r="J1029" s="246"/>
      <c r="K1029" s="246"/>
      <c r="L1029" s="246"/>
      <c r="M1029" s="246"/>
      <c r="O1029" s="246"/>
      <c r="P1029" s="246"/>
      <c r="Q1029" s="246"/>
      <c r="R1029" s="246"/>
      <c r="S1029" s="246"/>
      <c r="T1029" s="251"/>
      <c r="U1029" s="246"/>
      <c r="Z1029" s="246"/>
      <c r="AA1029" s="246"/>
      <c r="AB1029" s="246"/>
      <c r="AC1029" s="246"/>
    </row>
    <row r="1030" spans="1:29" x14ac:dyDescent="0.3">
      <c r="A1030" s="246"/>
      <c r="B1030" s="246"/>
      <c r="C1030" s="246"/>
      <c r="D1030" s="246"/>
      <c r="E1030" s="246"/>
      <c r="F1030" s="247"/>
      <c r="G1030" s="246"/>
      <c r="H1030" s="246"/>
      <c r="I1030" s="246"/>
      <c r="J1030" s="246"/>
      <c r="K1030" s="246"/>
      <c r="L1030" s="246"/>
      <c r="M1030" s="246"/>
      <c r="O1030" s="246"/>
      <c r="P1030" s="246"/>
      <c r="Q1030" s="246"/>
      <c r="R1030" s="246"/>
      <c r="S1030" s="246"/>
      <c r="T1030" s="251"/>
      <c r="U1030" s="246"/>
      <c r="Z1030" s="246"/>
      <c r="AA1030" s="246"/>
      <c r="AB1030" s="246"/>
      <c r="AC1030" s="246"/>
    </row>
    <row r="1031" spans="1:29" x14ac:dyDescent="0.3">
      <c r="A1031" s="246"/>
      <c r="B1031" s="246"/>
      <c r="C1031" s="246"/>
      <c r="D1031" s="246"/>
      <c r="E1031" s="246"/>
      <c r="F1031" s="247"/>
      <c r="G1031" s="246"/>
      <c r="H1031" s="246"/>
      <c r="I1031" s="246"/>
      <c r="J1031" s="246"/>
      <c r="K1031" s="246"/>
      <c r="L1031" s="246"/>
      <c r="M1031" s="246"/>
      <c r="O1031" s="246"/>
      <c r="P1031" s="246"/>
      <c r="Q1031" s="246"/>
      <c r="R1031" s="246"/>
      <c r="S1031" s="246"/>
      <c r="T1031" s="251"/>
      <c r="U1031" s="246"/>
      <c r="Z1031" s="246"/>
      <c r="AA1031" s="246"/>
      <c r="AB1031" s="246"/>
      <c r="AC1031" s="246"/>
    </row>
    <row r="1032" spans="1:29" x14ac:dyDescent="0.3">
      <c r="A1032" s="246"/>
      <c r="B1032" s="246"/>
      <c r="C1032" s="246"/>
      <c r="D1032" s="246"/>
      <c r="E1032" s="246"/>
      <c r="F1032" s="247"/>
      <c r="G1032" s="246"/>
      <c r="H1032" s="246"/>
      <c r="I1032" s="246"/>
      <c r="J1032" s="246"/>
      <c r="K1032" s="246"/>
      <c r="L1032" s="246"/>
      <c r="M1032" s="246"/>
      <c r="O1032" s="246"/>
      <c r="P1032" s="246"/>
      <c r="Q1032" s="246"/>
      <c r="R1032" s="246"/>
      <c r="S1032" s="246"/>
      <c r="T1032" s="251"/>
      <c r="U1032" s="246"/>
      <c r="Z1032" s="246"/>
      <c r="AA1032" s="246"/>
      <c r="AB1032" s="246"/>
      <c r="AC1032" s="246"/>
    </row>
    <row r="1033" spans="1:29" x14ac:dyDescent="0.3">
      <c r="A1033" s="246"/>
      <c r="B1033" s="246"/>
      <c r="C1033" s="246"/>
      <c r="D1033" s="246"/>
      <c r="E1033" s="246"/>
      <c r="F1033" s="247"/>
      <c r="G1033" s="246"/>
      <c r="H1033" s="246"/>
      <c r="I1033" s="246"/>
      <c r="J1033" s="246"/>
      <c r="K1033" s="246"/>
      <c r="L1033" s="246"/>
      <c r="M1033" s="246"/>
      <c r="O1033" s="246"/>
      <c r="P1033" s="246"/>
      <c r="Q1033" s="246"/>
      <c r="R1033" s="246"/>
      <c r="S1033" s="246"/>
      <c r="T1033" s="251"/>
      <c r="U1033" s="246"/>
      <c r="Z1033" s="246"/>
      <c r="AA1033" s="246"/>
      <c r="AB1033" s="246"/>
      <c r="AC1033" s="246"/>
    </row>
    <row r="1034" spans="1:29" x14ac:dyDescent="0.3">
      <c r="A1034" s="246"/>
      <c r="B1034" s="246"/>
      <c r="C1034" s="246"/>
      <c r="D1034" s="246"/>
      <c r="E1034" s="246"/>
      <c r="F1034" s="247"/>
      <c r="G1034" s="246"/>
      <c r="H1034" s="246"/>
      <c r="I1034" s="246"/>
      <c r="J1034" s="246"/>
      <c r="K1034" s="246"/>
      <c r="L1034" s="246"/>
      <c r="M1034" s="246"/>
      <c r="O1034" s="246"/>
      <c r="P1034" s="246"/>
      <c r="Q1034" s="246"/>
      <c r="R1034" s="246"/>
      <c r="S1034" s="246"/>
      <c r="T1034" s="251"/>
      <c r="U1034" s="246"/>
      <c r="Z1034" s="246"/>
      <c r="AA1034" s="246"/>
      <c r="AB1034" s="246"/>
      <c r="AC1034" s="246"/>
    </row>
    <row r="1035" spans="1:29" x14ac:dyDescent="0.3">
      <c r="A1035" s="246"/>
      <c r="B1035" s="246"/>
      <c r="C1035" s="246"/>
      <c r="D1035" s="246"/>
      <c r="E1035" s="246"/>
      <c r="F1035" s="247"/>
      <c r="G1035" s="246"/>
      <c r="H1035" s="246"/>
      <c r="I1035" s="246"/>
      <c r="J1035" s="246"/>
      <c r="K1035" s="246"/>
      <c r="L1035" s="246"/>
      <c r="M1035" s="246"/>
      <c r="O1035" s="246"/>
      <c r="P1035" s="246"/>
      <c r="Q1035" s="246"/>
      <c r="R1035" s="246"/>
      <c r="S1035" s="246"/>
      <c r="T1035" s="251"/>
      <c r="U1035" s="246"/>
      <c r="Z1035" s="246"/>
      <c r="AA1035" s="246"/>
      <c r="AB1035" s="246"/>
      <c r="AC1035" s="246"/>
    </row>
    <row r="1036" spans="1:29" x14ac:dyDescent="0.3">
      <c r="A1036" s="246"/>
      <c r="B1036" s="246"/>
      <c r="C1036" s="246"/>
      <c r="D1036" s="246"/>
      <c r="E1036" s="246"/>
      <c r="F1036" s="247"/>
      <c r="G1036" s="246"/>
      <c r="H1036" s="246"/>
      <c r="I1036" s="246"/>
      <c r="J1036" s="246"/>
      <c r="K1036" s="246"/>
      <c r="L1036" s="246"/>
      <c r="M1036" s="246"/>
      <c r="O1036" s="246"/>
      <c r="P1036" s="246"/>
      <c r="Q1036" s="246"/>
      <c r="R1036" s="246"/>
      <c r="S1036" s="246"/>
      <c r="T1036" s="251"/>
      <c r="U1036" s="246"/>
      <c r="Z1036" s="246"/>
      <c r="AA1036" s="246"/>
      <c r="AB1036" s="246"/>
      <c r="AC1036" s="246"/>
    </row>
    <row r="1037" spans="1:29" x14ac:dyDescent="0.3">
      <c r="A1037" s="246"/>
      <c r="B1037" s="246"/>
      <c r="C1037" s="246"/>
      <c r="D1037" s="246"/>
      <c r="E1037" s="246"/>
      <c r="F1037" s="247"/>
      <c r="G1037" s="246"/>
      <c r="H1037" s="246"/>
      <c r="I1037" s="246"/>
      <c r="J1037" s="246"/>
      <c r="K1037" s="246"/>
      <c r="L1037" s="246"/>
      <c r="M1037" s="246"/>
      <c r="O1037" s="246"/>
      <c r="P1037" s="246"/>
      <c r="Q1037" s="246"/>
      <c r="R1037" s="246"/>
      <c r="S1037" s="246"/>
      <c r="T1037" s="251"/>
      <c r="U1037" s="246"/>
      <c r="Z1037" s="246"/>
      <c r="AA1037" s="246"/>
      <c r="AB1037" s="246"/>
      <c r="AC1037" s="246"/>
    </row>
    <row r="1038" spans="1:29" x14ac:dyDescent="0.3">
      <c r="A1038" s="246"/>
      <c r="B1038" s="246"/>
      <c r="C1038" s="246"/>
      <c r="D1038" s="246"/>
      <c r="E1038" s="246"/>
      <c r="F1038" s="247"/>
      <c r="G1038" s="246"/>
      <c r="H1038" s="246"/>
      <c r="I1038" s="246"/>
      <c r="J1038" s="246"/>
      <c r="K1038" s="246"/>
      <c r="L1038" s="246"/>
      <c r="M1038" s="246"/>
      <c r="O1038" s="246"/>
      <c r="P1038" s="246"/>
      <c r="Q1038" s="246"/>
      <c r="R1038" s="246"/>
      <c r="S1038" s="246"/>
      <c r="T1038" s="251"/>
      <c r="U1038" s="246"/>
      <c r="Z1038" s="246"/>
      <c r="AA1038" s="246"/>
      <c r="AB1038" s="246"/>
      <c r="AC1038" s="246"/>
    </row>
    <row r="1039" spans="1:29" x14ac:dyDescent="0.3">
      <c r="A1039" s="246"/>
      <c r="B1039" s="246"/>
      <c r="C1039" s="246"/>
      <c r="D1039" s="246"/>
      <c r="E1039" s="246"/>
      <c r="F1039" s="247"/>
      <c r="G1039" s="246"/>
      <c r="H1039" s="246"/>
      <c r="I1039" s="246"/>
      <c r="J1039" s="246"/>
      <c r="K1039" s="246"/>
      <c r="L1039" s="246"/>
      <c r="M1039" s="246"/>
      <c r="O1039" s="246"/>
      <c r="P1039" s="246"/>
      <c r="Q1039" s="246"/>
      <c r="R1039" s="246"/>
      <c r="S1039" s="246"/>
      <c r="T1039" s="251"/>
      <c r="U1039" s="246"/>
      <c r="Z1039" s="246"/>
      <c r="AA1039" s="246"/>
      <c r="AB1039" s="246"/>
      <c r="AC1039" s="246"/>
    </row>
    <row r="1040" spans="1:29" x14ac:dyDescent="0.3">
      <c r="A1040" s="246"/>
      <c r="B1040" s="246"/>
      <c r="C1040" s="246"/>
      <c r="D1040" s="246"/>
      <c r="E1040" s="246"/>
      <c r="F1040" s="247"/>
      <c r="G1040" s="246"/>
      <c r="H1040" s="246"/>
      <c r="I1040" s="246"/>
      <c r="J1040" s="246"/>
      <c r="K1040" s="246"/>
      <c r="L1040" s="246"/>
      <c r="M1040" s="246"/>
      <c r="O1040" s="246"/>
      <c r="P1040" s="246"/>
      <c r="Q1040" s="246"/>
      <c r="R1040" s="246"/>
      <c r="S1040" s="246"/>
      <c r="T1040" s="251"/>
      <c r="U1040" s="246"/>
      <c r="Z1040" s="246"/>
      <c r="AA1040" s="246"/>
      <c r="AB1040" s="246"/>
      <c r="AC1040" s="246"/>
    </row>
    <row r="1041" spans="1:29" x14ac:dyDescent="0.3">
      <c r="A1041" s="246"/>
      <c r="B1041" s="246"/>
      <c r="C1041" s="246"/>
      <c r="D1041" s="246"/>
      <c r="E1041" s="246"/>
      <c r="F1041" s="247"/>
      <c r="G1041" s="246"/>
      <c r="H1041" s="246"/>
      <c r="I1041" s="246"/>
      <c r="J1041" s="246"/>
      <c r="K1041" s="246"/>
      <c r="L1041" s="246"/>
      <c r="M1041" s="246"/>
      <c r="O1041" s="246"/>
      <c r="P1041" s="246"/>
      <c r="Q1041" s="246"/>
      <c r="R1041" s="246"/>
      <c r="S1041" s="246"/>
      <c r="T1041" s="251"/>
      <c r="U1041" s="246"/>
      <c r="Z1041" s="246"/>
      <c r="AA1041" s="246"/>
      <c r="AB1041" s="246"/>
      <c r="AC1041" s="246"/>
    </row>
    <row r="1042" spans="1:29" x14ac:dyDescent="0.3">
      <c r="A1042" s="246"/>
      <c r="B1042" s="246"/>
      <c r="C1042" s="246"/>
      <c r="D1042" s="246"/>
      <c r="E1042" s="246"/>
      <c r="F1042" s="247"/>
      <c r="G1042" s="246"/>
      <c r="H1042" s="246"/>
      <c r="I1042" s="246"/>
      <c r="J1042" s="246"/>
      <c r="K1042" s="246"/>
      <c r="L1042" s="246"/>
      <c r="M1042" s="246"/>
      <c r="O1042" s="246"/>
      <c r="P1042" s="246"/>
      <c r="Q1042" s="246"/>
      <c r="R1042" s="246"/>
      <c r="S1042" s="246"/>
      <c r="T1042" s="251"/>
      <c r="U1042" s="246"/>
      <c r="Z1042" s="246"/>
      <c r="AA1042" s="246"/>
      <c r="AB1042" s="246"/>
      <c r="AC1042" s="246"/>
    </row>
    <row r="1043" spans="1:29" x14ac:dyDescent="0.3">
      <c r="A1043" s="246"/>
      <c r="B1043" s="246"/>
      <c r="C1043" s="246"/>
      <c r="D1043" s="246"/>
      <c r="E1043" s="246"/>
      <c r="F1043" s="247"/>
      <c r="G1043" s="246"/>
      <c r="H1043" s="246"/>
      <c r="I1043" s="246"/>
      <c r="J1043" s="246"/>
      <c r="K1043" s="246"/>
      <c r="L1043" s="246"/>
      <c r="M1043" s="246"/>
      <c r="O1043" s="246"/>
      <c r="P1043" s="246"/>
      <c r="Q1043" s="246"/>
      <c r="R1043" s="246"/>
      <c r="S1043" s="246"/>
      <c r="T1043" s="251"/>
      <c r="U1043" s="246"/>
      <c r="Z1043" s="246"/>
      <c r="AA1043" s="246"/>
      <c r="AB1043" s="246"/>
      <c r="AC1043" s="246"/>
    </row>
    <row r="1044" spans="1:29" x14ac:dyDescent="0.3">
      <c r="A1044" s="246"/>
      <c r="B1044" s="246"/>
      <c r="C1044" s="246"/>
      <c r="D1044" s="246"/>
      <c r="E1044" s="246"/>
      <c r="F1044" s="247"/>
      <c r="G1044" s="246"/>
      <c r="H1044" s="246"/>
      <c r="I1044" s="246"/>
      <c r="J1044" s="246"/>
      <c r="K1044" s="246"/>
      <c r="L1044" s="246"/>
      <c r="M1044" s="246"/>
      <c r="O1044" s="246"/>
      <c r="P1044" s="246"/>
      <c r="Q1044" s="246"/>
      <c r="R1044" s="246"/>
      <c r="S1044" s="246"/>
      <c r="T1044" s="251"/>
      <c r="U1044" s="246"/>
      <c r="Z1044" s="246"/>
      <c r="AA1044" s="246"/>
      <c r="AB1044" s="246"/>
      <c r="AC1044" s="246"/>
    </row>
    <row r="1045" spans="1:29" x14ac:dyDescent="0.3">
      <c r="A1045" s="246"/>
      <c r="B1045" s="246"/>
      <c r="C1045" s="246"/>
      <c r="D1045" s="246"/>
      <c r="E1045" s="246"/>
      <c r="F1045" s="247"/>
      <c r="G1045" s="246"/>
      <c r="H1045" s="246"/>
      <c r="I1045" s="246"/>
      <c r="J1045" s="246"/>
      <c r="K1045" s="246"/>
      <c r="L1045" s="246"/>
      <c r="M1045" s="246"/>
      <c r="O1045" s="246"/>
      <c r="P1045" s="246"/>
      <c r="Q1045" s="246"/>
      <c r="R1045" s="246"/>
      <c r="S1045" s="246"/>
      <c r="T1045" s="251"/>
      <c r="U1045" s="246"/>
      <c r="Z1045" s="246"/>
      <c r="AA1045" s="246"/>
      <c r="AB1045" s="246"/>
      <c r="AC1045" s="246"/>
    </row>
    <row r="1046" spans="1:29" x14ac:dyDescent="0.3">
      <c r="A1046" s="246"/>
      <c r="B1046" s="246"/>
      <c r="C1046" s="246"/>
      <c r="D1046" s="246"/>
      <c r="E1046" s="246"/>
      <c r="F1046" s="247"/>
      <c r="G1046" s="246"/>
      <c r="H1046" s="246"/>
      <c r="I1046" s="246"/>
      <c r="J1046" s="246"/>
      <c r="K1046" s="246"/>
      <c r="L1046" s="246"/>
      <c r="M1046" s="246"/>
      <c r="O1046" s="246"/>
      <c r="P1046" s="246"/>
      <c r="Q1046" s="246"/>
      <c r="R1046" s="246"/>
      <c r="S1046" s="246"/>
      <c r="T1046" s="251"/>
      <c r="U1046" s="246"/>
      <c r="Z1046" s="246"/>
      <c r="AA1046" s="246"/>
      <c r="AB1046" s="246"/>
      <c r="AC1046" s="246"/>
    </row>
    <row r="1047" spans="1:29" x14ac:dyDescent="0.3">
      <c r="A1047" s="246"/>
      <c r="B1047" s="246"/>
      <c r="C1047" s="246"/>
      <c r="D1047" s="246"/>
      <c r="E1047" s="246"/>
      <c r="F1047" s="247"/>
      <c r="G1047" s="246"/>
      <c r="H1047" s="246"/>
      <c r="I1047" s="246"/>
      <c r="J1047" s="246"/>
      <c r="K1047" s="246"/>
      <c r="L1047" s="246"/>
      <c r="M1047" s="246"/>
      <c r="O1047" s="246"/>
      <c r="P1047" s="246"/>
      <c r="Q1047" s="246"/>
      <c r="R1047" s="246"/>
      <c r="S1047" s="246"/>
      <c r="T1047" s="251"/>
      <c r="U1047" s="246"/>
      <c r="Z1047" s="246"/>
      <c r="AA1047" s="246"/>
      <c r="AB1047" s="246"/>
      <c r="AC1047" s="246"/>
    </row>
    <row r="1048" spans="1:29" x14ac:dyDescent="0.3">
      <c r="A1048" s="246"/>
      <c r="B1048" s="246"/>
      <c r="C1048" s="246"/>
      <c r="D1048" s="246"/>
      <c r="E1048" s="246"/>
      <c r="F1048" s="247"/>
      <c r="G1048" s="246"/>
      <c r="H1048" s="246"/>
      <c r="I1048" s="246"/>
      <c r="J1048" s="246"/>
      <c r="K1048" s="246"/>
      <c r="L1048" s="246"/>
      <c r="M1048" s="246"/>
      <c r="O1048" s="246"/>
      <c r="P1048" s="246"/>
      <c r="Q1048" s="246"/>
      <c r="R1048" s="246"/>
      <c r="S1048" s="246"/>
      <c r="T1048" s="251"/>
      <c r="U1048" s="246"/>
      <c r="Z1048" s="246"/>
      <c r="AA1048" s="246"/>
      <c r="AB1048" s="246"/>
      <c r="AC1048" s="246"/>
    </row>
    <row r="1049" spans="1:29" x14ac:dyDescent="0.3">
      <c r="A1049" s="246"/>
      <c r="B1049" s="246"/>
      <c r="C1049" s="246"/>
      <c r="D1049" s="246"/>
      <c r="E1049" s="246"/>
      <c r="F1049" s="247"/>
      <c r="G1049" s="246"/>
      <c r="H1049" s="246"/>
      <c r="I1049" s="246"/>
      <c r="J1049" s="246"/>
      <c r="K1049" s="246"/>
      <c r="L1049" s="246"/>
      <c r="M1049" s="246"/>
      <c r="O1049" s="246"/>
      <c r="P1049" s="246"/>
      <c r="Q1049" s="246"/>
      <c r="R1049" s="246"/>
      <c r="S1049" s="246"/>
      <c r="T1049" s="251"/>
      <c r="U1049" s="246"/>
      <c r="Z1049" s="246"/>
      <c r="AA1049" s="246"/>
      <c r="AB1049" s="246"/>
      <c r="AC1049" s="246"/>
    </row>
    <row r="1050" spans="1:29" x14ac:dyDescent="0.3">
      <c r="A1050" s="246"/>
      <c r="B1050" s="246"/>
      <c r="C1050" s="246"/>
      <c r="D1050" s="246"/>
      <c r="E1050" s="246"/>
      <c r="F1050" s="247"/>
      <c r="G1050" s="246"/>
      <c r="H1050" s="246"/>
      <c r="I1050" s="246"/>
      <c r="J1050" s="246"/>
      <c r="K1050" s="246"/>
      <c r="L1050" s="246"/>
      <c r="M1050" s="246"/>
      <c r="O1050" s="246"/>
      <c r="P1050" s="246"/>
      <c r="Q1050" s="246"/>
      <c r="R1050" s="246"/>
      <c r="S1050" s="246"/>
      <c r="T1050" s="251"/>
      <c r="U1050" s="246"/>
      <c r="Z1050" s="246"/>
      <c r="AA1050" s="246"/>
      <c r="AB1050" s="246"/>
      <c r="AC1050" s="246"/>
    </row>
    <row r="1051" spans="1:29" x14ac:dyDescent="0.3">
      <c r="A1051" s="246"/>
      <c r="B1051" s="246"/>
      <c r="C1051" s="246"/>
      <c r="D1051" s="246"/>
      <c r="E1051" s="246"/>
      <c r="F1051" s="247"/>
      <c r="G1051" s="246"/>
      <c r="H1051" s="246"/>
      <c r="I1051" s="246"/>
      <c r="J1051" s="246"/>
      <c r="K1051" s="246"/>
      <c r="L1051" s="246"/>
      <c r="M1051" s="246"/>
      <c r="O1051" s="246"/>
      <c r="P1051" s="246"/>
      <c r="Q1051" s="246"/>
      <c r="R1051" s="246"/>
      <c r="S1051" s="246"/>
      <c r="T1051" s="251"/>
      <c r="U1051" s="246"/>
      <c r="Z1051" s="246"/>
      <c r="AA1051" s="246"/>
      <c r="AB1051" s="246"/>
      <c r="AC1051" s="246"/>
    </row>
    <row r="1052" spans="1:29" x14ac:dyDescent="0.3">
      <c r="A1052" s="246"/>
      <c r="B1052" s="246"/>
      <c r="C1052" s="246"/>
      <c r="D1052" s="246"/>
      <c r="E1052" s="246"/>
      <c r="F1052" s="247"/>
      <c r="G1052" s="246"/>
      <c r="H1052" s="246"/>
      <c r="I1052" s="246"/>
      <c r="J1052" s="246"/>
      <c r="K1052" s="246"/>
      <c r="L1052" s="246"/>
      <c r="M1052" s="246"/>
      <c r="O1052" s="246"/>
      <c r="P1052" s="246"/>
      <c r="Q1052" s="246"/>
      <c r="R1052" s="246"/>
      <c r="S1052" s="246"/>
      <c r="T1052" s="251"/>
      <c r="U1052" s="246"/>
      <c r="Z1052" s="246"/>
      <c r="AA1052" s="246"/>
      <c r="AB1052" s="246"/>
      <c r="AC1052" s="246"/>
    </row>
    <row r="1053" spans="1:29" x14ac:dyDescent="0.3">
      <c r="A1053" s="246"/>
      <c r="B1053" s="246"/>
      <c r="C1053" s="246"/>
      <c r="D1053" s="246"/>
      <c r="E1053" s="246"/>
      <c r="F1053" s="247"/>
      <c r="G1053" s="246"/>
      <c r="H1053" s="246"/>
      <c r="I1053" s="246"/>
      <c r="J1053" s="246"/>
      <c r="K1053" s="246"/>
      <c r="L1053" s="246"/>
      <c r="M1053" s="246"/>
      <c r="O1053" s="246"/>
      <c r="P1053" s="246"/>
      <c r="Q1053" s="246"/>
      <c r="R1053" s="246"/>
      <c r="S1053" s="246"/>
      <c r="T1053" s="251"/>
      <c r="U1053" s="246"/>
      <c r="Z1053" s="246"/>
      <c r="AA1053" s="246"/>
      <c r="AB1053" s="246"/>
      <c r="AC1053" s="246"/>
    </row>
    <row r="1054" spans="1:29" x14ac:dyDescent="0.3">
      <c r="A1054" s="246"/>
      <c r="B1054" s="246"/>
      <c r="C1054" s="246"/>
      <c r="D1054" s="246"/>
      <c r="E1054" s="246"/>
      <c r="F1054" s="247"/>
      <c r="G1054" s="246"/>
      <c r="H1054" s="246"/>
      <c r="I1054" s="246"/>
      <c r="J1054" s="246"/>
      <c r="K1054" s="246"/>
      <c r="L1054" s="246"/>
      <c r="M1054" s="246"/>
      <c r="O1054" s="246"/>
      <c r="P1054" s="246"/>
      <c r="Q1054" s="246"/>
      <c r="R1054" s="246"/>
      <c r="S1054" s="246"/>
      <c r="T1054" s="251"/>
      <c r="U1054" s="246"/>
      <c r="Z1054" s="246"/>
      <c r="AA1054" s="246"/>
      <c r="AB1054" s="246"/>
      <c r="AC1054" s="246"/>
    </row>
    <row r="1055" spans="1:29" x14ac:dyDescent="0.3">
      <c r="A1055" s="246"/>
      <c r="B1055" s="246"/>
      <c r="C1055" s="246"/>
      <c r="D1055" s="246"/>
      <c r="E1055" s="246"/>
      <c r="F1055" s="247"/>
      <c r="G1055" s="246"/>
      <c r="H1055" s="246"/>
      <c r="I1055" s="246"/>
      <c r="J1055" s="246"/>
      <c r="K1055" s="246"/>
      <c r="L1055" s="246"/>
      <c r="M1055" s="246"/>
      <c r="O1055" s="246"/>
      <c r="P1055" s="246"/>
      <c r="Q1055" s="246"/>
      <c r="R1055" s="246"/>
      <c r="S1055" s="246"/>
      <c r="T1055" s="251"/>
      <c r="U1055" s="246"/>
      <c r="Z1055" s="246"/>
      <c r="AA1055" s="246"/>
      <c r="AB1055" s="246"/>
      <c r="AC1055" s="246"/>
    </row>
    <row r="1056" spans="1:29" x14ac:dyDescent="0.3">
      <c r="A1056" s="246"/>
      <c r="B1056" s="246"/>
      <c r="C1056" s="246"/>
      <c r="D1056" s="246"/>
      <c r="E1056" s="246"/>
      <c r="F1056" s="247"/>
      <c r="G1056" s="246"/>
      <c r="H1056" s="246"/>
      <c r="I1056" s="246"/>
      <c r="J1056" s="246"/>
      <c r="K1056" s="246"/>
      <c r="L1056" s="246"/>
      <c r="M1056" s="246"/>
      <c r="O1056" s="246"/>
      <c r="P1056" s="246"/>
      <c r="Q1056" s="246"/>
      <c r="R1056" s="246"/>
      <c r="S1056" s="246"/>
      <c r="T1056" s="251"/>
      <c r="U1056" s="246"/>
      <c r="Z1056" s="246"/>
      <c r="AA1056" s="246"/>
      <c r="AB1056" s="246"/>
      <c r="AC1056" s="246"/>
    </row>
    <row r="1057" spans="1:29" x14ac:dyDescent="0.3">
      <c r="A1057" s="246"/>
      <c r="B1057" s="246"/>
      <c r="C1057" s="246"/>
      <c r="D1057" s="246"/>
      <c r="E1057" s="246"/>
      <c r="F1057" s="247"/>
      <c r="G1057" s="246"/>
      <c r="H1057" s="246"/>
      <c r="I1057" s="246"/>
      <c r="J1057" s="246"/>
      <c r="K1057" s="246"/>
      <c r="L1057" s="246"/>
      <c r="M1057" s="246"/>
      <c r="O1057" s="246"/>
      <c r="P1057" s="246"/>
      <c r="Q1057" s="246"/>
      <c r="R1057" s="246"/>
      <c r="S1057" s="246"/>
      <c r="T1057" s="251"/>
      <c r="U1057" s="246"/>
      <c r="Z1057" s="246"/>
      <c r="AA1057" s="246"/>
      <c r="AB1057" s="246"/>
      <c r="AC1057" s="246"/>
    </row>
    <row r="1058" spans="1:29" x14ac:dyDescent="0.3">
      <c r="A1058" s="246"/>
      <c r="B1058" s="246"/>
      <c r="C1058" s="246"/>
      <c r="D1058" s="246"/>
      <c r="E1058" s="246"/>
      <c r="F1058" s="247"/>
      <c r="G1058" s="246"/>
      <c r="H1058" s="246"/>
      <c r="I1058" s="246"/>
      <c r="J1058" s="246"/>
      <c r="K1058" s="246"/>
      <c r="L1058" s="246"/>
      <c r="M1058" s="246"/>
      <c r="O1058" s="246"/>
      <c r="P1058" s="246"/>
      <c r="Q1058" s="246"/>
      <c r="R1058" s="246"/>
      <c r="S1058" s="246"/>
      <c r="T1058" s="251"/>
      <c r="U1058" s="246"/>
      <c r="Z1058" s="246"/>
      <c r="AA1058" s="246"/>
      <c r="AB1058" s="246"/>
      <c r="AC1058" s="246"/>
    </row>
    <row r="1059" spans="1:29" x14ac:dyDescent="0.3">
      <c r="A1059" s="246"/>
      <c r="B1059" s="246"/>
      <c r="C1059" s="246"/>
      <c r="D1059" s="246"/>
      <c r="E1059" s="246"/>
      <c r="F1059" s="247"/>
      <c r="G1059" s="246"/>
      <c r="H1059" s="246"/>
      <c r="I1059" s="246"/>
      <c r="J1059" s="246"/>
      <c r="K1059" s="246"/>
      <c r="L1059" s="246"/>
      <c r="M1059" s="246"/>
      <c r="O1059" s="246"/>
      <c r="P1059" s="246"/>
      <c r="Q1059" s="246"/>
      <c r="R1059" s="246"/>
      <c r="S1059" s="246"/>
      <c r="T1059" s="251"/>
      <c r="U1059" s="246"/>
      <c r="Z1059" s="246"/>
      <c r="AA1059" s="246"/>
      <c r="AB1059" s="246"/>
      <c r="AC1059" s="246"/>
    </row>
    <row r="1060" spans="1:29" x14ac:dyDescent="0.3">
      <c r="A1060" s="246"/>
      <c r="B1060" s="246"/>
      <c r="C1060" s="246"/>
      <c r="D1060" s="246"/>
      <c r="E1060" s="246"/>
      <c r="F1060" s="247"/>
      <c r="G1060" s="246"/>
      <c r="H1060" s="246"/>
      <c r="I1060" s="246"/>
      <c r="J1060" s="246"/>
      <c r="K1060" s="246"/>
      <c r="L1060" s="246"/>
      <c r="M1060" s="246"/>
      <c r="O1060" s="246"/>
      <c r="P1060" s="246"/>
      <c r="Q1060" s="246"/>
      <c r="R1060" s="246"/>
      <c r="S1060" s="246"/>
      <c r="T1060" s="251"/>
      <c r="U1060" s="246"/>
      <c r="Z1060" s="246"/>
      <c r="AA1060" s="246"/>
      <c r="AB1060" s="246"/>
      <c r="AC1060" s="246"/>
    </row>
    <row r="1061" spans="1:29" x14ac:dyDescent="0.3">
      <c r="A1061" s="246"/>
      <c r="B1061" s="246"/>
      <c r="C1061" s="246"/>
      <c r="D1061" s="246"/>
      <c r="E1061" s="246"/>
      <c r="F1061" s="247"/>
      <c r="G1061" s="246"/>
      <c r="H1061" s="246"/>
      <c r="I1061" s="246"/>
      <c r="J1061" s="246"/>
      <c r="K1061" s="246"/>
      <c r="L1061" s="246"/>
      <c r="M1061" s="246"/>
      <c r="O1061" s="246"/>
      <c r="P1061" s="246"/>
      <c r="Q1061" s="246"/>
      <c r="R1061" s="246"/>
      <c r="S1061" s="246"/>
      <c r="T1061" s="251"/>
      <c r="U1061" s="246"/>
      <c r="Z1061" s="246"/>
      <c r="AA1061" s="246"/>
      <c r="AB1061" s="246"/>
      <c r="AC1061" s="246"/>
    </row>
    <row r="1062" spans="1:29" x14ac:dyDescent="0.3">
      <c r="A1062" s="246"/>
      <c r="B1062" s="246"/>
      <c r="C1062" s="246"/>
      <c r="D1062" s="246"/>
      <c r="E1062" s="246"/>
      <c r="F1062" s="247"/>
      <c r="G1062" s="246"/>
      <c r="H1062" s="246"/>
      <c r="I1062" s="246"/>
      <c r="J1062" s="246"/>
      <c r="K1062" s="246"/>
      <c r="L1062" s="246"/>
      <c r="M1062" s="246"/>
      <c r="O1062" s="246"/>
      <c r="P1062" s="246"/>
      <c r="Q1062" s="246"/>
      <c r="R1062" s="246"/>
      <c r="S1062" s="246"/>
      <c r="T1062" s="251"/>
      <c r="U1062" s="246"/>
      <c r="Z1062" s="246"/>
      <c r="AA1062" s="246"/>
      <c r="AB1062" s="246"/>
      <c r="AC1062" s="246"/>
    </row>
    <row r="1063" spans="1:29" x14ac:dyDescent="0.3">
      <c r="A1063" s="246"/>
      <c r="B1063" s="246"/>
      <c r="C1063" s="246"/>
      <c r="D1063" s="246"/>
      <c r="E1063" s="246"/>
      <c r="F1063" s="247"/>
      <c r="G1063" s="246"/>
      <c r="H1063" s="246"/>
      <c r="I1063" s="246"/>
      <c r="J1063" s="246"/>
      <c r="K1063" s="246"/>
      <c r="L1063" s="246"/>
      <c r="M1063" s="246"/>
      <c r="O1063" s="246"/>
      <c r="P1063" s="246"/>
      <c r="Q1063" s="246"/>
      <c r="R1063" s="246"/>
      <c r="S1063" s="246"/>
      <c r="T1063" s="251"/>
      <c r="U1063" s="246"/>
      <c r="Z1063" s="246"/>
      <c r="AA1063" s="246"/>
      <c r="AB1063" s="246"/>
      <c r="AC1063" s="246"/>
    </row>
    <row r="1064" spans="1:29" x14ac:dyDescent="0.3">
      <c r="A1064" s="246"/>
      <c r="B1064" s="246"/>
      <c r="C1064" s="246"/>
      <c r="D1064" s="246"/>
      <c r="E1064" s="246"/>
      <c r="F1064" s="247"/>
      <c r="G1064" s="246"/>
      <c r="H1064" s="246"/>
      <c r="I1064" s="246"/>
      <c r="J1064" s="246"/>
      <c r="K1064" s="246"/>
      <c r="L1064" s="246"/>
      <c r="M1064" s="246"/>
      <c r="O1064" s="246"/>
      <c r="P1064" s="246"/>
      <c r="Q1064" s="246"/>
      <c r="R1064" s="246"/>
      <c r="S1064" s="246"/>
      <c r="T1064" s="251"/>
      <c r="U1064" s="246"/>
      <c r="Z1064" s="246"/>
      <c r="AA1064" s="246"/>
      <c r="AB1064" s="246"/>
      <c r="AC1064" s="246"/>
    </row>
    <row r="1065" spans="1:29" x14ac:dyDescent="0.3">
      <c r="A1065" s="246"/>
      <c r="B1065" s="246"/>
      <c r="C1065" s="246"/>
      <c r="D1065" s="246"/>
      <c r="E1065" s="246"/>
      <c r="F1065" s="247"/>
      <c r="G1065" s="246"/>
      <c r="H1065" s="246"/>
      <c r="I1065" s="246"/>
      <c r="J1065" s="246"/>
      <c r="K1065" s="246"/>
      <c r="L1065" s="246"/>
      <c r="M1065" s="246"/>
      <c r="O1065" s="246"/>
      <c r="P1065" s="246"/>
      <c r="Q1065" s="246"/>
      <c r="R1065" s="246"/>
      <c r="S1065" s="246"/>
      <c r="T1065" s="251"/>
      <c r="U1065" s="246"/>
      <c r="Z1065" s="246"/>
      <c r="AA1065" s="246"/>
      <c r="AB1065" s="246"/>
      <c r="AC1065" s="246"/>
    </row>
    <row r="1066" spans="1:29" x14ac:dyDescent="0.3">
      <c r="A1066" s="246"/>
      <c r="B1066" s="246"/>
      <c r="C1066" s="246"/>
      <c r="D1066" s="246"/>
      <c r="E1066" s="246"/>
      <c r="F1066" s="247"/>
      <c r="G1066" s="246"/>
      <c r="H1066" s="246"/>
      <c r="I1066" s="246"/>
      <c r="J1066" s="246"/>
      <c r="K1066" s="246"/>
      <c r="L1066" s="246"/>
      <c r="M1066" s="246"/>
      <c r="O1066" s="246"/>
      <c r="P1066" s="246"/>
      <c r="Q1066" s="246"/>
      <c r="R1066" s="246"/>
      <c r="S1066" s="246"/>
      <c r="T1066" s="251"/>
      <c r="U1066" s="246"/>
      <c r="Z1066" s="246"/>
      <c r="AA1066" s="246"/>
      <c r="AB1066" s="246"/>
      <c r="AC1066" s="246"/>
    </row>
    <row r="1067" spans="1:29" x14ac:dyDescent="0.3">
      <c r="A1067" s="246"/>
      <c r="B1067" s="246"/>
      <c r="C1067" s="246"/>
      <c r="D1067" s="246"/>
      <c r="E1067" s="246"/>
      <c r="F1067" s="247"/>
      <c r="G1067" s="246"/>
      <c r="H1067" s="246"/>
      <c r="I1067" s="246"/>
      <c r="J1067" s="246"/>
      <c r="K1067" s="246"/>
      <c r="L1067" s="246"/>
      <c r="M1067" s="246"/>
      <c r="O1067" s="246"/>
      <c r="P1067" s="246"/>
      <c r="Q1067" s="246"/>
      <c r="R1067" s="246"/>
      <c r="S1067" s="246"/>
      <c r="T1067" s="251"/>
      <c r="U1067" s="246"/>
      <c r="Z1067" s="246"/>
      <c r="AA1067" s="246"/>
      <c r="AB1067" s="246"/>
      <c r="AC1067" s="246"/>
    </row>
    <row r="1068" spans="1:29" x14ac:dyDescent="0.3">
      <c r="A1068" s="246"/>
      <c r="B1068" s="246"/>
      <c r="C1068" s="246"/>
      <c r="D1068" s="246"/>
      <c r="E1068" s="246"/>
      <c r="F1068" s="247"/>
      <c r="G1068" s="246"/>
      <c r="H1068" s="246"/>
      <c r="I1068" s="246"/>
      <c r="J1068" s="246"/>
      <c r="K1068" s="246"/>
      <c r="L1068" s="246"/>
      <c r="M1068" s="246"/>
      <c r="O1068" s="246"/>
      <c r="P1068" s="246"/>
      <c r="Q1068" s="246"/>
      <c r="R1068" s="246"/>
      <c r="S1068" s="246"/>
      <c r="T1068" s="251"/>
      <c r="U1068" s="246"/>
      <c r="Z1068" s="246"/>
      <c r="AA1068" s="246"/>
      <c r="AB1068" s="246"/>
      <c r="AC1068" s="246"/>
    </row>
    <row r="1069" spans="1:29" x14ac:dyDescent="0.3">
      <c r="A1069" s="246"/>
      <c r="B1069" s="246"/>
      <c r="C1069" s="246"/>
      <c r="D1069" s="246"/>
      <c r="E1069" s="246"/>
      <c r="F1069" s="247"/>
      <c r="G1069" s="246"/>
      <c r="H1069" s="246"/>
      <c r="I1069" s="246"/>
      <c r="J1069" s="246"/>
      <c r="K1069" s="246"/>
      <c r="L1069" s="246"/>
      <c r="M1069" s="246"/>
      <c r="O1069" s="246"/>
      <c r="P1069" s="246"/>
      <c r="Q1069" s="246"/>
      <c r="R1069" s="246"/>
      <c r="S1069" s="246"/>
      <c r="T1069" s="251"/>
      <c r="U1069" s="246"/>
      <c r="Z1069" s="246"/>
      <c r="AA1069" s="246"/>
      <c r="AB1069" s="246"/>
      <c r="AC1069" s="246"/>
    </row>
    <row r="1070" spans="1:29" x14ac:dyDescent="0.3">
      <c r="A1070" s="246"/>
      <c r="B1070" s="246"/>
      <c r="C1070" s="246"/>
      <c r="D1070" s="246"/>
      <c r="E1070" s="246"/>
      <c r="F1070" s="247"/>
      <c r="G1070" s="246"/>
      <c r="H1070" s="246"/>
      <c r="I1070" s="246"/>
      <c r="J1070" s="246"/>
      <c r="K1070" s="246"/>
      <c r="L1070" s="246"/>
      <c r="M1070" s="246"/>
      <c r="O1070" s="246"/>
      <c r="P1070" s="246"/>
      <c r="Q1070" s="246"/>
      <c r="R1070" s="246"/>
      <c r="S1070" s="246"/>
      <c r="T1070" s="251"/>
      <c r="U1070" s="246"/>
      <c r="Z1070" s="246"/>
      <c r="AA1070" s="246"/>
      <c r="AB1070" s="246"/>
      <c r="AC1070" s="246"/>
    </row>
    <row r="1071" spans="1:29" x14ac:dyDescent="0.3">
      <c r="A1071" s="246"/>
      <c r="B1071" s="246"/>
      <c r="C1071" s="246"/>
      <c r="D1071" s="246"/>
      <c r="E1071" s="246"/>
      <c r="F1071" s="247"/>
      <c r="G1071" s="246"/>
      <c r="H1071" s="246"/>
      <c r="I1071" s="246"/>
      <c r="J1071" s="246"/>
      <c r="K1071" s="246"/>
      <c r="L1071" s="246"/>
      <c r="M1071" s="246"/>
      <c r="O1071" s="246"/>
      <c r="P1071" s="246"/>
      <c r="Q1071" s="246"/>
      <c r="R1071" s="246"/>
      <c r="S1071" s="246"/>
      <c r="T1071" s="251"/>
      <c r="U1071" s="246"/>
      <c r="Z1071" s="246"/>
      <c r="AA1071" s="246"/>
      <c r="AB1071" s="246"/>
      <c r="AC1071" s="246"/>
    </row>
    <row r="1072" spans="1:29" x14ac:dyDescent="0.3">
      <c r="A1072" s="246"/>
      <c r="B1072" s="246"/>
      <c r="C1072" s="246"/>
      <c r="D1072" s="246"/>
      <c r="E1072" s="246"/>
      <c r="F1072" s="247"/>
      <c r="G1072" s="246"/>
      <c r="H1072" s="246"/>
      <c r="I1072" s="246"/>
      <c r="J1072" s="246"/>
      <c r="K1072" s="246"/>
      <c r="L1072" s="246"/>
      <c r="M1072" s="246"/>
      <c r="O1072" s="246"/>
      <c r="P1072" s="246"/>
      <c r="Q1072" s="246"/>
      <c r="R1072" s="246"/>
      <c r="S1072" s="246"/>
      <c r="T1072" s="251"/>
      <c r="U1072" s="246"/>
      <c r="Z1072" s="246"/>
      <c r="AA1072" s="246"/>
      <c r="AB1072" s="246"/>
      <c r="AC1072" s="246"/>
    </row>
    <row r="1073" spans="1:29" x14ac:dyDescent="0.3">
      <c r="A1073" s="246"/>
      <c r="B1073" s="246"/>
      <c r="C1073" s="246"/>
      <c r="D1073" s="246"/>
      <c r="E1073" s="246"/>
      <c r="F1073" s="247"/>
      <c r="G1073" s="246"/>
      <c r="H1073" s="246"/>
      <c r="I1073" s="246"/>
      <c r="J1073" s="246"/>
      <c r="K1073" s="246"/>
      <c r="L1073" s="246"/>
      <c r="M1073" s="246"/>
      <c r="O1073" s="246"/>
      <c r="P1073" s="246"/>
      <c r="Q1073" s="246"/>
      <c r="R1073" s="246"/>
      <c r="S1073" s="246"/>
      <c r="T1073" s="251"/>
      <c r="U1073" s="246"/>
      <c r="Z1073" s="246"/>
      <c r="AA1073" s="246"/>
      <c r="AB1073" s="246"/>
      <c r="AC1073" s="246"/>
    </row>
    <row r="1074" spans="1:29" x14ac:dyDescent="0.3">
      <c r="A1074" s="246"/>
      <c r="B1074" s="246"/>
      <c r="C1074" s="246"/>
      <c r="D1074" s="246"/>
      <c r="E1074" s="246"/>
      <c r="F1074" s="247"/>
      <c r="G1074" s="246"/>
      <c r="H1074" s="246"/>
      <c r="I1074" s="246"/>
      <c r="J1074" s="246"/>
      <c r="K1074" s="246"/>
      <c r="L1074" s="246"/>
      <c r="M1074" s="246"/>
      <c r="O1074" s="246"/>
      <c r="P1074" s="246"/>
      <c r="Q1074" s="246"/>
      <c r="R1074" s="246"/>
      <c r="S1074" s="246"/>
      <c r="T1074" s="251"/>
      <c r="U1074" s="246"/>
      <c r="Z1074" s="246"/>
      <c r="AA1074" s="246"/>
      <c r="AB1074" s="246"/>
      <c r="AC1074" s="246"/>
    </row>
    <row r="1075" spans="1:29" x14ac:dyDescent="0.3">
      <c r="A1075" s="246"/>
      <c r="B1075" s="246"/>
      <c r="C1075" s="246"/>
      <c r="D1075" s="246"/>
      <c r="E1075" s="246"/>
      <c r="F1075" s="247"/>
      <c r="G1075" s="246"/>
      <c r="H1075" s="246"/>
      <c r="I1075" s="246"/>
      <c r="J1075" s="246"/>
      <c r="K1075" s="246"/>
      <c r="L1075" s="246"/>
      <c r="M1075" s="246"/>
      <c r="O1075" s="246"/>
      <c r="P1075" s="246"/>
      <c r="Q1075" s="246"/>
      <c r="R1075" s="246"/>
      <c r="S1075" s="246"/>
      <c r="T1075" s="251"/>
      <c r="U1075" s="246"/>
      <c r="Z1075" s="246"/>
      <c r="AA1075" s="246"/>
      <c r="AB1075" s="246"/>
      <c r="AC1075" s="246"/>
    </row>
    <row r="1076" spans="1:29" x14ac:dyDescent="0.3">
      <c r="A1076" s="246"/>
      <c r="B1076" s="246"/>
      <c r="C1076" s="246"/>
      <c r="D1076" s="246"/>
      <c r="E1076" s="246"/>
      <c r="F1076" s="247"/>
      <c r="G1076" s="246"/>
      <c r="H1076" s="246"/>
      <c r="I1076" s="246"/>
      <c r="J1076" s="246"/>
      <c r="K1076" s="246"/>
      <c r="L1076" s="246"/>
      <c r="M1076" s="246"/>
      <c r="O1076" s="246"/>
      <c r="P1076" s="246"/>
      <c r="Q1076" s="246"/>
      <c r="R1076" s="246"/>
      <c r="S1076" s="246"/>
      <c r="T1076" s="251"/>
      <c r="U1076" s="246"/>
      <c r="Z1076" s="246"/>
      <c r="AA1076" s="246"/>
      <c r="AB1076" s="246"/>
      <c r="AC1076" s="246"/>
    </row>
    <row r="1077" spans="1:29" x14ac:dyDescent="0.3">
      <c r="A1077" s="246"/>
      <c r="B1077" s="246"/>
      <c r="C1077" s="246"/>
      <c r="D1077" s="246"/>
      <c r="E1077" s="246"/>
      <c r="F1077" s="247"/>
      <c r="G1077" s="246"/>
      <c r="H1077" s="246"/>
      <c r="I1077" s="246"/>
      <c r="J1077" s="246"/>
      <c r="K1077" s="246"/>
      <c r="L1077" s="246"/>
      <c r="M1077" s="246"/>
      <c r="O1077" s="246"/>
      <c r="P1077" s="246"/>
      <c r="Q1077" s="246"/>
      <c r="R1077" s="246"/>
      <c r="S1077" s="246"/>
      <c r="T1077" s="251"/>
      <c r="U1077" s="246"/>
      <c r="Z1077" s="246"/>
      <c r="AA1077" s="246"/>
      <c r="AB1077" s="246"/>
      <c r="AC1077" s="246"/>
    </row>
    <row r="1078" spans="1:29" x14ac:dyDescent="0.3">
      <c r="A1078" s="246"/>
      <c r="B1078" s="246"/>
      <c r="C1078" s="246"/>
      <c r="D1078" s="246"/>
      <c r="E1078" s="246"/>
      <c r="F1078" s="247"/>
      <c r="G1078" s="246"/>
      <c r="H1078" s="246"/>
      <c r="I1078" s="246"/>
      <c r="J1078" s="246"/>
      <c r="K1078" s="246"/>
      <c r="L1078" s="246"/>
      <c r="M1078" s="246"/>
      <c r="O1078" s="246"/>
      <c r="P1078" s="246"/>
      <c r="Q1078" s="246"/>
      <c r="R1078" s="246"/>
      <c r="S1078" s="246"/>
      <c r="T1078" s="251"/>
      <c r="U1078" s="246"/>
      <c r="Z1078" s="246"/>
      <c r="AA1078" s="246"/>
      <c r="AB1078" s="246"/>
      <c r="AC1078" s="246"/>
    </row>
    <row r="1079" spans="1:29" x14ac:dyDescent="0.3">
      <c r="A1079" s="246"/>
      <c r="B1079" s="246"/>
      <c r="C1079" s="246"/>
      <c r="D1079" s="246"/>
      <c r="E1079" s="246"/>
      <c r="F1079" s="247"/>
      <c r="G1079" s="246"/>
      <c r="H1079" s="246"/>
      <c r="I1079" s="246"/>
      <c r="J1079" s="246"/>
      <c r="K1079" s="246"/>
      <c r="L1079" s="246"/>
      <c r="M1079" s="246"/>
      <c r="O1079" s="246"/>
      <c r="P1079" s="246"/>
      <c r="Q1079" s="246"/>
      <c r="R1079" s="246"/>
      <c r="S1079" s="246"/>
      <c r="T1079" s="251"/>
      <c r="U1079" s="246"/>
      <c r="Z1079" s="246"/>
      <c r="AA1079" s="246"/>
      <c r="AB1079" s="246"/>
      <c r="AC1079" s="246"/>
    </row>
    <row r="1080" spans="1:29" x14ac:dyDescent="0.3">
      <c r="A1080" s="246"/>
      <c r="B1080" s="246"/>
      <c r="C1080" s="246"/>
      <c r="D1080" s="246"/>
      <c r="E1080" s="246"/>
      <c r="F1080" s="247"/>
      <c r="G1080" s="246"/>
      <c r="H1080" s="246"/>
      <c r="I1080" s="246"/>
      <c r="J1080" s="246"/>
      <c r="K1080" s="246"/>
      <c r="L1080" s="246"/>
      <c r="M1080" s="246"/>
      <c r="O1080" s="246"/>
      <c r="P1080" s="246"/>
      <c r="Q1080" s="246"/>
      <c r="R1080" s="246"/>
      <c r="S1080" s="246"/>
      <c r="T1080" s="251"/>
      <c r="U1080" s="246"/>
      <c r="Z1080" s="246"/>
      <c r="AA1080" s="246"/>
      <c r="AB1080" s="246"/>
      <c r="AC1080" s="246"/>
    </row>
    <row r="1081" spans="1:29" x14ac:dyDescent="0.3">
      <c r="A1081" s="246"/>
      <c r="B1081" s="246"/>
      <c r="C1081" s="246"/>
      <c r="D1081" s="246"/>
      <c r="E1081" s="246"/>
      <c r="F1081" s="247"/>
      <c r="G1081" s="246"/>
      <c r="H1081" s="246"/>
      <c r="I1081" s="246"/>
      <c r="J1081" s="246"/>
      <c r="K1081" s="246"/>
      <c r="L1081" s="246"/>
      <c r="M1081" s="246"/>
      <c r="O1081" s="246"/>
      <c r="P1081" s="246"/>
      <c r="Q1081" s="246"/>
      <c r="R1081" s="246"/>
      <c r="S1081" s="246"/>
      <c r="T1081" s="251"/>
      <c r="U1081" s="246"/>
      <c r="Z1081" s="246"/>
      <c r="AA1081" s="246"/>
      <c r="AB1081" s="246"/>
      <c r="AC1081" s="246"/>
    </row>
    <row r="1082" spans="1:29" x14ac:dyDescent="0.3">
      <c r="A1082" s="246"/>
      <c r="B1082" s="246"/>
      <c r="C1082" s="246"/>
      <c r="D1082" s="246"/>
      <c r="E1082" s="246"/>
      <c r="F1082" s="247"/>
      <c r="G1082" s="246"/>
      <c r="H1082" s="246"/>
      <c r="I1082" s="246"/>
      <c r="J1082" s="246"/>
      <c r="K1082" s="246"/>
      <c r="L1082" s="246"/>
      <c r="M1082" s="246"/>
      <c r="O1082" s="246"/>
      <c r="P1082" s="246"/>
      <c r="Q1082" s="246"/>
      <c r="R1082" s="246"/>
      <c r="S1082" s="246"/>
      <c r="T1082" s="251"/>
      <c r="U1082" s="246"/>
      <c r="Z1082" s="246"/>
      <c r="AA1082" s="246"/>
      <c r="AB1082" s="246"/>
      <c r="AC1082" s="246"/>
    </row>
    <row r="1083" spans="1:29" x14ac:dyDescent="0.3">
      <c r="A1083" s="246"/>
      <c r="B1083" s="246"/>
      <c r="C1083" s="246"/>
      <c r="D1083" s="246"/>
      <c r="E1083" s="246"/>
      <c r="F1083" s="247"/>
      <c r="G1083" s="246"/>
      <c r="H1083" s="246"/>
      <c r="I1083" s="246"/>
      <c r="J1083" s="246"/>
      <c r="K1083" s="246"/>
      <c r="L1083" s="246"/>
      <c r="M1083" s="246"/>
      <c r="O1083" s="246"/>
      <c r="P1083" s="246"/>
      <c r="Q1083" s="246"/>
      <c r="R1083" s="246"/>
      <c r="S1083" s="246"/>
      <c r="T1083" s="251"/>
      <c r="U1083" s="246"/>
      <c r="Z1083" s="246"/>
      <c r="AA1083" s="246"/>
      <c r="AB1083" s="246"/>
      <c r="AC1083" s="246"/>
    </row>
    <row r="1084" spans="1:29" x14ac:dyDescent="0.3">
      <c r="A1084" s="246"/>
      <c r="B1084" s="246"/>
      <c r="C1084" s="246"/>
      <c r="D1084" s="246"/>
      <c r="E1084" s="246"/>
      <c r="F1084" s="247"/>
      <c r="G1084" s="246"/>
      <c r="H1084" s="246"/>
      <c r="I1084" s="246"/>
      <c r="J1084" s="246"/>
      <c r="K1084" s="246"/>
      <c r="L1084" s="246"/>
      <c r="M1084" s="246"/>
      <c r="O1084" s="246"/>
      <c r="P1084" s="246"/>
      <c r="Q1084" s="246"/>
      <c r="R1084" s="246"/>
      <c r="S1084" s="246"/>
      <c r="T1084" s="251"/>
      <c r="U1084" s="246"/>
      <c r="Z1084" s="246"/>
      <c r="AA1084" s="246"/>
      <c r="AB1084" s="246"/>
      <c r="AC1084" s="246"/>
    </row>
    <row r="1085" spans="1:29" x14ac:dyDescent="0.3">
      <c r="A1085" s="246"/>
      <c r="B1085" s="246"/>
      <c r="C1085" s="246"/>
      <c r="D1085" s="246"/>
      <c r="E1085" s="246"/>
      <c r="F1085" s="247"/>
      <c r="G1085" s="246"/>
      <c r="H1085" s="246"/>
      <c r="I1085" s="246"/>
      <c r="J1085" s="246"/>
      <c r="K1085" s="246"/>
      <c r="L1085" s="246"/>
      <c r="M1085" s="246"/>
      <c r="O1085" s="246"/>
      <c r="P1085" s="246"/>
      <c r="Q1085" s="246"/>
      <c r="R1085" s="246"/>
      <c r="S1085" s="246"/>
      <c r="T1085" s="251"/>
      <c r="U1085" s="246"/>
      <c r="Z1085" s="246"/>
      <c r="AA1085" s="246"/>
      <c r="AB1085" s="246"/>
      <c r="AC1085" s="246"/>
    </row>
    <row r="1086" spans="1:29" x14ac:dyDescent="0.3">
      <c r="A1086" s="246"/>
      <c r="B1086" s="246"/>
      <c r="C1086" s="246"/>
      <c r="D1086" s="246"/>
      <c r="E1086" s="246"/>
      <c r="F1086" s="247"/>
      <c r="G1086" s="246"/>
      <c r="H1086" s="246"/>
      <c r="I1086" s="246"/>
      <c r="J1086" s="246"/>
      <c r="K1086" s="246"/>
      <c r="L1086" s="246"/>
      <c r="M1086" s="246"/>
      <c r="O1086" s="246"/>
      <c r="P1086" s="246"/>
      <c r="Q1086" s="246"/>
      <c r="R1086" s="246"/>
      <c r="S1086" s="246"/>
      <c r="T1086" s="251"/>
      <c r="U1086" s="246"/>
      <c r="Z1086" s="246"/>
      <c r="AA1086" s="246"/>
      <c r="AB1086" s="246"/>
      <c r="AC1086" s="246"/>
    </row>
    <row r="1087" spans="1:29" x14ac:dyDescent="0.3">
      <c r="A1087" s="246"/>
      <c r="B1087" s="246"/>
      <c r="C1087" s="246"/>
      <c r="D1087" s="246"/>
      <c r="E1087" s="246"/>
      <c r="F1087" s="247"/>
      <c r="G1087" s="246"/>
      <c r="H1087" s="246"/>
      <c r="I1087" s="246"/>
      <c r="J1087" s="246"/>
      <c r="K1087" s="246"/>
      <c r="L1087" s="246"/>
      <c r="M1087" s="246"/>
      <c r="O1087" s="246"/>
      <c r="P1087" s="246"/>
      <c r="Q1087" s="246"/>
      <c r="R1087" s="246"/>
      <c r="S1087" s="246"/>
      <c r="T1087" s="251"/>
      <c r="U1087" s="246"/>
      <c r="Z1087" s="246"/>
      <c r="AA1087" s="246"/>
      <c r="AB1087" s="246"/>
      <c r="AC1087" s="246"/>
    </row>
    <row r="1088" spans="1:29" x14ac:dyDescent="0.3">
      <c r="A1088" s="246"/>
      <c r="B1088" s="246"/>
      <c r="C1088" s="246"/>
      <c r="D1088" s="246"/>
      <c r="E1088" s="246"/>
      <c r="F1088" s="247"/>
      <c r="G1088" s="246"/>
      <c r="H1088" s="246"/>
      <c r="I1088" s="246"/>
      <c r="J1088" s="246"/>
      <c r="K1088" s="246"/>
      <c r="L1088" s="246"/>
      <c r="M1088" s="246"/>
      <c r="O1088" s="246"/>
      <c r="P1088" s="246"/>
      <c r="Q1088" s="246"/>
      <c r="R1088" s="246"/>
      <c r="S1088" s="246"/>
      <c r="T1088" s="251"/>
      <c r="U1088" s="246"/>
      <c r="Z1088" s="246"/>
      <c r="AA1088" s="246"/>
      <c r="AB1088" s="246"/>
      <c r="AC1088" s="246"/>
    </row>
    <row r="1089" spans="1:29" x14ac:dyDescent="0.3">
      <c r="A1089" s="246"/>
      <c r="B1089" s="246"/>
      <c r="C1089" s="246"/>
      <c r="D1089" s="246"/>
      <c r="E1089" s="246"/>
      <c r="F1089" s="247"/>
      <c r="G1089" s="246"/>
      <c r="H1089" s="246"/>
      <c r="I1089" s="246"/>
      <c r="J1089" s="246"/>
      <c r="K1089" s="246"/>
      <c r="L1089" s="246"/>
      <c r="M1089" s="246"/>
      <c r="O1089" s="246"/>
      <c r="P1089" s="246"/>
      <c r="Q1089" s="246"/>
      <c r="R1089" s="246"/>
      <c r="S1089" s="246"/>
      <c r="T1089" s="251"/>
      <c r="U1089" s="246"/>
      <c r="Z1089" s="246"/>
      <c r="AA1089" s="246"/>
      <c r="AB1089" s="246"/>
      <c r="AC1089" s="246"/>
    </row>
    <row r="1090" spans="1:29" x14ac:dyDescent="0.3">
      <c r="A1090" s="246"/>
      <c r="B1090" s="246"/>
      <c r="C1090" s="246"/>
      <c r="D1090" s="246"/>
      <c r="E1090" s="246"/>
      <c r="F1090" s="247"/>
      <c r="G1090" s="246"/>
      <c r="H1090" s="246"/>
      <c r="I1090" s="246"/>
      <c r="J1090" s="246"/>
      <c r="K1090" s="246"/>
      <c r="L1090" s="246"/>
      <c r="M1090" s="246"/>
      <c r="O1090" s="246"/>
      <c r="P1090" s="246"/>
      <c r="Q1090" s="246"/>
      <c r="R1090" s="246"/>
      <c r="S1090" s="246"/>
      <c r="T1090" s="251"/>
      <c r="U1090" s="246"/>
      <c r="Z1090" s="246"/>
      <c r="AA1090" s="246"/>
      <c r="AB1090" s="246"/>
      <c r="AC1090" s="246"/>
    </row>
    <row r="1091" spans="1:29" x14ac:dyDescent="0.3">
      <c r="A1091" s="246"/>
      <c r="B1091" s="246"/>
      <c r="C1091" s="246"/>
      <c r="D1091" s="246"/>
      <c r="E1091" s="246"/>
      <c r="F1091" s="247"/>
      <c r="G1091" s="246"/>
      <c r="H1091" s="246"/>
      <c r="I1091" s="246"/>
      <c r="J1091" s="246"/>
      <c r="K1091" s="246"/>
      <c r="L1091" s="246"/>
      <c r="M1091" s="246"/>
      <c r="O1091" s="246"/>
      <c r="P1091" s="246"/>
      <c r="Q1091" s="246"/>
      <c r="R1091" s="246"/>
      <c r="S1091" s="246"/>
      <c r="T1091" s="251"/>
      <c r="U1091" s="246"/>
      <c r="Z1091" s="246"/>
      <c r="AA1091" s="246"/>
      <c r="AB1091" s="246"/>
      <c r="AC1091" s="246"/>
    </row>
    <row r="1092" spans="1:29" x14ac:dyDescent="0.3">
      <c r="A1092" s="246"/>
      <c r="B1092" s="246"/>
      <c r="C1092" s="246"/>
      <c r="D1092" s="246"/>
      <c r="E1092" s="246"/>
      <c r="F1092" s="247"/>
      <c r="G1092" s="246"/>
      <c r="H1092" s="246"/>
      <c r="I1092" s="246"/>
      <c r="J1092" s="246"/>
      <c r="K1092" s="246"/>
      <c r="L1092" s="246"/>
      <c r="M1092" s="246"/>
      <c r="O1092" s="246"/>
      <c r="P1092" s="246"/>
      <c r="Q1092" s="246"/>
      <c r="R1092" s="246"/>
      <c r="S1092" s="246"/>
      <c r="T1092" s="251"/>
      <c r="U1092" s="246"/>
      <c r="Z1092" s="246"/>
      <c r="AA1092" s="246"/>
      <c r="AB1092" s="246"/>
      <c r="AC1092" s="246"/>
    </row>
    <row r="1093" spans="1:29" x14ac:dyDescent="0.3">
      <c r="A1093" s="246"/>
      <c r="B1093" s="246"/>
      <c r="C1093" s="246"/>
      <c r="D1093" s="246"/>
      <c r="E1093" s="246"/>
      <c r="F1093" s="247"/>
      <c r="G1093" s="246"/>
      <c r="H1093" s="246"/>
      <c r="I1093" s="246"/>
      <c r="J1093" s="246"/>
      <c r="K1093" s="246"/>
      <c r="L1093" s="246"/>
      <c r="M1093" s="246"/>
      <c r="O1093" s="246"/>
      <c r="P1093" s="246"/>
      <c r="Q1093" s="246"/>
      <c r="R1093" s="246"/>
      <c r="S1093" s="246"/>
      <c r="T1093" s="251"/>
      <c r="U1093" s="246"/>
      <c r="Z1093" s="246"/>
      <c r="AA1093" s="246"/>
      <c r="AB1093" s="246"/>
      <c r="AC1093" s="246"/>
    </row>
    <row r="1094" spans="1:29" x14ac:dyDescent="0.3">
      <c r="A1094" s="246"/>
      <c r="B1094" s="246"/>
      <c r="C1094" s="246"/>
      <c r="D1094" s="246"/>
      <c r="E1094" s="246"/>
      <c r="F1094" s="247"/>
      <c r="G1094" s="246"/>
      <c r="H1094" s="246"/>
      <c r="I1094" s="246"/>
      <c r="J1094" s="246"/>
      <c r="K1094" s="246"/>
      <c r="L1094" s="246"/>
      <c r="M1094" s="246"/>
      <c r="O1094" s="246"/>
      <c r="P1094" s="246"/>
      <c r="Q1094" s="246"/>
      <c r="R1094" s="246"/>
      <c r="S1094" s="246"/>
      <c r="T1094" s="251"/>
      <c r="U1094" s="246"/>
      <c r="Z1094" s="246"/>
      <c r="AA1094" s="246"/>
      <c r="AB1094" s="246"/>
      <c r="AC1094" s="246"/>
    </row>
    <row r="1095" spans="1:29" x14ac:dyDescent="0.3">
      <c r="A1095" s="246"/>
      <c r="B1095" s="246"/>
      <c r="C1095" s="246"/>
      <c r="D1095" s="246"/>
      <c r="E1095" s="246"/>
      <c r="F1095" s="247"/>
      <c r="G1095" s="246"/>
      <c r="H1095" s="246"/>
      <c r="I1095" s="246"/>
      <c r="J1095" s="246"/>
      <c r="K1095" s="246"/>
      <c r="L1095" s="246"/>
      <c r="M1095" s="246"/>
      <c r="O1095" s="246"/>
      <c r="P1095" s="246"/>
      <c r="Q1095" s="246"/>
      <c r="R1095" s="246"/>
      <c r="S1095" s="246"/>
      <c r="T1095" s="251"/>
      <c r="U1095" s="246"/>
      <c r="Z1095" s="246"/>
      <c r="AA1095" s="246"/>
      <c r="AB1095" s="246"/>
      <c r="AC1095" s="246"/>
    </row>
    <row r="1096" spans="1:29" x14ac:dyDescent="0.3">
      <c r="A1096" s="246"/>
      <c r="B1096" s="246"/>
      <c r="C1096" s="246"/>
      <c r="D1096" s="246"/>
      <c r="E1096" s="246"/>
      <c r="F1096" s="247"/>
      <c r="G1096" s="246"/>
      <c r="H1096" s="246"/>
      <c r="I1096" s="246"/>
      <c r="J1096" s="246"/>
      <c r="K1096" s="246"/>
      <c r="L1096" s="246"/>
      <c r="M1096" s="246"/>
      <c r="O1096" s="246"/>
      <c r="P1096" s="246"/>
      <c r="Q1096" s="246"/>
      <c r="R1096" s="246"/>
      <c r="S1096" s="246"/>
      <c r="T1096" s="251"/>
      <c r="U1096" s="246"/>
      <c r="Z1096" s="246"/>
      <c r="AA1096" s="246"/>
      <c r="AB1096" s="246"/>
      <c r="AC1096" s="246"/>
    </row>
    <row r="1097" spans="1:29" x14ac:dyDescent="0.3">
      <c r="A1097" s="246"/>
      <c r="B1097" s="246"/>
      <c r="C1097" s="246"/>
      <c r="D1097" s="246"/>
      <c r="E1097" s="246"/>
      <c r="F1097" s="247"/>
      <c r="G1097" s="246"/>
      <c r="H1097" s="246"/>
      <c r="I1097" s="246"/>
      <c r="J1097" s="246"/>
      <c r="K1097" s="246"/>
      <c r="L1097" s="246"/>
      <c r="M1097" s="246"/>
      <c r="O1097" s="246"/>
      <c r="P1097" s="246"/>
      <c r="Q1097" s="246"/>
      <c r="R1097" s="246"/>
      <c r="S1097" s="246"/>
      <c r="T1097" s="251"/>
      <c r="U1097" s="246"/>
      <c r="Z1097" s="246"/>
      <c r="AA1097" s="246"/>
      <c r="AB1097" s="246"/>
      <c r="AC1097" s="246"/>
    </row>
    <row r="1098" spans="1:29" x14ac:dyDescent="0.3">
      <c r="A1098" s="246"/>
      <c r="B1098" s="246"/>
      <c r="C1098" s="246"/>
      <c r="D1098" s="246"/>
      <c r="E1098" s="246"/>
      <c r="F1098" s="247"/>
      <c r="G1098" s="246"/>
      <c r="H1098" s="246"/>
      <c r="I1098" s="246"/>
      <c r="J1098" s="246"/>
      <c r="K1098" s="246"/>
      <c r="L1098" s="246"/>
      <c r="M1098" s="246"/>
      <c r="O1098" s="246"/>
      <c r="P1098" s="246"/>
      <c r="Q1098" s="246"/>
      <c r="R1098" s="246"/>
      <c r="S1098" s="246"/>
      <c r="T1098" s="251"/>
      <c r="U1098" s="246"/>
      <c r="Z1098" s="246"/>
      <c r="AA1098" s="246"/>
      <c r="AB1098" s="246"/>
      <c r="AC1098" s="246"/>
    </row>
    <row r="1099" spans="1:29" x14ac:dyDescent="0.3">
      <c r="A1099" s="246"/>
      <c r="B1099" s="246"/>
      <c r="C1099" s="246"/>
      <c r="D1099" s="246"/>
      <c r="E1099" s="246"/>
      <c r="F1099" s="247"/>
      <c r="G1099" s="246"/>
      <c r="H1099" s="246"/>
      <c r="I1099" s="246"/>
      <c r="J1099" s="246"/>
      <c r="K1099" s="246"/>
      <c r="L1099" s="246"/>
      <c r="M1099" s="246"/>
      <c r="O1099" s="246"/>
      <c r="P1099" s="246"/>
      <c r="Q1099" s="246"/>
      <c r="R1099" s="246"/>
      <c r="S1099" s="246"/>
      <c r="T1099" s="251"/>
      <c r="U1099" s="246"/>
      <c r="Z1099" s="246"/>
      <c r="AA1099" s="246"/>
      <c r="AB1099" s="246"/>
      <c r="AC1099" s="246"/>
    </row>
    <row r="1100" spans="1:29" x14ac:dyDescent="0.3">
      <c r="A1100" s="246"/>
      <c r="B1100" s="246"/>
      <c r="C1100" s="246"/>
      <c r="D1100" s="246"/>
      <c r="E1100" s="246"/>
      <c r="F1100" s="247"/>
      <c r="G1100" s="246"/>
      <c r="H1100" s="246"/>
      <c r="I1100" s="246"/>
      <c r="J1100" s="246"/>
      <c r="K1100" s="246"/>
      <c r="L1100" s="246"/>
      <c r="M1100" s="246"/>
      <c r="O1100" s="246"/>
      <c r="P1100" s="246"/>
      <c r="Q1100" s="246"/>
      <c r="R1100" s="246"/>
      <c r="S1100" s="246"/>
      <c r="T1100" s="251"/>
      <c r="U1100" s="246"/>
      <c r="Z1100" s="246"/>
      <c r="AA1100" s="246"/>
      <c r="AB1100" s="246"/>
      <c r="AC1100" s="246"/>
    </row>
    <row r="1101" spans="1:29" x14ac:dyDescent="0.3">
      <c r="A1101" s="246"/>
      <c r="B1101" s="246"/>
      <c r="C1101" s="246"/>
      <c r="D1101" s="246"/>
      <c r="E1101" s="246"/>
      <c r="F1101" s="247"/>
      <c r="G1101" s="246"/>
      <c r="H1101" s="246"/>
      <c r="I1101" s="246"/>
      <c r="J1101" s="246"/>
      <c r="K1101" s="246"/>
      <c r="L1101" s="246"/>
      <c r="M1101" s="246"/>
      <c r="O1101" s="246"/>
      <c r="P1101" s="246"/>
      <c r="Q1101" s="246"/>
      <c r="R1101" s="246"/>
      <c r="S1101" s="246"/>
      <c r="T1101" s="251"/>
      <c r="U1101" s="246"/>
      <c r="Z1101" s="246"/>
      <c r="AA1101" s="246"/>
      <c r="AB1101" s="246"/>
      <c r="AC1101" s="246"/>
    </row>
    <row r="1102" spans="1:29" x14ac:dyDescent="0.3">
      <c r="A1102" s="246"/>
      <c r="B1102" s="246"/>
      <c r="C1102" s="246"/>
      <c r="D1102" s="246"/>
      <c r="E1102" s="246"/>
      <c r="F1102" s="247"/>
      <c r="G1102" s="246"/>
      <c r="H1102" s="246"/>
      <c r="I1102" s="246"/>
      <c r="J1102" s="246"/>
      <c r="K1102" s="246"/>
      <c r="L1102" s="246"/>
      <c r="M1102" s="246"/>
      <c r="O1102" s="246"/>
      <c r="P1102" s="246"/>
      <c r="Q1102" s="246"/>
      <c r="R1102" s="246"/>
      <c r="S1102" s="246"/>
      <c r="T1102" s="251"/>
      <c r="U1102" s="246"/>
      <c r="Z1102" s="246"/>
      <c r="AA1102" s="246"/>
      <c r="AB1102" s="246"/>
      <c r="AC1102" s="246"/>
    </row>
    <row r="1103" spans="1:29" x14ac:dyDescent="0.3">
      <c r="A1103" s="246"/>
      <c r="B1103" s="246"/>
      <c r="C1103" s="246"/>
      <c r="D1103" s="246"/>
      <c r="E1103" s="246"/>
      <c r="F1103" s="247"/>
      <c r="G1103" s="246"/>
      <c r="H1103" s="246"/>
      <c r="I1103" s="246"/>
      <c r="J1103" s="246"/>
      <c r="K1103" s="246"/>
      <c r="L1103" s="246"/>
      <c r="M1103" s="246"/>
      <c r="O1103" s="246"/>
      <c r="P1103" s="246"/>
      <c r="Q1103" s="246"/>
      <c r="R1103" s="246"/>
      <c r="S1103" s="246"/>
      <c r="T1103" s="251"/>
      <c r="U1103" s="246"/>
      <c r="Z1103" s="246"/>
      <c r="AA1103" s="246"/>
      <c r="AB1103" s="246"/>
      <c r="AC1103" s="246"/>
    </row>
    <row r="1104" spans="1:29" x14ac:dyDescent="0.3">
      <c r="A1104" s="246"/>
      <c r="B1104" s="246"/>
      <c r="C1104" s="246"/>
      <c r="D1104" s="246"/>
      <c r="E1104" s="246"/>
      <c r="F1104" s="247"/>
      <c r="G1104" s="246"/>
      <c r="H1104" s="246"/>
      <c r="I1104" s="246"/>
      <c r="J1104" s="246"/>
      <c r="K1104" s="246"/>
      <c r="L1104" s="246"/>
      <c r="M1104" s="246"/>
      <c r="O1104" s="246"/>
      <c r="P1104" s="246"/>
      <c r="Q1104" s="246"/>
      <c r="R1104" s="246"/>
      <c r="S1104" s="246"/>
      <c r="T1104" s="251"/>
      <c r="U1104" s="246"/>
      <c r="Z1104" s="246"/>
      <c r="AA1104" s="246"/>
      <c r="AB1104" s="246"/>
      <c r="AC1104" s="246"/>
    </row>
    <row r="1105" spans="1:29" x14ac:dyDescent="0.3">
      <c r="A1105" s="246"/>
      <c r="B1105" s="246"/>
      <c r="C1105" s="246"/>
      <c r="D1105" s="246"/>
      <c r="E1105" s="246"/>
      <c r="F1105" s="247"/>
      <c r="G1105" s="246"/>
      <c r="H1105" s="246"/>
      <c r="I1105" s="246"/>
      <c r="J1105" s="246"/>
      <c r="K1105" s="246"/>
      <c r="L1105" s="246"/>
      <c r="M1105" s="246"/>
      <c r="O1105" s="246"/>
      <c r="P1105" s="246"/>
      <c r="Q1105" s="246"/>
      <c r="R1105" s="246"/>
      <c r="S1105" s="246"/>
      <c r="T1105" s="251"/>
      <c r="U1105" s="246"/>
      <c r="Z1105" s="246"/>
      <c r="AA1105" s="246"/>
      <c r="AB1105" s="246"/>
      <c r="AC1105" s="246"/>
    </row>
    <row r="1106" spans="1:29" x14ac:dyDescent="0.3">
      <c r="A1106" s="246"/>
      <c r="B1106" s="246"/>
      <c r="C1106" s="246"/>
      <c r="D1106" s="246"/>
      <c r="E1106" s="246"/>
      <c r="F1106" s="247"/>
      <c r="G1106" s="246"/>
      <c r="H1106" s="246"/>
      <c r="I1106" s="246"/>
      <c r="J1106" s="246"/>
      <c r="K1106" s="246"/>
      <c r="L1106" s="246"/>
      <c r="M1106" s="246"/>
      <c r="O1106" s="246"/>
      <c r="P1106" s="246"/>
      <c r="Q1106" s="246"/>
      <c r="R1106" s="246"/>
      <c r="S1106" s="246"/>
      <c r="T1106" s="251"/>
      <c r="U1106" s="246"/>
      <c r="Z1106" s="246"/>
      <c r="AA1106" s="246"/>
      <c r="AB1106" s="246"/>
      <c r="AC1106" s="246"/>
    </row>
    <row r="1107" spans="1:29" x14ac:dyDescent="0.3">
      <c r="A1107" s="246"/>
      <c r="B1107" s="246"/>
      <c r="C1107" s="246"/>
      <c r="D1107" s="246"/>
      <c r="E1107" s="246"/>
      <c r="F1107" s="247"/>
      <c r="G1107" s="246"/>
      <c r="H1107" s="246"/>
      <c r="I1107" s="246"/>
      <c r="J1107" s="246"/>
      <c r="K1107" s="246"/>
      <c r="L1107" s="246"/>
      <c r="M1107" s="246"/>
      <c r="O1107" s="246"/>
      <c r="P1107" s="246"/>
      <c r="Q1107" s="246"/>
      <c r="R1107" s="246"/>
      <c r="S1107" s="246"/>
      <c r="T1107" s="251"/>
      <c r="U1107" s="246"/>
      <c r="Z1107" s="246"/>
      <c r="AA1107" s="246"/>
      <c r="AB1107" s="246"/>
      <c r="AC1107" s="246"/>
    </row>
    <row r="1108" spans="1:29" x14ac:dyDescent="0.3">
      <c r="A1108" s="246"/>
      <c r="B1108" s="246"/>
      <c r="C1108" s="246"/>
      <c r="D1108" s="246"/>
      <c r="E1108" s="246"/>
      <c r="F1108" s="247"/>
      <c r="G1108" s="246"/>
      <c r="H1108" s="246"/>
      <c r="I1108" s="246"/>
      <c r="J1108" s="246"/>
      <c r="K1108" s="246"/>
      <c r="L1108" s="246"/>
      <c r="M1108" s="246"/>
      <c r="O1108" s="246"/>
      <c r="P1108" s="246"/>
      <c r="Q1108" s="246"/>
      <c r="R1108" s="246"/>
      <c r="S1108" s="246"/>
      <c r="T1108" s="251"/>
      <c r="U1108" s="246"/>
      <c r="Z1108" s="246"/>
      <c r="AA1108" s="246"/>
      <c r="AB1108" s="246"/>
      <c r="AC1108" s="246"/>
    </row>
    <row r="1109" spans="1:29" x14ac:dyDescent="0.3">
      <c r="A1109" s="246"/>
      <c r="B1109" s="246"/>
      <c r="C1109" s="246"/>
      <c r="D1109" s="246"/>
      <c r="E1109" s="246"/>
      <c r="F1109" s="247"/>
      <c r="G1109" s="246"/>
      <c r="H1109" s="246"/>
      <c r="I1109" s="246"/>
      <c r="J1109" s="246"/>
      <c r="K1109" s="246"/>
      <c r="L1109" s="246"/>
      <c r="M1109" s="246"/>
      <c r="O1109" s="246"/>
      <c r="P1109" s="246"/>
      <c r="Q1109" s="246"/>
      <c r="R1109" s="246"/>
      <c r="S1109" s="246"/>
      <c r="T1109" s="251"/>
      <c r="U1109" s="246"/>
      <c r="Z1109" s="246"/>
      <c r="AA1109" s="246"/>
      <c r="AB1109" s="246"/>
      <c r="AC1109" s="246"/>
    </row>
    <row r="1110" spans="1:29" x14ac:dyDescent="0.3">
      <c r="A1110" s="246"/>
      <c r="B1110" s="246"/>
      <c r="C1110" s="246"/>
      <c r="D1110" s="246"/>
      <c r="E1110" s="246"/>
      <c r="F1110" s="247"/>
      <c r="G1110" s="246"/>
      <c r="H1110" s="246"/>
      <c r="I1110" s="246"/>
      <c r="J1110" s="246"/>
      <c r="K1110" s="246"/>
      <c r="L1110" s="246"/>
      <c r="M1110" s="246"/>
      <c r="O1110" s="246"/>
      <c r="P1110" s="246"/>
      <c r="Q1110" s="246"/>
      <c r="R1110" s="246"/>
      <c r="S1110" s="246"/>
      <c r="T1110" s="251"/>
      <c r="U1110" s="246"/>
      <c r="Z1110" s="246"/>
      <c r="AA1110" s="246"/>
      <c r="AB1110" s="246"/>
      <c r="AC1110" s="246"/>
    </row>
    <row r="1111" spans="1:29" x14ac:dyDescent="0.3">
      <c r="A1111" s="246"/>
      <c r="B1111" s="246"/>
      <c r="C1111" s="246"/>
      <c r="D1111" s="246"/>
      <c r="E1111" s="246"/>
      <c r="F1111" s="247"/>
      <c r="G1111" s="246"/>
      <c r="H1111" s="246"/>
      <c r="I1111" s="246"/>
      <c r="J1111" s="246"/>
      <c r="K1111" s="246"/>
      <c r="L1111" s="246"/>
      <c r="M1111" s="246"/>
      <c r="O1111" s="246"/>
      <c r="P1111" s="246"/>
      <c r="Q1111" s="246"/>
      <c r="R1111" s="246"/>
      <c r="S1111" s="246"/>
      <c r="T1111" s="251"/>
      <c r="U1111" s="246"/>
      <c r="Z1111" s="246"/>
      <c r="AA1111" s="246"/>
      <c r="AB1111" s="246"/>
      <c r="AC1111" s="246"/>
    </row>
    <row r="1112" spans="1:29" x14ac:dyDescent="0.3">
      <c r="A1112" s="246"/>
      <c r="B1112" s="246"/>
      <c r="C1112" s="246"/>
      <c r="D1112" s="246"/>
      <c r="E1112" s="246"/>
      <c r="F1112" s="247"/>
      <c r="G1112" s="246"/>
      <c r="H1112" s="246"/>
      <c r="I1112" s="246"/>
      <c r="J1112" s="246"/>
      <c r="K1112" s="246"/>
      <c r="L1112" s="246"/>
      <c r="M1112" s="246"/>
      <c r="O1112" s="246"/>
      <c r="P1112" s="246"/>
      <c r="Q1112" s="246"/>
      <c r="R1112" s="246"/>
      <c r="S1112" s="246"/>
      <c r="T1112" s="251"/>
      <c r="U1112" s="246"/>
      <c r="Z1112" s="246"/>
      <c r="AA1112" s="246"/>
      <c r="AB1112" s="246"/>
      <c r="AC1112" s="246"/>
    </row>
    <row r="1113" spans="1:29" x14ac:dyDescent="0.3">
      <c r="A1113" s="246"/>
      <c r="B1113" s="246"/>
      <c r="C1113" s="246"/>
      <c r="D1113" s="246"/>
      <c r="E1113" s="246"/>
      <c r="F1113" s="247"/>
      <c r="G1113" s="246"/>
      <c r="H1113" s="246"/>
      <c r="I1113" s="246"/>
      <c r="J1113" s="246"/>
      <c r="K1113" s="246"/>
      <c r="L1113" s="246"/>
      <c r="M1113" s="246"/>
      <c r="O1113" s="246"/>
      <c r="P1113" s="246"/>
      <c r="Q1113" s="246"/>
      <c r="R1113" s="246"/>
      <c r="S1113" s="246"/>
      <c r="T1113" s="251"/>
      <c r="U1113" s="246"/>
      <c r="Z1113" s="246"/>
      <c r="AA1113" s="246"/>
      <c r="AB1113" s="246"/>
      <c r="AC1113" s="246"/>
    </row>
    <row r="1114" spans="1:29" x14ac:dyDescent="0.3">
      <c r="A1114" s="246"/>
      <c r="B1114" s="246"/>
      <c r="C1114" s="246"/>
      <c r="D1114" s="246"/>
      <c r="E1114" s="246"/>
      <c r="F1114" s="247"/>
      <c r="G1114" s="246"/>
      <c r="H1114" s="246"/>
      <c r="I1114" s="246"/>
      <c r="J1114" s="246"/>
      <c r="K1114" s="246"/>
      <c r="L1114" s="246"/>
      <c r="M1114" s="246"/>
      <c r="O1114" s="246"/>
      <c r="P1114" s="246"/>
      <c r="Q1114" s="246"/>
      <c r="R1114" s="246"/>
      <c r="S1114" s="246"/>
      <c r="T1114" s="251"/>
      <c r="U1114" s="246"/>
      <c r="Z1114" s="246"/>
      <c r="AA1114" s="246"/>
      <c r="AB1114" s="246"/>
      <c r="AC1114" s="246"/>
    </row>
    <row r="1115" spans="1:29" x14ac:dyDescent="0.3">
      <c r="A1115" s="246"/>
      <c r="B1115" s="246"/>
      <c r="C1115" s="246"/>
      <c r="D1115" s="246"/>
      <c r="E1115" s="246"/>
      <c r="F1115" s="247"/>
      <c r="G1115" s="246"/>
      <c r="H1115" s="246"/>
      <c r="I1115" s="246"/>
      <c r="J1115" s="246"/>
      <c r="K1115" s="246"/>
      <c r="L1115" s="246"/>
      <c r="M1115" s="246"/>
      <c r="O1115" s="246"/>
      <c r="P1115" s="246"/>
      <c r="Q1115" s="246"/>
      <c r="R1115" s="246"/>
      <c r="S1115" s="246"/>
      <c r="T1115" s="251"/>
      <c r="U1115" s="246"/>
      <c r="Z1115" s="246"/>
      <c r="AA1115" s="246"/>
      <c r="AB1115" s="246"/>
      <c r="AC1115" s="246"/>
    </row>
    <row r="1116" spans="1:29" x14ac:dyDescent="0.3">
      <c r="A1116" s="246"/>
      <c r="B1116" s="246"/>
      <c r="C1116" s="246"/>
      <c r="D1116" s="246"/>
      <c r="E1116" s="246"/>
      <c r="F1116" s="247"/>
      <c r="G1116" s="246"/>
      <c r="H1116" s="246"/>
      <c r="I1116" s="246"/>
      <c r="J1116" s="246"/>
      <c r="K1116" s="246"/>
      <c r="L1116" s="246"/>
      <c r="M1116" s="246"/>
      <c r="O1116" s="246"/>
      <c r="P1116" s="246"/>
      <c r="Q1116" s="246"/>
      <c r="R1116" s="246"/>
      <c r="S1116" s="246"/>
      <c r="T1116" s="251"/>
      <c r="U1116" s="246"/>
      <c r="Z1116" s="246"/>
      <c r="AA1116" s="246"/>
      <c r="AB1116" s="246"/>
      <c r="AC1116" s="246"/>
    </row>
    <row r="1117" spans="1:29" x14ac:dyDescent="0.3">
      <c r="A1117" s="246"/>
      <c r="B1117" s="246"/>
      <c r="C1117" s="246"/>
      <c r="D1117" s="246"/>
      <c r="E1117" s="246"/>
      <c r="F1117" s="247"/>
      <c r="G1117" s="246"/>
      <c r="H1117" s="246"/>
      <c r="I1117" s="246"/>
      <c r="J1117" s="246"/>
      <c r="K1117" s="246"/>
      <c r="L1117" s="246"/>
      <c r="M1117" s="246"/>
      <c r="O1117" s="246"/>
      <c r="P1117" s="246"/>
      <c r="Q1117" s="246"/>
      <c r="R1117" s="246"/>
      <c r="S1117" s="246"/>
      <c r="T1117" s="251"/>
      <c r="U1117" s="246"/>
      <c r="Z1117" s="246"/>
      <c r="AA1117" s="246"/>
      <c r="AB1117" s="246"/>
      <c r="AC1117" s="246"/>
    </row>
    <row r="1118" spans="1:29" x14ac:dyDescent="0.3">
      <c r="A1118" s="246"/>
      <c r="B1118" s="246"/>
      <c r="C1118" s="246"/>
      <c r="D1118" s="246"/>
      <c r="E1118" s="246"/>
      <c r="F1118" s="247"/>
      <c r="G1118" s="246"/>
      <c r="H1118" s="246"/>
      <c r="I1118" s="246"/>
      <c r="J1118" s="246"/>
      <c r="K1118" s="246"/>
      <c r="L1118" s="246"/>
      <c r="M1118" s="246"/>
      <c r="O1118" s="246"/>
      <c r="P1118" s="246"/>
      <c r="Q1118" s="246"/>
      <c r="R1118" s="246"/>
      <c r="S1118" s="246"/>
      <c r="T1118" s="251"/>
      <c r="U1118" s="246"/>
      <c r="Z1118" s="246"/>
      <c r="AA1118" s="246"/>
      <c r="AB1118" s="246"/>
      <c r="AC1118" s="246"/>
    </row>
    <row r="1119" spans="1:29" x14ac:dyDescent="0.3">
      <c r="A1119" s="246"/>
      <c r="B1119" s="246"/>
      <c r="C1119" s="246"/>
      <c r="D1119" s="246"/>
      <c r="E1119" s="246"/>
      <c r="F1119" s="247"/>
      <c r="G1119" s="246"/>
      <c r="H1119" s="246"/>
      <c r="I1119" s="246"/>
      <c r="J1119" s="246"/>
      <c r="K1119" s="246"/>
      <c r="L1119" s="246"/>
      <c r="M1119" s="246"/>
      <c r="O1119" s="246"/>
      <c r="P1119" s="246"/>
      <c r="Q1119" s="246"/>
      <c r="R1119" s="246"/>
      <c r="S1119" s="246"/>
      <c r="T1119" s="251"/>
      <c r="U1119" s="246"/>
      <c r="Z1119" s="246"/>
      <c r="AA1119" s="246"/>
      <c r="AB1119" s="246"/>
      <c r="AC1119" s="246"/>
    </row>
    <row r="1120" spans="1:29" x14ac:dyDescent="0.3">
      <c r="A1120" s="246"/>
      <c r="B1120" s="246"/>
      <c r="C1120" s="246"/>
      <c r="D1120" s="246"/>
      <c r="E1120" s="246"/>
      <c r="F1120" s="247"/>
      <c r="G1120" s="246"/>
      <c r="H1120" s="246"/>
      <c r="I1120" s="246"/>
      <c r="J1120" s="246"/>
      <c r="K1120" s="246"/>
      <c r="L1120" s="246"/>
      <c r="M1120" s="246"/>
      <c r="O1120" s="246"/>
      <c r="P1120" s="246"/>
      <c r="Q1120" s="246"/>
      <c r="R1120" s="246"/>
      <c r="S1120" s="246"/>
      <c r="T1120" s="251"/>
      <c r="U1120" s="246"/>
      <c r="Z1120" s="246"/>
      <c r="AA1120" s="246"/>
      <c r="AB1120" s="246"/>
      <c r="AC1120" s="246"/>
    </row>
    <row r="1121" spans="1:29" x14ac:dyDescent="0.3">
      <c r="A1121" s="246"/>
      <c r="B1121" s="246"/>
      <c r="C1121" s="246"/>
      <c r="D1121" s="246"/>
      <c r="E1121" s="246"/>
      <c r="F1121" s="247"/>
      <c r="G1121" s="246"/>
      <c r="H1121" s="246"/>
      <c r="I1121" s="246"/>
      <c r="J1121" s="246"/>
      <c r="K1121" s="246"/>
      <c r="L1121" s="246"/>
      <c r="M1121" s="246"/>
      <c r="O1121" s="246"/>
      <c r="P1121" s="246"/>
      <c r="Q1121" s="246"/>
      <c r="R1121" s="246"/>
      <c r="S1121" s="246"/>
      <c r="T1121" s="251"/>
      <c r="U1121" s="246"/>
      <c r="Z1121" s="246"/>
      <c r="AA1121" s="246"/>
      <c r="AB1121" s="246"/>
      <c r="AC1121" s="246"/>
    </row>
    <row r="1122" spans="1:29" x14ac:dyDescent="0.3">
      <c r="A1122" s="246"/>
      <c r="B1122" s="246"/>
      <c r="C1122" s="246"/>
      <c r="D1122" s="246"/>
      <c r="E1122" s="246"/>
      <c r="F1122" s="247"/>
      <c r="G1122" s="246"/>
      <c r="H1122" s="246"/>
      <c r="I1122" s="246"/>
      <c r="J1122" s="246"/>
      <c r="K1122" s="246"/>
      <c r="L1122" s="246"/>
      <c r="M1122" s="246"/>
      <c r="O1122" s="246"/>
      <c r="P1122" s="246"/>
      <c r="Q1122" s="246"/>
      <c r="R1122" s="246"/>
      <c r="S1122" s="246"/>
      <c r="T1122" s="251"/>
      <c r="U1122" s="246"/>
      <c r="Z1122" s="246"/>
      <c r="AA1122" s="246"/>
      <c r="AB1122" s="246"/>
      <c r="AC1122" s="246"/>
    </row>
    <row r="1123" spans="1:29" x14ac:dyDescent="0.3">
      <c r="A1123" s="246"/>
      <c r="B1123" s="246"/>
      <c r="C1123" s="246"/>
      <c r="D1123" s="246"/>
      <c r="E1123" s="246"/>
      <c r="F1123" s="247"/>
      <c r="G1123" s="246"/>
      <c r="H1123" s="246"/>
      <c r="I1123" s="246"/>
      <c r="J1123" s="246"/>
      <c r="K1123" s="246"/>
      <c r="L1123" s="246"/>
      <c r="M1123" s="246"/>
      <c r="O1123" s="246"/>
      <c r="P1123" s="246"/>
      <c r="Q1123" s="246"/>
      <c r="R1123" s="246"/>
      <c r="S1123" s="246"/>
      <c r="T1123" s="251"/>
      <c r="U1123" s="246"/>
      <c r="Z1123" s="246"/>
      <c r="AA1123" s="246"/>
      <c r="AB1123" s="246"/>
      <c r="AC1123" s="246"/>
    </row>
    <row r="1124" spans="1:29" x14ac:dyDescent="0.3">
      <c r="A1124" s="246"/>
      <c r="B1124" s="246"/>
      <c r="C1124" s="246"/>
      <c r="D1124" s="246"/>
      <c r="E1124" s="246"/>
      <c r="F1124" s="247"/>
      <c r="G1124" s="246"/>
      <c r="H1124" s="246"/>
      <c r="I1124" s="246"/>
      <c r="J1124" s="246"/>
      <c r="K1124" s="246"/>
      <c r="L1124" s="246"/>
      <c r="M1124" s="246"/>
      <c r="O1124" s="246"/>
      <c r="P1124" s="246"/>
      <c r="Q1124" s="246"/>
      <c r="R1124" s="246"/>
      <c r="S1124" s="246"/>
      <c r="T1124" s="251"/>
      <c r="U1124" s="246"/>
      <c r="Z1124" s="246"/>
      <c r="AA1124" s="246"/>
      <c r="AB1124" s="246"/>
      <c r="AC1124" s="246"/>
    </row>
    <row r="1125" spans="1:29" x14ac:dyDescent="0.3">
      <c r="A1125" s="246"/>
      <c r="B1125" s="246"/>
      <c r="C1125" s="246"/>
      <c r="D1125" s="246"/>
      <c r="E1125" s="246"/>
      <c r="F1125" s="247"/>
      <c r="G1125" s="246"/>
      <c r="H1125" s="246"/>
      <c r="I1125" s="246"/>
      <c r="J1125" s="246"/>
      <c r="K1125" s="246"/>
      <c r="L1125" s="246"/>
      <c r="M1125" s="246"/>
      <c r="O1125" s="246"/>
      <c r="P1125" s="246"/>
      <c r="Q1125" s="246"/>
      <c r="R1125" s="246"/>
      <c r="S1125" s="246"/>
      <c r="T1125" s="251"/>
      <c r="U1125" s="246"/>
      <c r="Z1125" s="246"/>
      <c r="AA1125" s="246"/>
      <c r="AB1125" s="246"/>
      <c r="AC1125" s="246"/>
    </row>
    <row r="1126" spans="1:29" x14ac:dyDescent="0.3">
      <c r="A1126" s="246"/>
      <c r="B1126" s="246"/>
      <c r="C1126" s="246"/>
      <c r="D1126" s="246"/>
      <c r="E1126" s="246"/>
      <c r="F1126" s="247"/>
      <c r="G1126" s="246"/>
      <c r="H1126" s="246"/>
      <c r="I1126" s="246"/>
      <c r="J1126" s="246"/>
      <c r="K1126" s="246"/>
      <c r="L1126" s="246"/>
      <c r="M1126" s="246"/>
      <c r="O1126" s="246"/>
      <c r="P1126" s="246"/>
      <c r="Q1126" s="246"/>
      <c r="R1126" s="246"/>
      <c r="S1126" s="246"/>
      <c r="T1126" s="251"/>
      <c r="U1126" s="246"/>
      <c r="Z1126" s="246"/>
      <c r="AA1126" s="246"/>
      <c r="AB1126" s="246"/>
      <c r="AC1126" s="246"/>
    </row>
    <row r="1127" spans="1:29" x14ac:dyDescent="0.3">
      <c r="A1127" s="246"/>
      <c r="B1127" s="246"/>
      <c r="C1127" s="246"/>
      <c r="D1127" s="246"/>
      <c r="E1127" s="246"/>
      <c r="F1127" s="247"/>
      <c r="G1127" s="246"/>
      <c r="H1127" s="246"/>
      <c r="I1127" s="246"/>
      <c r="J1127" s="246"/>
      <c r="K1127" s="246"/>
      <c r="L1127" s="246"/>
      <c r="M1127" s="246"/>
      <c r="O1127" s="246"/>
      <c r="P1127" s="246"/>
      <c r="Q1127" s="246"/>
      <c r="R1127" s="246"/>
      <c r="S1127" s="246"/>
      <c r="T1127" s="251"/>
      <c r="U1127" s="246"/>
      <c r="Z1127" s="246"/>
      <c r="AA1127" s="246"/>
      <c r="AB1127" s="246"/>
      <c r="AC1127" s="246"/>
    </row>
    <row r="1128" spans="1:29" x14ac:dyDescent="0.3">
      <c r="A1128" s="246"/>
      <c r="B1128" s="246"/>
      <c r="C1128" s="246"/>
      <c r="D1128" s="246"/>
      <c r="E1128" s="246"/>
      <c r="F1128" s="247"/>
      <c r="G1128" s="246"/>
      <c r="H1128" s="246"/>
      <c r="I1128" s="246"/>
      <c r="J1128" s="246"/>
      <c r="K1128" s="246"/>
      <c r="L1128" s="246"/>
      <c r="M1128" s="246"/>
      <c r="O1128" s="246"/>
      <c r="P1128" s="246"/>
      <c r="Q1128" s="246"/>
      <c r="R1128" s="246"/>
      <c r="S1128" s="246"/>
      <c r="T1128" s="251"/>
      <c r="U1128" s="246"/>
      <c r="Z1128" s="246"/>
      <c r="AA1128" s="246"/>
      <c r="AB1128" s="246"/>
      <c r="AC1128" s="246"/>
    </row>
    <row r="1129" spans="1:29" x14ac:dyDescent="0.3">
      <c r="A1129" s="246"/>
      <c r="B1129" s="246"/>
      <c r="C1129" s="246"/>
      <c r="D1129" s="246"/>
      <c r="E1129" s="246"/>
      <c r="F1129" s="247"/>
      <c r="G1129" s="246"/>
      <c r="H1129" s="246"/>
      <c r="I1129" s="246"/>
      <c r="J1129" s="246"/>
      <c r="K1129" s="246"/>
      <c r="L1129" s="246"/>
      <c r="M1129" s="246"/>
      <c r="O1129" s="246"/>
      <c r="P1129" s="246"/>
      <c r="Q1129" s="246"/>
      <c r="R1129" s="246"/>
      <c r="S1129" s="246"/>
      <c r="T1129" s="251"/>
      <c r="U1129" s="246"/>
      <c r="Z1129" s="246"/>
      <c r="AA1129" s="246"/>
      <c r="AB1129" s="246"/>
      <c r="AC1129" s="246"/>
    </row>
    <row r="1130" spans="1:29" x14ac:dyDescent="0.3">
      <c r="A1130" s="246"/>
      <c r="B1130" s="246"/>
      <c r="C1130" s="246"/>
      <c r="D1130" s="246"/>
      <c r="E1130" s="246"/>
      <c r="F1130" s="247"/>
      <c r="G1130" s="246"/>
      <c r="H1130" s="246"/>
      <c r="I1130" s="246"/>
      <c r="J1130" s="246"/>
      <c r="K1130" s="246"/>
      <c r="L1130" s="246"/>
      <c r="M1130" s="246"/>
      <c r="O1130" s="246"/>
      <c r="P1130" s="246"/>
      <c r="Q1130" s="246"/>
      <c r="R1130" s="246"/>
      <c r="S1130" s="246"/>
      <c r="T1130" s="251"/>
      <c r="U1130" s="246"/>
      <c r="Z1130" s="246"/>
      <c r="AA1130" s="246"/>
      <c r="AB1130" s="246"/>
      <c r="AC1130" s="246"/>
    </row>
    <row r="1131" spans="1:29" x14ac:dyDescent="0.3">
      <c r="A1131" s="246"/>
      <c r="B1131" s="246"/>
      <c r="C1131" s="246"/>
      <c r="D1131" s="246"/>
      <c r="E1131" s="246"/>
      <c r="F1131" s="247"/>
      <c r="G1131" s="246"/>
      <c r="H1131" s="246"/>
      <c r="I1131" s="246"/>
      <c r="J1131" s="246"/>
      <c r="K1131" s="246"/>
      <c r="L1131" s="246"/>
      <c r="M1131" s="246"/>
      <c r="O1131" s="246"/>
      <c r="P1131" s="246"/>
      <c r="Q1131" s="246"/>
      <c r="R1131" s="246"/>
      <c r="S1131" s="246"/>
      <c r="T1131" s="251"/>
      <c r="U1131" s="246"/>
      <c r="Z1131" s="246"/>
      <c r="AA1131" s="246"/>
      <c r="AB1131" s="246"/>
      <c r="AC1131" s="246"/>
    </row>
    <row r="1132" spans="1:29" x14ac:dyDescent="0.3">
      <c r="A1132" s="246"/>
      <c r="B1132" s="246"/>
      <c r="C1132" s="246"/>
      <c r="D1132" s="246"/>
      <c r="E1132" s="246"/>
      <c r="F1132" s="247"/>
      <c r="G1132" s="246"/>
      <c r="H1132" s="246"/>
      <c r="I1132" s="246"/>
      <c r="J1132" s="246"/>
      <c r="K1132" s="246"/>
      <c r="L1132" s="246"/>
      <c r="M1132" s="246"/>
      <c r="O1132" s="246"/>
      <c r="P1132" s="246"/>
      <c r="Q1132" s="246"/>
      <c r="R1132" s="246"/>
      <c r="S1132" s="246"/>
      <c r="T1132" s="251"/>
      <c r="U1132" s="246"/>
      <c r="Z1132" s="246"/>
      <c r="AA1132" s="246"/>
      <c r="AB1132" s="246"/>
      <c r="AC1132" s="246"/>
    </row>
    <row r="1133" spans="1:29" x14ac:dyDescent="0.3">
      <c r="A1133" s="246"/>
      <c r="B1133" s="246"/>
      <c r="C1133" s="246"/>
      <c r="D1133" s="246"/>
      <c r="E1133" s="246"/>
      <c r="F1133" s="247"/>
      <c r="G1133" s="246"/>
      <c r="H1133" s="246"/>
      <c r="I1133" s="246"/>
      <c r="J1133" s="246"/>
      <c r="K1133" s="246"/>
      <c r="L1133" s="246"/>
      <c r="M1133" s="246"/>
      <c r="O1133" s="246"/>
      <c r="P1133" s="246"/>
      <c r="Q1133" s="246"/>
      <c r="R1133" s="246"/>
      <c r="S1133" s="246"/>
      <c r="T1133" s="251"/>
      <c r="U1133" s="246"/>
      <c r="Z1133" s="246"/>
      <c r="AA1133" s="246"/>
      <c r="AB1133" s="246"/>
      <c r="AC1133" s="246"/>
    </row>
    <row r="1134" spans="1:29" x14ac:dyDescent="0.3">
      <c r="A1134" s="246"/>
      <c r="B1134" s="246"/>
      <c r="C1134" s="246"/>
      <c r="D1134" s="246"/>
      <c r="E1134" s="246"/>
      <c r="F1134" s="247"/>
      <c r="G1134" s="246"/>
      <c r="H1134" s="246"/>
      <c r="I1134" s="246"/>
      <c r="J1134" s="246"/>
      <c r="K1134" s="246"/>
      <c r="L1134" s="246"/>
      <c r="M1134" s="246"/>
      <c r="O1134" s="246"/>
      <c r="P1134" s="246"/>
      <c r="Q1134" s="246"/>
      <c r="R1134" s="246"/>
      <c r="S1134" s="246"/>
      <c r="T1134" s="251"/>
      <c r="U1134" s="246"/>
      <c r="Z1134" s="246"/>
      <c r="AA1134" s="246"/>
      <c r="AB1134" s="246"/>
      <c r="AC1134" s="246"/>
    </row>
    <row r="1135" spans="1:29" x14ac:dyDescent="0.3">
      <c r="A1135" s="246"/>
      <c r="B1135" s="246"/>
      <c r="C1135" s="246"/>
      <c r="D1135" s="246"/>
      <c r="E1135" s="246"/>
      <c r="F1135" s="247"/>
      <c r="G1135" s="246"/>
      <c r="H1135" s="246"/>
      <c r="I1135" s="246"/>
      <c r="J1135" s="246"/>
      <c r="K1135" s="246"/>
      <c r="L1135" s="246"/>
      <c r="M1135" s="246"/>
      <c r="O1135" s="246"/>
      <c r="P1135" s="246"/>
      <c r="Q1135" s="246"/>
      <c r="R1135" s="246"/>
      <c r="S1135" s="246"/>
      <c r="T1135" s="251"/>
      <c r="U1135" s="246"/>
      <c r="Z1135" s="246"/>
      <c r="AA1135" s="246"/>
      <c r="AB1135" s="246"/>
      <c r="AC1135" s="246"/>
    </row>
    <row r="1136" spans="1:29" x14ac:dyDescent="0.3">
      <c r="A1136" s="246"/>
      <c r="B1136" s="246"/>
      <c r="C1136" s="246"/>
      <c r="D1136" s="246"/>
      <c r="E1136" s="246"/>
      <c r="F1136" s="247"/>
      <c r="G1136" s="246"/>
      <c r="H1136" s="246"/>
      <c r="I1136" s="246"/>
      <c r="J1136" s="246"/>
      <c r="K1136" s="246"/>
      <c r="L1136" s="246"/>
      <c r="M1136" s="246"/>
      <c r="O1136" s="246"/>
      <c r="P1136" s="246"/>
      <c r="Q1136" s="246"/>
      <c r="R1136" s="246"/>
      <c r="S1136" s="246"/>
      <c r="T1136" s="251"/>
      <c r="U1136" s="246"/>
      <c r="Z1136" s="246"/>
      <c r="AA1136" s="246"/>
      <c r="AB1136" s="246"/>
      <c r="AC1136" s="246"/>
    </row>
    <row r="1137" spans="1:29" x14ac:dyDescent="0.3">
      <c r="A1137" s="246"/>
      <c r="B1137" s="246"/>
      <c r="C1137" s="246"/>
      <c r="D1137" s="246"/>
      <c r="E1137" s="246"/>
      <c r="F1137" s="247"/>
      <c r="G1137" s="246"/>
      <c r="H1137" s="246"/>
      <c r="I1137" s="246"/>
      <c r="J1137" s="246"/>
      <c r="K1137" s="246"/>
      <c r="L1137" s="246"/>
      <c r="M1137" s="246"/>
      <c r="O1137" s="246"/>
      <c r="P1137" s="246"/>
      <c r="Q1137" s="246"/>
      <c r="R1137" s="246"/>
      <c r="S1137" s="246"/>
      <c r="T1137" s="251"/>
      <c r="U1137" s="246"/>
      <c r="Z1137" s="246"/>
      <c r="AA1137" s="246"/>
      <c r="AB1137" s="246"/>
      <c r="AC1137" s="246"/>
    </row>
    <row r="1138" spans="1:29" x14ac:dyDescent="0.3">
      <c r="A1138" s="246"/>
      <c r="B1138" s="246"/>
      <c r="C1138" s="246"/>
      <c r="D1138" s="246"/>
      <c r="E1138" s="246"/>
      <c r="F1138" s="247"/>
      <c r="G1138" s="246"/>
      <c r="H1138" s="246"/>
      <c r="I1138" s="246"/>
      <c r="J1138" s="246"/>
      <c r="K1138" s="246"/>
      <c r="L1138" s="246"/>
      <c r="M1138" s="246"/>
      <c r="O1138" s="246"/>
      <c r="P1138" s="246"/>
      <c r="Q1138" s="246"/>
      <c r="R1138" s="246"/>
      <c r="S1138" s="246"/>
      <c r="T1138" s="251"/>
      <c r="U1138" s="246"/>
      <c r="Z1138" s="246"/>
      <c r="AA1138" s="246"/>
      <c r="AB1138" s="246"/>
      <c r="AC1138" s="246"/>
    </row>
    <row r="1139" spans="1:29" x14ac:dyDescent="0.3">
      <c r="A1139" s="246"/>
      <c r="B1139" s="246"/>
      <c r="C1139" s="246"/>
      <c r="D1139" s="246"/>
      <c r="E1139" s="246"/>
      <c r="F1139" s="247"/>
      <c r="G1139" s="246"/>
      <c r="H1139" s="246"/>
      <c r="I1139" s="246"/>
      <c r="J1139" s="246"/>
      <c r="K1139" s="246"/>
      <c r="L1139" s="246"/>
      <c r="M1139" s="246"/>
      <c r="O1139" s="246"/>
      <c r="P1139" s="246"/>
      <c r="Q1139" s="246"/>
      <c r="R1139" s="246"/>
      <c r="S1139" s="246"/>
      <c r="T1139" s="251"/>
      <c r="U1139" s="246"/>
      <c r="Z1139" s="246"/>
      <c r="AA1139" s="246"/>
      <c r="AB1139" s="246"/>
      <c r="AC1139" s="246"/>
    </row>
    <row r="1140" spans="1:29" x14ac:dyDescent="0.3">
      <c r="A1140" s="246"/>
      <c r="B1140" s="246"/>
      <c r="C1140" s="246"/>
      <c r="D1140" s="246"/>
      <c r="E1140" s="246"/>
      <c r="F1140" s="247"/>
      <c r="G1140" s="246"/>
      <c r="H1140" s="246"/>
      <c r="I1140" s="246"/>
      <c r="J1140" s="246"/>
      <c r="K1140" s="246"/>
      <c r="L1140" s="246"/>
      <c r="M1140" s="246"/>
      <c r="O1140" s="246"/>
      <c r="P1140" s="246"/>
      <c r="Q1140" s="246"/>
      <c r="R1140" s="246"/>
      <c r="S1140" s="246"/>
      <c r="T1140" s="251"/>
      <c r="U1140" s="246"/>
      <c r="Z1140" s="246"/>
      <c r="AA1140" s="246"/>
      <c r="AB1140" s="246"/>
      <c r="AC1140" s="246"/>
    </row>
    <row r="1141" spans="1:29" x14ac:dyDescent="0.3">
      <c r="A1141" s="246"/>
      <c r="B1141" s="246"/>
      <c r="C1141" s="246"/>
      <c r="D1141" s="246"/>
      <c r="E1141" s="246"/>
      <c r="F1141" s="247"/>
      <c r="G1141" s="246"/>
      <c r="H1141" s="246"/>
      <c r="I1141" s="246"/>
      <c r="J1141" s="246"/>
      <c r="K1141" s="246"/>
      <c r="L1141" s="246"/>
      <c r="M1141" s="246"/>
      <c r="O1141" s="246"/>
      <c r="P1141" s="246"/>
      <c r="Q1141" s="246"/>
      <c r="R1141" s="246"/>
      <c r="S1141" s="246"/>
      <c r="T1141" s="251"/>
      <c r="U1141" s="246"/>
      <c r="Z1141" s="246"/>
      <c r="AA1141" s="246"/>
      <c r="AB1141" s="246"/>
      <c r="AC1141" s="246"/>
    </row>
    <row r="1142" spans="1:29" x14ac:dyDescent="0.3">
      <c r="A1142" s="246"/>
      <c r="B1142" s="246"/>
      <c r="C1142" s="246"/>
      <c r="D1142" s="246"/>
      <c r="E1142" s="246"/>
      <c r="F1142" s="247"/>
      <c r="G1142" s="246"/>
      <c r="H1142" s="246"/>
      <c r="I1142" s="246"/>
      <c r="J1142" s="246"/>
      <c r="K1142" s="246"/>
      <c r="L1142" s="246"/>
      <c r="M1142" s="246"/>
      <c r="O1142" s="246"/>
      <c r="P1142" s="246"/>
      <c r="Q1142" s="246"/>
      <c r="R1142" s="246"/>
      <c r="S1142" s="246"/>
      <c r="T1142" s="251"/>
      <c r="U1142" s="246"/>
      <c r="Z1142" s="246"/>
      <c r="AA1142" s="246"/>
      <c r="AB1142" s="246"/>
      <c r="AC1142" s="246"/>
    </row>
    <row r="1143" spans="1:29" x14ac:dyDescent="0.3">
      <c r="A1143" s="246"/>
      <c r="B1143" s="246"/>
      <c r="C1143" s="246"/>
      <c r="D1143" s="246"/>
      <c r="E1143" s="246"/>
      <c r="F1143" s="247"/>
      <c r="G1143" s="246"/>
      <c r="H1143" s="246"/>
      <c r="I1143" s="246"/>
      <c r="J1143" s="246"/>
      <c r="K1143" s="246"/>
      <c r="L1143" s="246"/>
      <c r="M1143" s="246"/>
      <c r="O1143" s="246"/>
      <c r="P1143" s="246"/>
      <c r="Q1143" s="246"/>
      <c r="R1143" s="246"/>
      <c r="S1143" s="246"/>
      <c r="T1143" s="251"/>
      <c r="U1143" s="246"/>
      <c r="Z1143" s="246"/>
      <c r="AA1143" s="246"/>
      <c r="AB1143" s="246"/>
      <c r="AC1143" s="246"/>
    </row>
    <row r="1144" spans="1:29" x14ac:dyDescent="0.3">
      <c r="A1144" s="246"/>
      <c r="B1144" s="246"/>
      <c r="C1144" s="246"/>
      <c r="D1144" s="246"/>
      <c r="E1144" s="246"/>
      <c r="F1144" s="247"/>
      <c r="G1144" s="246"/>
      <c r="H1144" s="246"/>
      <c r="I1144" s="246"/>
      <c r="J1144" s="246"/>
      <c r="K1144" s="246"/>
      <c r="L1144" s="246"/>
      <c r="M1144" s="246"/>
      <c r="O1144" s="246"/>
      <c r="P1144" s="246"/>
      <c r="Q1144" s="246"/>
      <c r="R1144" s="246"/>
      <c r="S1144" s="246"/>
      <c r="T1144" s="251"/>
      <c r="U1144" s="246"/>
      <c r="Z1144" s="246"/>
      <c r="AA1144" s="246"/>
      <c r="AB1144" s="246"/>
      <c r="AC1144" s="246"/>
    </row>
    <row r="1145" spans="1:29" x14ac:dyDescent="0.3">
      <c r="A1145" s="246"/>
      <c r="B1145" s="246"/>
      <c r="C1145" s="246"/>
      <c r="D1145" s="246"/>
      <c r="E1145" s="246"/>
      <c r="F1145" s="247"/>
      <c r="G1145" s="246"/>
      <c r="H1145" s="246"/>
      <c r="I1145" s="246"/>
      <c r="J1145" s="246"/>
      <c r="K1145" s="246"/>
      <c r="L1145" s="246"/>
      <c r="M1145" s="246"/>
      <c r="O1145" s="246"/>
      <c r="P1145" s="246"/>
      <c r="Q1145" s="246"/>
      <c r="R1145" s="246"/>
      <c r="S1145" s="246"/>
      <c r="T1145" s="251"/>
      <c r="U1145" s="246"/>
      <c r="Z1145" s="246"/>
      <c r="AA1145" s="246"/>
      <c r="AB1145" s="246"/>
      <c r="AC1145" s="246"/>
    </row>
    <row r="1146" spans="1:29" x14ac:dyDescent="0.3">
      <c r="A1146" s="246"/>
      <c r="B1146" s="246"/>
      <c r="C1146" s="246"/>
      <c r="D1146" s="246"/>
      <c r="E1146" s="246"/>
      <c r="F1146" s="247"/>
      <c r="G1146" s="246"/>
      <c r="H1146" s="246"/>
      <c r="I1146" s="246"/>
      <c r="J1146" s="246"/>
      <c r="K1146" s="246"/>
      <c r="L1146" s="246"/>
      <c r="M1146" s="246"/>
      <c r="O1146" s="246"/>
      <c r="P1146" s="246"/>
      <c r="Q1146" s="246"/>
      <c r="R1146" s="246"/>
      <c r="S1146" s="246"/>
      <c r="T1146" s="251"/>
      <c r="U1146" s="246"/>
      <c r="Z1146" s="246"/>
      <c r="AA1146" s="246"/>
      <c r="AB1146" s="246"/>
      <c r="AC1146" s="246"/>
    </row>
    <row r="1147" spans="1:29" x14ac:dyDescent="0.3">
      <c r="A1147" s="246"/>
      <c r="B1147" s="246"/>
      <c r="C1147" s="246"/>
      <c r="D1147" s="246"/>
      <c r="E1147" s="246"/>
      <c r="F1147" s="247"/>
      <c r="G1147" s="246"/>
      <c r="H1147" s="246"/>
      <c r="I1147" s="246"/>
      <c r="J1147" s="246"/>
      <c r="K1147" s="246"/>
      <c r="L1147" s="246"/>
      <c r="M1147" s="246"/>
      <c r="O1147" s="246"/>
      <c r="P1147" s="246"/>
      <c r="Q1147" s="246"/>
      <c r="R1147" s="246"/>
      <c r="S1147" s="246"/>
      <c r="T1147" s="251"/>
      <c r="U1147" s="246"/>
      <c r="Z1147" s="246"/>
      <c r="AA1147" s="246"/>
      <c r="AB1147" s="246"/>
      <c r="AC1147" s="246"/>
    </row>
    <row r="1148" spans="1:29" x14ac:dyDescent="0.3">
      <c r="A1148" s="246"/>
      <c r="B1148" s="246"/>
      <c r="C1148" s="246"/>
      <c r="D1148" s="246"/>
      <c r="E1148" s="246"/>
      <c r="F1148" s="247"/>
      <c r="G1148" s="246"/>
      <c r="H1148" s="246"/>
      <c r="I1148" s="246"/>
      <c r="J1148" s="246"/>
      <c r="K1148" s="246"/>
      <c r="L1148" s="246"/>
      <c r="M1148" s="246"/>
      <c r="O1148" s="246"/>
      <c r="P1148" s="246"/>
      <c r="Q1148" s="246"/>
      <c r="R1148" s="246"/>
      <c r="S1148" s="246"/>
      <c r="T1148" s="251"/>
      <c r="U1148" s="246"/>
      <c r="Z1148" s="246"/>
      <c r="AA1148" s="246"/>
      <c r="AB1148" s="246"/>
      <c r="AC1148" s="246"/>
    </row>
    <row r="1149" spans="1:29" x14ac:dyDescent="0.3">
      <c r="A1149" s="246"/>
      <c r="B1149" s="246"/>
      <c r="C1149" s="246"/>
      <c r="D1149" s="246"/>
      <c r="E1149" s="246"/>
      <c r="F1149" s="247"/>
      <c r="G1149" s="246"/>
      <c r="H1149" s="246"/>
      <c r="I1149" s="246"/>
      <c r="J1149" s="246"/>
      <c r="K1149" s="246"/>
      <c r="L1149" s="246"/>
      <c r="M1149" s="246"/>
      <c r="O1149" s="246"/>
      <c r="P1149" s="246"/>
      <c r="Q1149" s="246"/>
      <c r="R1149" s="246"/>
      <c r="S1149" s="246"/>
      <c r="T1149" s="251"/>
      <c r="U1149" s="246"/>
      <c r="Z1149" s="246"/>
      <c r="AA1149" s="246"/>
      <c r="AB1149" s="246"/>
      <c r="AC1149" s="246"/>
    </row>
    <row r="1150" spans="1:29" x14ac:dyDescent="0.3">
      <c r="A1150" s="246"/>
      <c r="B1150" s="246"/>
      <c r="C1150" s="246"/>
      <c r="D1150" s="246"/>
      <c r="E1150" s="246"/>
      <c r="F1150" s="247"/>
      <c r="G1150" s="246"/>
      <c r="H1150" s="246"/>
      <c r="I1150" s="246"/>
      <c r="J1150" s="246"/>
      <c r="K1150" s="246"/>
      <c r="L1150" s="246"/>
      <c r="M1150" s="246"/>
      <c r="O1150" s="246"/>
      <c r="P1150" s="246"/>
      <c r="Q1150" s="246"/>
      <c r="R1150" s="246"/>
      <c r="S1150" s="246"/>
      <c r="T1150" s="251"/>
      <c r="U1150" s="246"/>
      <c r="Z1150" s="246"/>
      <c r="AA1150" s="246"/>
      <c r="AB1150" s="246"/>
      <c r="AC1150" s="246"/>
    </row>
    <row r="1151" spans="1:29" x14ac:dyDescent="0.3">
      <c r="A1151" s="246"/>
      <c r="B1151" s="246"/>
      <c r="C1151" s="246"/>
      <c r="D1151" s="246"/>
      <c r="E1151" s="246"/>
      <c r="F1151" s="247"/>
      <c r="G1151" s="246"/>
      <c r="H1151" s="246"/>
      <c r="I1151" s="246"/>
      <c r="J1151" s="246"/>
      <c r="K1151" s="246"/>
      <c r="L1151" s="246"/>
      <c r="M1151" s="246"/>
      <c r="O1151" s="246"/>
      <c r="P1151" s="246"/>
      <c r="Q1151" s="246"/>
      <c r="R1151" s="246"/>
      <c r="S1151" s="246"/>
      <c r="T1151" s="251"/>
      <c r="U1151" s="246"/>
      <c r="Z1151" s="246"/>
      <c r="AA1151" s="246"/>
      <c r="AB1151" s="246"/>
      <c r="AC1151" s="246"/>
    </row>
    <row r="1152" spans="1:29" x14ac:dyDescent="0.3">
      <c r="A1152" s="246"/>
      <c r="B1152" s="246"/>
      <c r="C1152" s="246"/>
      <c r="D1152" s="246"/>
      <c r="E1152" s="246"/>
      <c r="F1152" s="247"/>
      <c r="G1152" s="246"/>
      <c r="H1152" s="246"/>
      <c r="I1152" s="246"/>
      <c r="J1152" s="246"/>
      <c r="K1152" s="246"/>
      <c r="L1152" s="246"/>
      <c r="M1152" s="246"/>
      <c r="O1152" s="246"/>
      <c r="P1152" s="246"/>
      <c r="Q1152" s="246"/>
      <c r="R1152" s="246"/>
      <c r="S1152" s="246"/>
      <c r="T1152" s="251"/>
      <c r="U1152" s="246"/>
      <c r="Z1152" s="246"/>
      <c r="AA1152" s="246"/>
      <c r="AB1152" s="246"/>
      <c r="AC1152" s="246"/>
    </row>
    <row r="1153" spans="1:29" x14ac:dyDescent="0.3">
      <c r="A1153" s="246"/>
      <c r="B1153" s="246"/>
      <c r="C1153" s="246"/>
      <c r="D1153" s="246"/>
      <c r="E1153" s="246"/>
      <c r="F1153" s="247"/>
      <c r="G1153" s="246"/>
      <c r="H1153" s="246"/>
      <c r="I1153" s="246"/>
      <c r="J1153" s="246"/>
      <c r="K1153" s="246"/>
      <c r="L1153" s="246"/>
      <c r="M1153" s="246"/>
      <c r="O1153" s="246"/>
      <c r="P1153" s="246"/>
      <c r="Q1153" s="246"/>
      <c r="R1153" s="246"/>
      <c r="S1153" s="246"/>
      <c r="T1153" s="251"/>
      <c r="U1153" s="246"/>
      <c r="Z1153" s="246"/>
      <c r="AA1153" s="246"/>
      <c r="AB1153" s="246"/>
      <c r="AC1153" s="246"/>
    </row>
    <row r="1154" spans="1:29" x14ac:dyDescent="0.3">
      <c r="A1154" s="246"/>
      <c r="B1154" s="246"/>
      <c r="C1154" s="246"/>
      <c r="D1154" s="246"/>
      <c r="E1154" s="246"/>
      <c r="F1154" s="247"/>
      <c r="G1154" s="246"/>
      <c r="H1154" s="246"/>
      <c r="I1154" s="246"/>
      <c r="J1154" s="246"/>
      <c r="K1154" s="246"/>
      <c r="L1154" s="246"/>
      <c r="M1154" s="246"/>
      <c r="O1154" s="246"/>
      <c r="P1154" s="246"/>
      <c r="Q1154" s="246"/>
      <c r="R1154" s="246"/>
      <c r="S1154" s="246"/>
      <c r="T1154" s="251"/>
      <c r="U1154" s="246"/>
      <c r="Z1154" s="246"/>
      <c r="AA1154" s="246"/>
      <c r="AB1154" s="246"/>
      <c r="AC1154" s="246"/>
    </row>
    <row r="1155" spans="1:29" x14ac:dyDescent="0.3">
      <c r="A1155" s="246"/>
      <c r="B1155" s="246"/>
      <c r="C1155" s="246"/>
      <c r="D1155" s="246"/>
      <c r="E1155" s="246"/>
      <c r="F1155" s="247"/>
      <c r="G1155" s="246"/>
      <c r="H1155" s="246"/>
      <c r="I1155" s="246"/>
      <c r="J1155" s="246"/>
      <c r="K1155" s="246"/>
      <c r="L1155" s="246"/>
      <c r="M1155" s="246"/>
      <c r="O1155" s="246"/>
      <c r="P1155" s="246"/>
      <c r="Q1155" s="246"/>
      <c r="R1155" s="246"/>
      <c r="S1155" s="246"/>
      <c r="T1155" s="251"/>
      <c r="U1155" s="246"/>
      <c r="Z1155" s="246"/>
      <c r="AA1155" s="246"/>
      <c r="AB1155" s="246"/>
      <c r="AC1155" s="246"/>
    </row>
    <row r="1156" spans="1:29" x14ac:dyDescent="0.3">
      <c r="A1156" s="246"/>
      <c r="B1156" s="246"/>
      <c r="C1156" s="246"/>
      <c r="D1156" s="246"/>
      <c r="E1156" s="246"/>
      <c r="F1156" s="247"/>
      <c r="G1156" s="246"/>
      <c r="H1156" s="246"/>
      <c r="I1156" s="246"/>
      <c r="J1156" s="246"/>
      <c r="K1156" s="246"/>
      <c r="L1156" s="246"/>
      <c r="M1156" s="246"/>
      <c r="O1156" s="246"/>
      <c r="P1156" s="246"/>
      <c r="Q1156" s="246"/>
      <c r="R1156" s="246"/>
      <c r="S1156" s="246"/>
      <c r="T1156" s="251"/>
      <c r="U1156" s="246"/>
      <c r="Z1156" s="246"/>
      <c r="AA1156" s="246"/>
      <c r="AB1156" s="246"/>
      <c r="AC1156" s="246"/>
    </row>
    <row r="1157" spans="1:29" x14ac:dyDescent="0.3">
      <c r="A1157" s="246"/>
      <c r="B1157" s="246"/>
      <c r="C1157" s="246"/>
      <c r="D1157" s="246"/>
      <c r="E1157" s="246"/>
      <c r="F1157" s="247"/>
      <c r="G1157" s="246"/>
      <c r="H1157" s="246"/>
      <c r="I1157" s="246"/>
      <c r="J1157" s="246"/>
      <c r="K1157" s="246"/>
      <c r="L1157" s="246"/>
      <c r="M1157" s="246"/>
      <c r="O1157" s="246"/>
      <c r="P1157" s="246"/>
      <c r="Q1157" s="246"/>
      <c r="R1157" s="246"/>
      <c r="S1157" s="246"/>
      <c r="T1157" s="251"/>
      <c r="U1157" s="246"/>
      <c r="Z1157" s="246"/>
      <c r="AA1157" s="246"/>
      <c r="AB1157" s="246"/>
      <c r="AC1157" s="246"/>
    </row>
    <row r="1158" spans="1:29" x14ac:dyDescent="0.3">
      <c r="A1158" s="246"/>
      <c r="B1158" s="246"/>
      <c r="C1158" s="246"/>
      <c r="D1158" s="246"/>
      <c r="E1158" s="246"/>
      <c r="F1158" s="247"/>
      <c r="G1158" s="246"/>
      <c r="H1158" s="246"/>
      <c r="I1158" s="246"/>
      <c r="J1158" s="246"/>
      <c r="K1158" s="246"/>
      <c r="L1158" s="246"/>
      <c r="M1158" s="246"/>
      <c r="O1158" s="246"/>
      <c r="P1158" s="246"/>
      <c r="Q1158" s="246"/>
      <c r="R1158" s="246"/>
      <c r="S1158" s="246"/>
      <c r="T1158" s="251"/>
      <c r="U1158" s="246"/>
      <c r="Z1158" s="246"/>
      <c r="AA1158" s="246"/>
      <c r="AB1158" s="246"/>
      <c r="AC1158" s="246"/>
    </row>
    <row r="1159" spans="1:29" x14ac:dyDescent="0.3">
      <c r="A1159" s="246"/>
      <c r="B1159" s="246"/>
      <c r="C1159" s="246"/>
      <c r="D1159" s="246"/>
      <c r="E1159" s="246"/>
      <c r="F1159" s="247"/>
      <c r="G1159" s="246"/>
      <c r="H1159" s="246"/>
      <c r="I1159" s="246"/>
      <c r="J1159" s="246"/>
      <c r="K1159" s="246"/>
      <c r="L1159" s="246"/>
      <c r="M1159" s="246"/>
      <c r="O1159" s="246"/>
      <c r="P1159" s="246"/>
      <c r="Q1159" s="246"/>
      <c r="R1159" s="246"/>
      <c r="S1159" s="246"/>
      <c r="T1159" s="251"/>
      <c r="U1159" s="246"/>
      <c r="Z1159" s="246"/>
      <c r="AA1159" s="246"/>
      <c r="AB1159" s="246"/>
      <c r="AC1159" s="246"/>
    </row>
    <row r="1160" spans="1:29" x14ac:dyDescent="0.3">
      <c r="A1160" s="246"/>
      <c r="B1160" s="246"/>
      <c r="C1160" s="246"/>
      <c r="D1160" s="246"/>
      <c r="E1160" s="246"/>
      <c r="F1160" s="247"/>
      <c r="G1160" s="246"/>
      <c r="H1160" s="246"/>
      <c r="I1160" s="246"/>
      <c r="J1160" s="246"/>
      <c r="K1160" s="246"/>
      <c r="L1160" s="246"/>
      <c r="M1160" s="246"/>
      <c r="O1160" s="246"/>
      <c r="P1160" s="246"/>
      <c r="Q1160" s="246"/>
      <c r="R1160" s="246"/>
      <c r="S1160" s="246"/>
      <c r="T1160" s="251"/>
      <c r="U1160" s="246"/>
      <c r="Z1160" s="246"/>
      <c r="AA1160" s="246"/>
      <c r="AB1160" s="246"/>
      <c r="AC1160" s="246"/>
    </row>
    <row r="1161" spans="1:29" x14ac:dyDescent="0.3">
      <c r="A1161" s="246"/>
      <c r="B1161" s="246"/>
      <c r="C1161" s="246"/>
      <c r="D1161" s="246"/>
      <c r="E1161" s="246"/>
      <c r="F1161" s="247"/>
      <c r="G1161" s="246"/>
      <c r="H1161" s="246"/>
      <c r="I1161" s="246"/>
      <c r="J1161" s="246"/>
      <c r="K1161" s="246"/>
      <c r="L1161" s="246"/>
      <c r="M1161" s="246"/>
      <c r="O1161" s="246"/>
      <c r="P1161" s="246"/>
      <c r="Q1161" s="246"/>
      <c r="R1161" s="246"/>
      <c r="S1161" s="246"/>
      <c r="T1161" s="251"/>
      <c r="U1161" s="246"/>
      <c r="Z1161" s="246"/>
      <c r="AA1161" s="246"/>
      <c r="AB1161" s="246"/>
      <c r="AC1161" s="246"/>
    </row>
    <row r="1162" spans="1:29" x14ac:dyDescent="0.3">
      <c r="A1162" s="246"/>
      <c r="B1162" s="246"/>
      <c r="C1162" s="246"/>
      <c r="D1162" s="246"/>
      <c r="E1162" s="246"/>
      <c r="F1162" s="247"/>
      <c r="G1162" s="246"/>
      <c r="H1162" s="246"/>
      <c r="I1162" s="246"/>
      <c r="J1162" s="246"/>
      <c r="K1162" s="246"/>
      <c r="L1162" s="246"/>
      <c r="M1162" s="246"/>
      <c r="O1162" s="246"/>
      <c r="P1162" s="246"/>
      <c r="Q1162" s="246"/>
      <c r="R1162" s="246"/>
      <c r="S1162" s="246"/>
      <c r="T1162" s="251"/>
      <c r="U1162" s="246"/>
      <c r="Z1162" s="246"/>
      <c r="AA1162" s="246"/>
      <c r="AB1162" s="246"/>
      <c r="AC1162" s="246"/>
    </row>
    <row r="1163" spans="1:29" x14ac:dyDescent="0.3">
      <c r="A1163" s="246"/>
      <c r="B1163" s="246"/>
      <c r="C1163" s="246"/>
      <c r="D1163" s="246"/>
      <c r="E1163" s="246"/>
      <c r="F1163" s="247"/>
      <c r="G1163" s="246"/>
      <c r="H1163" s="246"/>
      <c r="I1163" s="246"/>
      <c r="J1163" s="246"/>
      <c r="K1163" s="246"/>
      <c r="L1163" s="246"/>
      <c r="M1163" s="246"/>
      <c r="O1163" s="246"/>
      <c r="P1163" s="246"/>
      <c r="Q1163" s="246"/>
      <c r="R1163" s="246"/>
      <c r="S1163" s="246"/>
      <c r="T1163" s="251"/>
      <c r="U1163" s="246"/>
      <c r="Z1163" s="246"/>
      <c r="AA1163" s="246"/>
      <c r="AB1163" s="246"/>
      <c r="AC1163" s="246"/>
    </row>
    <row r="1164" spans="1:29" x14ac:dyDescent="0.3">
      <c r="A1164" s="246"/>
      <c r="B1164" s="246"/>
      <c r="C1164" s="246"/>
      <c r="D1164" s="246"/>
      <c r="E1164" s="246"/>
      <c r="F1164" s="247"/>
      <c r="G1164" s="246"/>
      <c r="H1164" s="246"/>
      <c r="I1164" s="246"/>
      <c r="J1164" s="246"/>
      <c r="K1164" s="246"/>
      <c r="L1164" s="246"/>
      <c r="M1164" s="246"/>
      <c r="O1164" s="246"/>
      <c r="P1164" s="246"/>
      <c r="Q1164" s="246"/>
      <c r="R1164" s="246"/>
      <c r="S1164" s="246"/>
      <c r="T1164" s="251"/>
      <c r="U1164" s="246"/>
      <c r="Z1164" s="246"/>
      <c r="AA1164" s="246"/>
      <c r="AB1164" s="246"/>
      <c r="AC1164" s="246"/>
    </row>
    <row r="1165" spans="1:29" x14ac:dyDescent="0.3">
      <c r="A1165" s="246"/>
      <c r="B1165" s="246"/>
      <c r="C1165" s="246"/>
      <c r="D1165" s="246"/>
      <c r="E1165" s="246"/>
      <c r="F1165" s="247"/>
      <c r="G1165" s="246"/>
      <c r="H1165" s="246"/>
      <c r="I1165" s="246"/>
      <c r="J1165" s="246"/>
      <c r="K1165" s="246"/>
      <c r="L1165" s="246"/>
      <c r="M1165" s="246"/>
      <c r="O1165" s="246"/>
      <c r="P1165" s="246"/>
      <c r="Q1165" s="246"/>
      <c r="R1165" s="246"/>
      <c r="S1165" s="246"/>
      <c r="T1165" s="251"/>
      <c r="U1165" s="246"/>
      <c r="Z1165" s="246"/>
      <c r="AA1165" s="246"/>
      <c r="AB1165" s="246"/>
      <c r="AC1165" s="246"/>
    </row>
    <row r="1166" spans="1:29" x14ac:dyDescent="0.3">
      <c r="A1166" s="246"/>
      <c r="B1166" s="246"/>
      <c r="C1166" s="246"/>
      <c r="D1166" s="246"/>
      <c r="E1166" s="246"/>
      <c r="F1166" s="247"/>
      <c r="G1166" s="246"/>
      <c r="H1166" s="246"/>
      <c r="I1166" s="246"/>
      <c r="J1166" s="246"/>
      <c r="K1166" s="246"/>
      <c r="L1166" s="246"/>
      <c r="M1166" s="246"/>
      <c r="O1166" s="246"/>
      <c r="P1166" s="246"/>
      <c r="Q1166" s="246"/>
      <c r="R1166" s="246"/>
      <c r="S1166" s="246"/>
      <c r="T1166" s="251"/>
      <c r="U1166" s="246"/>
      <c r="Z1166" s="246"/>
      <c r="AA1166" s="246"/>
      <c r="AB1166" s="246"/>
      <c r="AC1166" s="246"/>
    </row>
    <row r="1167" spans="1:29" x14ac:dyDescent="0.3">
      <c r="A1167" s="246"/>
      <c r="B1167" s="246"/>
      <c r="C1167" s="246"/>
      <c r="D1167" s="246"/>
      <c r="E1167" s="246"/>
      <c r="F1167" s="247"/>
      <c r="G1167" s="246"/>
      <c r="H1167" s="246"/>
      <c r="I1167" s="246"/>
      <c r="J1167" s="246"/>
      <c r="K1167" s="246"/>
      <c r="L1167" s="246"/>
      <c r="M1167" s="246"/>
      <c r="O1167" s="246"/>
      <c r="P1167" s="246"/>
      <c r="Q1167" s="246"/>
      <c r="R1167" s="246"/>
      <c r="S1167" s="246"/>
      <c r="T1167" s="251"/>
      <c r="U1167" s="246"/>
      <c r="Z1167" s="246"/>
      <c r="AA1167" s="246"/>
      <c r="AB1167" s="246"/>
      <c r="AC1167" s="246"/>
    </row>
    <row r="1168" spans="1:29" x14ac:dyDescent="0.3">
      <c r="A1168" s="246"/>
      <c r="B1168" s="246"/>
      <c r="C1168" s="246"/>
      <c r="D1168" s="246"/>
      <c r="E1168" s="246"/>
      <c r="F1168" s="247"/>
      <c r="G1168" s="246"/>
      <c r="H1168" s="246"/>
      <c r="I1168" s="246"/>
      <c r="J1168" s="246"/>
      <c r="K1168" s="246"/>
      <c r="L1168" s="246"/>
      <c r="M1168" s="246"/>
      <c r="O1168" s="246"/>
      <c r="P1168" s="246"/>
      <c r="Q1168" s="246"/>
      <c r="R1168" s="246"/>
      <c r="S1168" s="246"/>
      <c r="T1168" s="251"/>
      <c r="U1168" s="246"/>
      <c r="Z1168" s="246"/>
      <c r="AA1168" s="246"/>
      <c r="AB1168" s="246"/>
      <c r="AC1168" s="246"/>
    </row>
    <row r="1169" spans="1:29" x14ac:dyDescent="0.3">
      <c r="A1169" s="246"/>
      <c r="B1169" s="246"/>
      <c r="C1169" s="246"/>
      <c r="D1169" s="246"/>
      <c r="E1169" s="246"/>
      <c r="F1169" s="247"/>
      <c r="G1169" s="246"/>
      <c r="H1169" s="246"/>
      <c r="I1169" s="246"/>
      <c r="J1169" s="246"/>
      <c r="K1169" s="246"/>
      <c r="L1169" s="246"/>
      <c r="M1169" s="246"/>
      <c r="O1169" s="246"/>
      <c r="P1169" s="246"/>
      <c r="Q1169" s="246"/>
      <c r="R1169" s="246"/>
      <c r="S1169" s="246"/>
      <c r="T1169" s="251"/>
      <c r="U1169" s="246"/>
      <c r="Z1169" s="246"/>
      <c r="AA1169" s="246"/>
      <c r="AB1169" s="246"/>
      <c r="AC1169" s="246"/>
    </row>
    <row r="1170" spans="1:29" x14ac:dyDescent="0.3">
      <c r="A1170" s="246"/>
      <c r="B1170" s="246"/>
      <c r="C1170" s="246"/>
      <c r="D1170" s="246"/>
      <c r="E1170" s="246"/>
      <c r="F1170" s="247"/>
      <c r="G1170" s="246"/>
      <c r="H1170" s="246"/>
      <c r="I1170" s="246"/>
      <c r="J1170" s="246"/>
      <c r="K1170" s="246"/>
      <c r="L1170" s="246"/>
      <c r="M1170" s="246"/>
      <c r="O1170" s="246"/>
      <c r="P1170" s="246"/>
      <c r="Q1170" s="246"/>
      <c r="R1170" s="246"/>
      <c r="S1170" s="246"/>
      <c r="T1170" s="251"/>
      <c r="U1170" s="246"/>
      <c r="Z1170" s="246"/>
      <c r="AA1170" s="246"/>
      <c r="AB1170" s="246"/>
      <c r="AC1170" s="246"/>
    </row>
    <row r="1171" spans="1:29" x14ac:dyDescent="0.3">
      <c r="A1171" s="246"/>
      <c r="B1171" s="246"/>
      <c r="C1171" s="246"/>
      <c r="D1171" s="246"/>
      <c r="E1171" s="246"/>
      <c r="F1171" s="247"/>
      <c r="G1171" s="246"/>
      <c r="H1171" s="246"/>
      <c r="I1171" s="246"/>
      <c r="J1171" s="246"/>
      <c r="K1171" s="246"/>
      <c r="L1171" s="246"/>
      <c r="M1171" s="246"/>
      <c r="O1171" s="246"/>
      <c r="P1171" s="246"/>
      <c r="Q1171" s="246"/>
      <c r="R1171" s="246"/>
      <c r="S1171" s="246"/>
      <c r="T1171" s="251"/>
      <c r="U1171" s="246"/>
      <c r="Z1171" s="246"/>
      <c r="AA1171" s="246"/>
      <c r="AB1171" s="246"/>
      <c r="AC1171" s="246"/>
    </row>
    <row r="1172" spans="1:29" x14ac:dyDescent="0.3">
      <c r="A1172" s="246"/>
      <c r="B1172" s="246"/>
      <c r="C1172" s="246"/>
      <c r="D1172" s="246"/>
      <c r="E1172" s="246"/>
      <c r="F1172" s="247"/>
      <c r="G1172" s="246"/>
      <c r="H1172" s="246"/>
      <c r="I1172" s="246"/>
      <c r="J1172" s="246"/>
      <c r="K1172" s="246"/>
      <c r="L1172" s="246"/>
      <c r="M1172" s="246"/>
      <c r="O1172" s="246"/>
      <c r="P1172" s="246"/>
      <c r="Q1172" s="246"/>
      <c r="R1172" s="246"/>
      <c r="S1172" s="246"/>
      <c r="T1172" s="251"/>
      <c r="U1172" s="246"/>
      <c r="Z1172" s="246"/>
      <c r="AA1172" s="246"/>
      <c r="AB1172" s="246"/>
      <c r="AC1172" s="246"/>
    </row>
    <row r="1173" spans="1:29" x14ac:dyDescent="0.3">
      <c r="A1173" s="246"/>
      <c r="B1173" s="246"/>
      <c r="C1173" s="246"/>
      <c r="D1173" s="246"/>
      <c r="E1173" s="246"/>
      <c r="F1173" s="247"/>
      <c r="G1173" s="246"/>
      <c r="H1173" s="246"/>
      <c r="I1173" s="246"/>
      <c r="J1173" s="246"/>
      <c r="K1173" s="246"/>
      <c r="L1173" s="246"/>
      <c r="M1173" s="246"/>
      <c r="O1173" s="246"/>
      <c r="P1173" s="246"/>
      <c r="Q1173" s="246"/>
      <c r="R1173" s="246"/>
      <c r="S1173" s="246"/>
      <c r="T1173" s="251"/>
      <c r="U1173" s="246"/>
      <c r="Z1173" s="246"/>
      <c r="AA1173" s="246"/>
      <c r="AB1173" s="246"/>
      <c r="AC1173" s="246"/>
    </row>
    <row r="1174" spans="1:29" x14ac:dyDescent="0.3">
      <c r="A1174" s="246"/>
      <c r="B1174" s="246"/>
      <c r="C1174" s="246"/>
      <c r="D1174" s="246"/>
      <c r="E1174" s="246"/>
      <c r="F1174" s="247"/>
      <c r="G1174" s="246"/>
      <c r="H1174" s="246"/>
      <c r="I1174" s="246"/>
      <c r="J1174" s="246"/>
      <c r="K1174" s="246"/>
      <c r="L1174" s="246"/>
      <c r="M1174" s="246"/>
      <c r="O1174" s="246"/>
      <c r="P1174" s="246"/>
      <c r="Q1174" s="246"/>
      <c r="R1174" s="246"/>
      <c r="S1174" s="246"/>
      <c r="T1174" s="251"/>
      <c r="U1174" s="246"/>
      <c r="Z1174" s="246"/>
      <c r="AA1174" s="246"/>
      <c r="AB1174" s="246"/>
      <c r="AC1174" s="246"/>
    </row>
    <row r="1175" spans="1:29" x14ac:dyDescent="0.3">
      <c r="A1175" s="246"/>
      <c r="B1175" s="246"/>
      <c r="C1175" s="246"/>
      <c r="D1175" s="246"/>
      <c r="E1175" s="246"/>
      <c r="F1175" s="247"/>
      <c r="G1175" s="246"/>
      <c r="H1175" s="246"/>
      <c r="I1175" s="246"/>
      <c r="J1175" s="246"/>
      <c r="K1175" s="246"/>
      <c r="L1175" s="246"/>
      <c r="M1175" s="246"/>
      <c r="O1175" s="246"/>
      <c r="P1175" s="246"/>
      <c r="Q1175" s="246"/>
      <c r="R1175" s="246"/>
      <c r="S1175" s="246"/>
      <c r="T1175" s="251"/>
      <c r="U1175" s="246"/>
      <c r="Z1175" s="246"/>
      <c r="AA1175" s="246"/>
      <c r="AB1175" s="246"/>
      <c r="AC1175" s="246"/>
    </row>
    <row r="1176" spans="1:29" x14ac:dyDescent="0.3">
      <c r="A1176" s="246"/>
      <c r="B1176" s="246"/>
      <c r="C1176" s="246"/>
      <c r="D1176" s="246"/>
      <c r="E1176" s="246"/>
      <c r="F1176" s="247"/>
      <c r="G1176" s="246"/>
      <c r="H1176" s="246"/>
      <c r="I1176" s="246"/>
      <c r="J1176" s="246"/>
      <c r="K1176" s="246"/>
      <c r="L1176" s="246"/>
      <c r="M1176" s="246"/>
      <c r="O1176" s="246"/>
      <c r="P1176" s="246"/>
      <c r="Q1176" s="246"/>
      <c r="R1176" s="246"/>
      <c r="S1176" s="246"/>
      <c r="T1176" s="251"/>
      <c r="U1176" s="246"/>
      <c r="Z1176" s="246"/>
      <c r="AA1176" s="246"/>
      <c r="AB1176" s="246"/>
      <c r="AC1176" s="246"/>
    </row>
    <row r="1177" spans="1:29" x14ac:dyDescent="0.3">
      <c r="A1177" s="246"/>
      <c r="B1177" s="246"/>
      <c r="C1177" s="246"/>
      <c r="D1177" s="246"/>
      <c r="E1177" s="246"/>
      <c r="F1177" s="247"/>
      <c r="G1177" s="246"/>
      <c r="H1177" s="246"/>
      <c r="I1177" s="246"/>
      <c r="J1177" s="246"/>
      <c r="K1177" s="246"/>
      <c r="L1177" s="246"/>
      <c r="M1177" s="246"/>
      <c r="O1177" s="246"/>
      <c r="P1177" s="246"/>
      <c r="Q1177" s="246"/>
      <c r="R1177" s="246"/>
      <c r="S1177" s="246"/>
      <c r="T1177" s="251"/>
      <c r="U1177" s="246"/>
      <c r="Z1177" s="246"/>
      <c r="AA1177" s="246"/>
      <c r="AB1177" s="246"/>
      <c r="AC1177" s="246"/>
    </row>
    <row r="1178" spans="1:29" x14ac:dyDescent="0.3">
      <c r="A1178" s="246"/>
      <c r="B1178" s="246"/>
      <c r="C1178" s="246"/>
      <c r="D1178" s="246"/>
      <c r="E1178" s="246"/>
      <c r="F1178" s="247"/>
      <c r="G1178" s="246"/>
      <c r="H1178" s="246"/>
      <c r="I1178" s="246"/>
      <c r="J1178" s="246"/>
      <c r="K1178" s="246"/>
      <c r="L1178" s="246"/>
      <c r="M1178" s="246"/>
      <c r="O1178" s="246"/>
      <c r="P1178" s="246"/>
      <c r="Q1178" s="246"/>
      <c r="R1178" s="246"/>
      <c r="S1178" s="246"/>
      <c r="T1178" s="251"/>
      <c r="U1178" s="246"/>
      <c r="Z1178" s="246"/>
      <c r="AA1178" s="246"/>
      <c r="AB1178" s="246"/>
      <c r="AC1178" s="246"/>
    </row>
    <row r="1179" spans="1:29" x14ac:dyDescent="0.3">
      <c r="A1179" s="246"/>
      <c r="B1179" s="246"/>
      <c r="C1179" s="246"/>
      <c r="D1179" s="246"/>
      <c r="E1179" s="246"/>
      <c r="F1179" s="247"/>
      <c r="G1179" s="246"/>
      <c r="H1179" s="246"/>
      <c r="I1179" s="246"/>
      <c r="J1179" s="246"/>
      <c r="K1179" s="246"/>
      <c r="L1179" s="246"/>
      <c r="M1179" s="246"/>
      <c r="O1179" s="246"/>
      <c r="P1179" s="246"/>
      <c r="Q1179" s="246"/>
      <c r="R1179" s="246"/>
      <c r="S1179" s="246"/>
      <c r="T1179" s="251"/>
      <c r="U1179" s="246"/>
      <c r="Z1179" s="246"/>
      <c r="AA1179" s="246"/>
      <c r="AB1179" s="246"/>
      <c r="AC1179" s="246"/>
    </row>
    <row r="1180" spans="1:29" x14ac:dyDescent="0.3">
      <c r="A1180" s="246"/>
      <c r="B1180" s="246"/>
      <c r="C1180" s="246"/>
      <c r="D1180" s="246"/>
      <c r="E1180" s="246"/>
      <c r="F1180" s="247"/>
      <c r="G1180" s="246"/>
      <c r="H1180" s="246"/>
      <c r="I1180" s="246"/>
      <c r="J1180" s="246"/>
      <c r="K1180" s="246"/>
      <c r="L1180" s="246"/>
      <c r="M1180" s="246"/>
      <c r="O1180" s="246"/>
      <c r="P1180" s="246"/>
      <c r="Q1180" s="246"/>
      <c r="R1180" s="246"/>
      <c r="S1180" s="246"/>
      <c r="T1180" s="251"/>
      <c r="U1180" s="246"/>
      <c r="Z1180" s="246"/>
      <c r="AA1180" s="246"/>
      <c r="AB1180" s="246"/>
      <c r="AC1180" s="246"/>
    </row>
    <row r="1181" spans="1:29" x14ac:dyDescent="0.3">
      <c r="A1181" s="246"/>
      <c r="B1181" s="246"/>
      <c r="C1181" s="246"/>
      <c r="D1181" s="246"/>
      <c r="E1181" s="246"/>
      <c r="F1181" s="247"/>
      <c r="G1181" s="246"/>
      <c r="H1181" s="246"/>
      <c r="I1181" s="246"/>
      <c r="J1181" s="246"/>
      <c r="K1181" s="246"/>
      <c r="L1181" s="246"/>
      <c r="M1181" s="246"/>
      <c r="O1181" s="246"/>
      <c r="P1181" s="246"/>
      <c r="Q1181" s="246"/>
      <c r="R1181" s="246"/>
      <c r="S1181" s="246"/>
      <c r="T1181" s="251"/>
      <c r="U1181" s="246"/>
      <c r="Z1181" s="246"/>
      <c r="AA1181" s="246"/>
      <c r="AB1181" s="246"/>
      <c r="AC1181" s="246"/>
    </row>
    <row r="1182" spans="1:29" x14ac:dyDescent="0.3">
      <c r="A1182" s="246"/>
      <c r="B1182" s="246"/>
      <c r="C1182" s="246"/>
      <c r="D1182" s="246"/>
      <c r="E1182" s="246"/>
      <c r="F1182" s="247"/>
      <c r="G1182" s="246"/>
      <c r="H1182" s="246"/>
      <c r="I1182" s="246"/>
      <c r="J1182" s="246"/>
      <c r="K1182" s="246"/>
      <c r="L1182" s="246"/>
      <c r="M1182" s="246"/>
      <c r="O1182" s="246"/>
      <c r="P1182" s="246"/>
      <c r="Q1182" s="246"/>
      <c r="R1182" s="246"/>
      <c r="S1182" s="246"/>
      <c r="T1182" s="251"/>
      <c r="U1182" s="246"/>
      <c r="Z1182" s="246"/>
      <c r="AA1182" s="246"/>
      <c r="AB1182" s="246"/>
      <c r="AC1182" s="246"/>
    </row>
    <row r="1183" spans="1:29" x14ac:dyDescent="0.3">
      <c r="A1183" s="246"/>
      <c r="B1183" s="246"/>
      <c r="C1183" s="246"/>
      <c r="D1183" s="246"/>
      <c r="E1183" s="246"/>
      <c r="F1183" s="247"/>
      <c r="G1183" s="246"/>
      <c r="H1183" s="246"/>
      <c r="I1183" s="246"/>
      <c r="J1183" s="246"/>
      <c r="K1183" s="246"/>
      <c r="L1183" s="246"/>
      <c r="M1183" s="246"/>
      <c r="O1183" s="246"/>
      <c r="P1183" s="246"/>
      <c r="Q1183" s="246"/>
      <c r="R1183" s="246"/>
      <c r="S1183" s="246"/>
      <c r="T1183" s="251"/>
      <c r="U1183" s="246"/>
      <c r="Z1183" s="246"/>
      <c r="AA1183" s="246"/>
      <c r="AB1183" s="246"/>
      <c r="AC1183" s="246"/>
    </row>
    <row r="1184" spans="1:29" x14ac:dyDescent="0.3">
      <c r="A1184" s="246"/>
      <c r="B1184" s="246"/>
      <c r="C1184" s="246"/>
      <c r="D1184" s="246"/>
      <c r="E1184" s="246"/>
      <c r="F1184" s="247"/>
      <c r="G1184" s="246"/>
      <c r="H1184" s="246"/>
      <c r="I1184" s="246"/>
      <c r="J1184" s="246"/>
      <c r="K1184" s="246"/>
      <c r="L1184" s="246"/>
      <c r="M1184" s="246"/>
      <c r="O1184" s="246"/>
      <c r="P1184" s="246"/>
      <c r="Q1184" s="246"/>
      <c r="R1184" s="246"/>
      <c r="S1184" s="246"/>
      <c r="T1184" s="251"/>
      <c r="U1184" s="246"/>
      <c r="Z1184" s="246"/>
      <c r="AA1184" s="246"/>
      <c r="AB1184" s="246"/>
      <c r="AC1184" s="246"/>
    </row>
    <row r="1185" spans="1:29" x14ac:dyDescent="0.3">
      <c r="A1185" s="246"/>
      <c r="B1185" s="246"/>
      <c r="C1185" s="246"/>
      <c r="D1185" s="246"/>
      <c r="E1185" s="246"/>
      <c r="F1185" s="247"/>
      <c r="G1185" s="246"/>
      <c r="H1185" s="246"/>
      <c r="I1185" s="246"/>
      <c r="J1185" s="246"/>
      <c r="K1185" s="246"/>
      <c r="L1185" s="246"/>
      <c r="M1185" s="246"/>
      <c r="O1185" s="246"/>
      <c r="P1185" s="246"/>
      <c r="Q1185" s="246"/>
      <c r="R1185" s="246"/>
      <c r="S1185" s="246"/>
      <c r="T1185" s="251"/>
      <c r="U1185" s="246"/>
      <c r="Z1185" s="246"/>
      <c r="AA1185" s="246"/>
      <c r="AB1185" s="246"/>
      <c r="AC1185" s="246"/>
    </row>
    <row r="1186" spans="1:29" x14ac:dyDescent="0.3">
      <c r="A1186" s="246"/>
      <c r="B1186" s="246"/>
      <c r="C1186" s="246"/>
      <c r="D1186" s="246"/>
      <c r="E1186" s="246"/>
      <c r="F1186" s="247"/>
      <c r="G1186" s="246"/>
      <c r="H1186" s="246"/>
      <c r="I1186" s="246"/>
      <c r="J1186" s="246"/>
      <c r="K1186" s="246"/>
      <c r="L1186" s="246"/>
      <c r="M1186" s="246"/>
      <c r="O1186" s="246"/>
      <c r="P1186" s="246"/>
      <c r="Q1186" s="246"/>
      <c r="R1186" s="246"/>
      <c r="S1186" s="246"/>
      <c r="T1186" s="251"/>
      <c r="U1186" s="246"/>
      <c r="Z1186" s="246"/>
      <c r="AA1186" s="246"/>
      <c r="AB1186" s="246"/>
      <c r="AC1186" s="246"/>
    </row>
    <row r="1187" spans="1:29" x14ac:dyDescent="0.3">
      <c r="A1187" s="246"/>
      <c r="B1187" s="246"/>
      <c r="C1187" s="246"/>
      <c r="D1187" s="246"/>
      <c r="E1187" s="246"/>
      <c r="F1187" s="247"/>
      <c r="G1187" s="246"/>
      <c r="H1187" s="246"/>
      <c r="I1187" s="246"/>
      <c r="J1187" s="246"/>
      <c r="K1187" s="246"/>
      <c r="L1187" s="246"/>
      <c r="M1187" s="246"/>
      <c r="O1187" s="246"/>
      <c r="P1187" s="246"/>
      <c r="Q1187" s="246"/>
      <c r="R1187" s="246"/>
      <c r="S1187" s="246"/>
      <c r="T1187" s="251"/>
      <c r="U1187" s="246"/>
      <c r="Z1187" s="246"/>
      <c r="AA1187" s="246"/>
      <c r="AB1187" s="246"/>
      <c r="AC1187" s="246"/>
    </row>
    <row r="1188" spans="1:29" x14ac:dyDescent="0.3">
      <c r="A1188" s="246"/>
      <c r="B1188" s="246"/>
      <c r="C1188" s="246"/>
      <c r="D1188" s="246"/>
      <c r="E1188" s="246"/>
      <c r="F1188" s="247"/>
      <c r="G1188" s="246"/>
      <c r="H1188" s="246"/>
      <c r="I1188" s="246"/>
      <c r="J1188" s="246"/>
      <c r="K1188" s="246"/>
      <c r="L1188" s="246"/>
      <c r="M1188" s="246"/>
      <c r="O1188" s="246"/>
      <c r="P1188" s="246"/>
      <c r="Q1188" s="246"/>
      <c r="R1188" s="246"/>
      <c r="S1188" s="246"/>
      <c r="T1188" s="251"/>
      <c r="U1188" s="246"/>
      <c r="Z1188" s="246"/>
      <c r="AA1188" s="246"/>
      <c r="AB1188" s="246"/>
      <c r="AC1188" s="246"/>
    </row>
    <row r="1189" spans="1:29" x14ac:dyDescent="0.3">
      <c r="A1189" s="246"/>
      <c r="B1189" s="246"/>
      <c r="C1189" s="246"/>
      <c r="D1189" s="246"/>
      <c r="E1189" s="246"/>
      <c r="F1189" s="247"/>
      <c r="G1189" s="246"/>
      <c r="H1189" s="246"/>
      <c r="I1189" s="246"/>
      <c r="J1189" s="246"/>
      <c r="K1189" s="246"/>
      <c r="L1189" s="246"/>
      <c r="M1189" s="246"/>
      <c r="O1189" s="246"/>
      <c r="P1189" s="246"/>
      <c r="Q1189" s="246"/>
      <c r="R1189" s="246"/>
      <c r="S1189" s="246"/>
      <c r="T1189" s="251"/>
      <c r="U1189" s="246"/>
      <c r="Z1189" s="246"/>
      <c r="AA1189" s="246"/>
      <c r="AB1189" s="246"/>
      <c r="AC1189" s="246"/>
    </row>
    <row r="1190" spans="1:29" x14ac:dyDescent="0.3">
      <c r="A1190" s="246"/>
      <c r="B1190" s="246"/>
      <c r="C1190" s="246"/>
      <c r="D1190" s="246"/>
      <c r="E1190" s="246"/>
      <c r="F1190" s="247"/>
      <c r="G1190" s="246"/>
      <c r="H1190" s="246"/>
      <c r="I1190" s="246"/>
      <c r="J1190" s="246"/>
      <c r="K1190" s="246"/>
      <c r="L1190" s="246"/>
      <c r="M1190" s="246"/>
      <c r="O1190" s="246"/>
      <c r="P1190" s="246"/>
      <c r="Q1190" s="246"/>
      <c r="R1190" s="246"/>
      <c r="S1190" s="246"/>
      <c r="T1190" s="251"/>
      <c r="U1190" s="246"/>
      <c r="Z1190" s="246"/>
      <c r="AA1190" s="246"/>
      <c r="AB1190" s="246"/>
      <c r="AC1190" s="246"/>
    </row>
    <row r="1191" spans="1:29" x14ac:dyDescent="0.3">
      <c r="A1191" s="246"/>
      <c r="B1191" s="246"/>
      <c r="C1191" s="246"/>
      <c r="D1191" s="246"/>
      <c r="E1191" s="246"/>
      <c r="F1191" s="247"/>
      <c r="G1191" s="246"/>
      <c r="H1191" s="246"/>
      <c r="I1191" s="246"/>
      <c r="J1191" s="246"/>
      <c r="K1191" s="246"/>
      <c r="L1191" s="246"/>
      <c r="M1191" s="246"/>
      <c r="O1191" s="246"/>
      <c r="P1191" s="246"/>
      <c r="Q1191" s="246"/>
      <c r="R1191" s="246"/>
      <c r="S1191" s="246"/>
      <c r="T1191" s="251"/>
      <c r="U1191" s="246"/>
      <c r="Z1191" s="246"/>
      <c r="AA1191" s="246"/>
      <c r="AB1191" s="246"/>
      <c r="AC1191" s="246"/>
    </row>
    <row r="1192" spans="1:29" x14ac:dyDescent="0.3">
      <c r="A1192" s="246"/>
      <c r="B1192" s="246"/>
      <c r="C1192" s="246"/>
      <c r="D1192" s="246"/>
      <c r="E1192" s="246"/>
      <c r="F1192" s="247"/>
      <c r="G1192" s="246"/>
      <c r="H1192" s="246"/>
      <c r="I1192" s="246"/>
      <c r="J1192" s="246"/>
      <c r="K1192" s="246"/>
      <c r="L1192" s="246"/>
      <c r="M1192" s="246"/>
      <c r="O1192" s="246"/>
      <c r="P1192" s="246"/>
      <c r="Q1192" s="246"/>
      <c r="R1192" s="246"/>
      <c r="S1192" s="246"/>
      <c r="T1192" s="251"/>
      <c r="U1192" s="246"/>
      <c r="Z1192" s="246"/>
      <c r="AA1192" s="246"/>
      <c r="AB1192" s="246"/>
      <c r="AC1192" s="246"/>
    </row>
    <row r="1193" spans="1:29" x14ac:dyDescent="0.3">
      <c r="A1193" s="246"/>
      <c r="B1193" s="246"/>
      <c r="C1193" s="246"/>
      <c r="D1193" s="246"/>
      <c r="E1193" s="246"/>
      <c r="F1193" s="247"/>
      <c r="G1193" s="246"/>
      <c r="H1193" s="246"/>
      <c r="I1193" s="246"/>
      <c r="J1193" s="246"/>
      <c r="K1193" s="246"/>
      <c r="L1193" s="246"/>
      <c r="M1193" s="246"/>
      <c r="O1193" s="246"/>
      <c r="P1193" s="246"/>
      <c r="Q1193" s="246"/>
      <c r="R1193" s="246"/>
      <c r="S1193" s="246"/>
      <c r="T1193" s="251"/>
      <c r="U1193" s="246"/>
      <c r="Z1193" s="246"/>
      <c r="AA1193" s="246"/>
      <c r="AB1193" s="246"/>
      <c r="AC1193" s="246"/>
    </row>
    <row r="1194" spans="1:29" x14ac:dyDescent="0.3">
      <c r="A1194" s="246"/>
      <c r="B1194" s="246"/>
      <c r="C1194" s="246"/>
      <c r="D1194" s="246"/>
      <c r="E1194" s="246"/>
      <c r="F1194" s="247"/>
      <c r="G1194" s="246"/>
      <c r="H1194" s="246"/>
      <c r="I1194" s="246"/>
      <c r="J1194" s="246"/>
      <c r="K1194" s="246"/>
      <c r="L1194" s="246"/>
      <c r="M1194" s="246"/>
      <c r="O1194" s="246"/>
      <c r="P1194" s="246"/>
      <c r="Q1194" s="246"/>
      <c r="R1194" s="246"/>
      <c r="S1194" s="246"/>
      <c r="T1194" s="251"/>
      <c r="U1194" s="246"/>
      <c r="Z1194" s="246"/>
      <c r="AA1194" s="246"/>
      <c r="AB1194" s="246"/>
      <c r="AC1194" s="246"/>
    </row>
    <row r="1195" spans="1:29" x14ac:dyDescent="0.3">
      <c r="A1195" s="246"/>
      <c r="B1195" s="246"/>
      <c r="C1195" s="246"/>
      <c r="D1195" s="246"/>
      <c r="E1195" s="246"/>
      <c r="F1195" s="247"/>
      <c r="G1195" s="246"/>
      <c r="H1195" s="246"/>
      <c r="I1195" s="246"/>
      <c r="J1195" s="246"/>
      <c r="K1195" s="246"/>
      <c r="L1195" s="246"/>
      <c r="M1195" s="246"/>
      <c r="O1195" s="246"/>
      <c r="P1195" s="246"/>
      <c r="Q1195" s="246"/>
      <c r="R1195" s="246"/>
      <c r="S1195" s="246"/>
      <c r="T1195" s="251"/>
      <c r="U1195" s="246"/>
      <c r="Z1195" s="246"/>
      <c r="AA1195" s="246"/>
      <c r="AB1195" s="246"/>
      <c r="AC1195" s="246"/>
    </row>
    <row r="1196" spans="1:29" x14ac:dyDescent="0.3">
      <c r="A1196" s="246"/>
      <c r="B1196" s="246"/>
      <c r="C1196" s="246"/>
      <c r="D1196" s="246"/>
      <c r="E1196" s="246"/>
      <c r="F1196" s="247"/>
      <c r="G1196" s="246"/>
      <c r="H1196" s="246"/>
      <c r="I1196" s="246"/>
      <c r="J1196" s="246"/>
      <c r="K1196" s="246"/>
      <c r="L1196" s="246"/>
      <c r="M1196" s="246"/>
      <c r="O1196" s="246"/>
      <c r="P1196" s="246"/>
      <c r="Q1196" s="246"/>
      <c r="R1196" s="246"/>
      <c r="S1196" s="246"/>
      <c r="T1196" s="251"/>
      <c r="U1196" s="246"/>
      <c r="Z1196" s="246"/>
      <c r="AA1196" s="246"/>
      <c r="AB1196" s="246"/>
      <c r="AC1196" s="246"/>
    </row>
    <row r="1197" spans="1:29" x14ac:dyDescent="0.3">
      <c r="A1197" s="246"/>
      <c r="B1197" s="246"/>
      <c r="C1197" s="246"/>
      <c r="D1197" s="246"/>
      <c r="E1197" s="246"/>
      <c r="F1197" s="247"/>
      <c r="G1197" s="246"/>
      <c r="H1197" s="246"/>
      <c r="I1197" s="246"/>
      <c r="J1197" s="246"/>
      <c r="K1197" s="246"/>
      <c r="L1197" s="246"/>
      <c r="M1197" s="246"/>
      <c r="O1197" s="246"/>
      <c r="P1197" s="246"/>
      <c r="Q1197" s="246"/>
      <c r="R1197" s="246"/>
      <c r="S1197" s="246"/>
      <c r="T1197" s="251"/>
      <c r="U1197" s="246"/>
      <c r="Z1197" s="246"/>
      <c r="AA1197" s="246"/>
      <c r="AB1197" s="246"/>
      <c r="AC1197" s="246"/>
    </row>
    <row r="1198" spans="1:29" x14ac:dyDescent="0.3">
      <c r="A1198" s="246"/>
      <c r="B1198" s="246"/>
      <c r="C1198" s="246"/>
      <c r="D1198" s="246"/>
      <c r="E1198" s="246"/>
      <c r="F1198" s="247"/>
      <c r="G1198" s="246"/>
      <c r="H1198" s="246"/>
      <c r="I1198" s="246"/>
      <c r="J1198" s="246"/>
      <c r="K1198" s="246"/>
      <c r="L1198" s="246"/>
      <c r="M1198" s="246"/>
      <c r="O1198" s="246"/>
      <c r="P1198" s="246"/>
      <c r="Q1198" s="246"/>
      <c r="R1198" s="246"/>
      <c r="S1198" s="246"/>
      <c r="T1198" s="251"/>
      <c r="U1198" s="246"/>
      <c r="Z1198" s="246"/>
      <c r="AA1198" s="246"/>
      <c r="AB1198" s="246"/>
      <c r="AC1198" s="246"/>
    </row>
    <row r="1199" spans="1:29" x14ac:dyDescent="0.3">
      <c r="A1199" s="246"/>
      <c r="B1199" s="246"/>
      <c r="C1199" s="246"/>
      <c r="D1199" s="246"/>
      <c r="E1199" s="246"/>
      <c r="F1199" s="247"/>
      <c r="G1199" s="246"/>
      <c r="H1199" s="246"/>
      <c r="I1199" s="246"/>
      <c r="J1199" s="246"/>
      <c r="K1199" s="246"/>
      <c r="L1199" s="246"/>
      <c r="M1199" s="246"/>
      <c r="O1199" s="246"/>
      <c r="P1199" s="246"/>
      <c r="Q1199" s="246"/>
      <c r="R1199" s="246"/>
      <c r="S1199" s="246"/>
      <c r="T1199" s="251"/>
      <c r="U1199" s="246"/>
      <c r="Z1199" s="246"/>
      <c r="AA1199" s="246"/>
      <c r="AB1199" s="246"/>
      <c r="AC1199" s="246"/>
    </row>
    <row r="1200" spans="1:29" x14ac:dyDescent="0.3">
      <c r="A1200" s="246"/>
      <c r="B1200" s="246"/>
      <c r="C1200" s="246"/>
      <c r="D1200" s="246"/>
      <c r="E1200" s="246"/>
      <c r="F1200" s="247"/>
      <c r="G1200" s="246"/>
      <c r="H1200" s="246"/>
      <c r="I1200" s="246"/>
      <c r="J1200" s="246"/>
      <c r="K1200" s="246"/>
      <c r="L1200" s="246"/>
      <c r="M1200" s="246"/>
      <c r="O1200" s="246"/>
      <c r="P1200" s="246"/>
      <c r="Q1200" s="246"/>
      <c r="R1200" s="246"/>
      <c r="S1200" s="246"/>
      <c r="T1200" s="251"/>
      <c r="U1200" s="246"/>
      <c r="Z1200" s="246"/>
      <c r="AA1200" s="246"/>
      <c r="AB1200" s="246"/>
      <c r="AC1200" s="246"/>
    </row>
    <row r="1201" spans="1:29" x14ac:dyDescent="0.3">
      <c r="A1201" s="246"/>
      <c r="B1201" s="246"/>
      <c r="C1201" s="246"/>
      <c r="D1201" s="246"/>
      <c r="E1201" s="246"/>
      <c r="F1201" s="247"/>
      <c r="G1201" s="246"/>
      <c r="H1201" s="246"/>
      <c r="I1201" s="246"/>
      <c r="J1201" s="246"/>
      <c r="K1201" s="246"/>
      <c r="L1201" s="246"/>
      <c r="M1201" s="246"/>
      <c r="O1201" s="246"/>
      <c r="P1201" s="246"/>
      <c r="Q1201" s="246"/>
      <c r="R1201" s="246"/>
      <c r="S1201" s="246"/>
      <c r="T1201" s="251"/>
      <c r="U1201" s="246"/>
      <c r="Z1201" s="246"/>
      <c r="AA1201" s="246"/>
      <c r="AB1201" s="246"/>
      <c r="AC1201" s="246"/>
    </row>
    <row r="1202" spans="1:29" x14ac:dyDescent="0.3">
      <c r="A1202" s="246"/>
      <c r="B1202" s="246"/>
      <c r="C1202" s="246"/>
      <c r="D1202" s="246"/>
      <c r="E1202" s="246"/>
      <c r="F1202" s="247"/>
      <c r="G1202" s="246"/>
      <c r="H1202" s="246"/>
      <c r="I1202" s="246"/>
      <c r="J1202" s="246"/>
      <c r="K1202" s="246"/>
      <c r="L1202" s="246"/>
      <c r="M1202" s="246"/>
      <c r="O1202" s="246"/>
      <c r="P1202" s="246"/>
      <c r="Q1202" s="246"/>
      <c r="R1202" s="246"/>
      <c r="S1202" s="246"/>
      <c r="T1202" s="251"/>
      <c r="U1202" s="246"/>
      <c r="Z1202" s="246"/>
      <c r="AA1202" s="246"/>
      <c r="AB1202" s="246"/>
      <c r="AC1202" s="246"/>
    </row>
    <row r="1203" spans="1:29" x14ac:dyDescent="0.3">
      <c r="A1203" s="246"/>
      <c r="B1203" s="246"/>
      <c r="C1203" s="246"/>
      <c r="D1203" s="246"/>
      <c r="E1203" s="246"/>
      <c r="F1203" s="247"/>
      <c r="G1203" s="246"/>
      <c r="H1203" s="246"/>
      <c r="I1203" s="246"/>
      <c r="J1203" s="246"/>
      <c r="K1203" s="246"/>
      <c r="L1203" s="246"/>
      <c r="M1203" s="246"/>
      <c r="O1203" s="246"/>
      <c r="P1203" s="246"/>
      <c r="Q1203" s="246"/>
      <c r="R1203" s="246"/>
      <c r="S1203" s="246"/>
      <c r="T1203" s="251"/>
      <c r="U1203" s="246"/>
      <c r="Z1203" s="246"/>
      <c r="AA1203" s="246"/>
      <c r="AB1203" s="246"/>
      <c r="AC1203" s="246"/>
    </row>
    <row r="1204" spans="1:29" x14ac:dyDescent="0.3">
      <c r="A1204" s="246"/>
      <c r="B1204" s="246"/>
      <c r="C1204" s="246"/>
      <c r="D1204" s="246"/>
      <c r="E1204" s="246"/>
      <c r="F1204" s="247"/>
      <c r="G1204" s="246"/>
      <c r="H1204" s="246"/>
      <c r="I1204" s="246"/>
      <c r="J1204" s="246"/>
      <c r="K1204" s="246"/>
      <c r="L1204" s="246"/>
      <c r="M1204" s="246"/>
      <c r="O1204" s="246"/>
      <c r="P1204" s="246"/>
      <c r="Q1204" s="246"/>
      <c r="R1204" s="246"/>
      <c r="S1204" s="246"/>
      <c r="T1204" s="251"/>
      <c r="U1204" s="246"/>
      <c r="Z1204" s="246"/>
      <c r="AA1204" s="246"/>
      <c r="AB1204" s="246"/>
      <c r="AC1204" s="246"/>
    </row>
    <row r="1205" spans="1:29" x14ac:dyDescent="0.3">
      <c r="A1205" s="246"/>
      <c r="B1205" s="246"/>
      <c r="C1205" s="246"/>
      <c r="D1205" s="246"/>
      <c r="E1205" s="246"/>
      <c r="F1205" s="247"/>
      <c r="G1205" s="246"/>
      <c r="H1205" s="246"/>
      <c r="I1205" s="246"/>
      <c r="J1205" s="246"/>
      <c r="K1205" s="246"/>
      <c r="L1205" s="246"/>
      <c r="M1205" s="246"/>
      <c r="O1205" s="246"/>
      <c r="P1205" s="246"/>
      <c r="Q1205" s="246"/>
      <c r="R1205" s="246"/>
      <c r="S1205" s="246"/>
      <c r="T1205" s="251"/>
      <c r="U1205" s="246"/>
      <c r="Z1205" s="246"/>
      <c r="AA1205" s="246"/>
      <c r="AB1205" s="246"/>
      <c r="AC1205" s="246"/>
    </row>
    <row r="1206" spans="1:29" x14ac:dyDescent="0.3">
      <c r="A1206" s="246"/>
      <c r="B1206" s="246"/>
      <c r="C1206" s="246"/>
      <c r="D1206" s="246"/>
      <c r="E1206" s="246"/>
      <c r="F1206" s="247"/>
      <c r="G1206" s="246"/>
      <c r="H1206" s="246"/>
      <c r="I1206" s="246"/>
      <c r="J1206" s="246"/>
      <c r="K1206" s="246"/>
      <c r="L1206" s="246"/>
      <c r="M1206" s="246"/>
      <c r="O1206" s="246"/>
      <c r="P1206" s="246"/>
      <c r="Q1206" s="246"/>
      <c r="R1206" s="246"/>
      <c r="S1206" s="246"/>
      <c r="T1206" s="251"/>
      <c r="U1206" s="246"/>
      <c r="Z1206" s="246"/>
      <c r="AA1206" s="246"/>
      <c r="AB1206" s="246"/>
      <c r="AC1206" s="246"/>
    </row>
    <row r="1207" spans="1:29" x14ac:dyDescent="0.3">
      <c r="A1207" s="246"/>
      <c r="B1207" s="246"/>
      <c r="C1207" s="246"/>
      <c r="D1207" s="246"/>
      <c r="E1207" s="246"/>
      <c r="F1207" s="247"/>
      <c r="G1207" s="246"/>
      <c r="H1207" s="246"/>
      <c r="I1207" s="246"/>
      <c r="J1207" s="246"/>
      <c r="K1207" s="246"/>
      <c r="L1207" s="246"/>
      <c r="M1207" s="246"/>
      <c r="O1207" s="246"/>
      <c r="P1207" s="246"/>
      <c r="Q1207" s="246"/>
      <c r="R1207" s="246"/>
      <c r="S1207" s="246"/>
      <c r="T1207" s="251"/>
      <c r="U1207" s="246"/>
      <c r="Z1207" s="246"/>
      <c r="AA1207" s="246"/>
      <c r="AB1207" s="246"/>
      <c r="AC1207" s="246"/>
    </row>
    <row r="1208" spans="1:29" x14ac:dyDescent="0.3">
      <c r="A1208" s="246"/>
      <c r="B1208" s="246"/>
      <c r="C1208" s="246"/>
      <c r="D1208" s="246"/>
      <c r="E1208" s="246"/>
      <c r="F1208" s="247"/>
      <c r="G1208" s="246"/>
      <c r="H1208" s="246"/>
      <c r="I1208" s="246"/>
      <c r="J1208" s="246"/>
      <c r="K1208" s="246"/>
      <c r="L1208" s="246"/>
      <c r="M1208" s="246"/>
      <c r="O1208" s="246"/>
      <c r="P1208" s="246"/>
      <c r="Q1208" s="246"/>
      <c r="R1208" s="246"/>
      <c r="S1208" s="246"/>
      <c r="T1208" s="251"/>
      <c r="U1208" s="246"/>
      <c r="Z1208" s="246"/>
      <c r="AA1208" s="246"/>
      <c r="AB1208" s="246"/>
      <c r="AC1208" s="246"/>
    </row>
    <row r="1209" spans="1:29" x14ac:dyDescent="0.3">
      <c r="A1209" s="246"/>
      <c r="B1209" s="246"/>
      <c r="C1209" s="246"/>
      <c r="D1209" s="246"/>
      <c r="E1209" s="246"/>
      <c r="F1209" s="247"/>
      <c r="G1209" s="246"/>
      <c r="H1209" s="246"/>
      <c r="I1209" s="246"/>
      <c r="J1209" s="246"/>
      <c r="K1209" s="246"/>
      <c r="L1209" s="246"/>
      <c r="M1209" s="246"/>
      <c r="O1209" s="246"/>
      <c r="P1209" s="246"/>
      <c r="Q1209" s="246"/>
      <c r="R1209" s="246"/>
      <c r="S1209" s="246"/>
      <c r="T1209" s="251"/>
      <c r="U1209" s="246"/>
      <c r="Z1209" s="246"/>
      <c r="AA1209" s="246"/>
      <c r="AB1209" s="246"/>
      <c r="AC1209" s="246"/>
    </row>
    <row r="1210" spans="1:29" x14ac:dyDescent="0.3">
      <c r="A1210" s="246"/>
      <c r="B1210" s="246"/>
      <c r="C1210" s="246"/>
      <c r="D1210" s="246"/>
      <c r="E1210" s="246"/>
      <c r="F1210" s="247"/>
      <c r="G1210" s="246"/>
      <c r="H1210" s="246"/>
      <c r="I1210" s="246"/>
      <c r="J1210" s="246"/>
      <c r="K1210" s="246"/>
      <c r="L1210" s="246"/>
      <c r="M1210" s="246"/>
      <c r="O1210" s="246"/>
      <c r="P1210" s="246"/>
      <c r="Q1210" s="246"/>
      <c r="R1210" s="246"/>
      <c r="S1210" s="246"/>
      <c r="T1210" s="251"/>
      <c r="U1210" s="246"/>
      <c r="Z1210" s="246"/>
      <c r="AA1210" s="246"/>
      <c r="AB1210" s="246"/>
      <c r="AC1210" s="246"/>
    </row>
    <row r="1211" spans="1:29" x14ac:dyDescent="0.3">
      <c r="A1211" s="246"/>
      <c r="B1211" s="246"/>
      <c r="C1211" s="246"/>
      <c r="D1211" s="246"/>
      <c r="E1211" s="246"/>
      <c r="F1211" s="247"/>
      <c r="G1211" s="246"/>
      <c r="H1211" s="246"/>
      <c r="I1211" s="246"/>
      <c r="J1211" s="246"/>
      <c r="K1211" s="246"/>
      <c r="L1211" s="246"/>
      <c r="M1211" s="246"/>
      <c r="O1211" s="246"/>
      <c r="P1211" s="246"/>
      <c r="Q1211" s="246"/>
      <c r="R1211" s="246"/>
      <c r="S1211" s="246"/>
      <c r="T1211" s="251"/>
      <c r="U1211" s="246"/>
      <c r="Z1211" s="246"/>
      <c r="AA1211" s="246"/>
      <c r="AB1211" s="246"/>
      <c r="AC1211" s="246"/>
    </row>
    <row r="1212" spans="1:29" x14ac:dyDescent="0.3">
      <c r="A1212" s="246"/>
      <c r="B1212" s="246"/>
      <c r="C1212" s="246"/>
      <c r="D1212" s="246"/>
      <c r="E1212" s="246"/>
      <c r="F1212" s="247"/>
      <c r="G1212" s="246"/>
      <c r="H1212" s="246"/>
      <c r="I1212" s="246"/>
      <c r="J1212" s="246"/>
      <c r="K1212" s="246"/>
      <c r="L1212" s="246"/>
      <c r="M1212" s="246"/>
      <c r="O1212" s="246"/>
      <c r="P1212" s="246"/>
      <c r="Q1212" s="246"/>
      <c r="R1212" s="246"/>
      <c r="S1212" s="246"/>
      <c r="T1212" s="251"/>
      <c r="U1212" s="246"/>
      <c r="Z1212" s="246"/>
      <c r="AA1212" s="246"/>
      <c r="AB1212" s="246"/>
      <c r="AC1212" s="246"/>
    </row>
    <row r="1213" spans="1:29" x14ac:dyDescent="0.3">
      <c r="A1213" s="246"/>
      <c r="B1213" s="246"/>
      <c r="C1213" s="246"/>
      <c r="D1213" s="246"/>
      <c r="E1213" s="246"/>
      <c r="F1213" s="247"/>
      <c r="G1213" s="246"/>
      <c r="H1213" s="246"/>
      <c r="I1213" s="246"/>
      <c r="J1213" s="246"/>
      <c r="K1213" s="246"/>
      <c r="L1213" s="246"/>
      <c r="M1213" s="246"/>
      <c r="O1213" s="246"/>
      <c r="P1213" s="246"/>
      <c r="Q1213" s="246"/>
      <c r="R1213" s="246"/>
      <c r="S1213" s="246"/>
      <c r="T1213" s="251"/>
      <c r="U1213" s="246"/>
      <c r="Z1213" s="246"/>
      <c r="AA1213" s="246"/>
      <c r="AB1213" s="246"/>
      <c r="AC1213" s="246"/>
    </row>
    <row r="1214" spans="1:29" x14ac:dyDescent="0.3">
      <c r="A1214" s="246"/>
      <c r="B1214" s="246"/>
      <c r="C1214" s="246"/>
      <c r="D1214" s="246"/>
      <c r="E1214" s="246"/>
      <c r="F1214" s="247"/>
      <c r="G1214" s="246"/>
      <c r="H1214" s="246"/>
      <c r="I1214" s="246"/>
      <c r="J1214" s="246"/>
      <c r="K1214" s="246"/>
      <c r="L1214" s="246"/>
      <c r="M1214" s="246"/>
      <c r="O1214" s="246"/>
      <c r="P1214" s="246"/>
      <c r="Q1214" s="246"/>
      <c r="R1214" s="246"/>
      <c r="S1214" s="246"/>
      <c r="T1214" s="251"/>
      <c r="U1214" s="246"/>
      <c r="Z1214" s="246"/>
      <c r="AA1214" s="246"/>
      <c r="AB1214" s="246"/>
      <c r="AC1214" s="246"/>
    </row>
    <row r="1215" spans="1:29" x14ac:dyDescent="0.3">
      <c r="A1215" s="246"/>
      <c r="B1215" s="246"/>
      <c r="C1215" s="246"/>
      <c r="D1215" s="246"/>
      <c r="E1215" s="246"/>
      <c r="F1215" s="247"/>
      <c r="G1215" s="246"/>
      <c r="H1215" s="246"/>
      <c r="I1215" s="246"/>
      <c r="J1215" s="246"/>
      <c r="K1215" s="246"/>
      <c r="L1215" s="246"/>
      <c r="M1215" s="246"/>
      <c r="O1215" s="246"/>
      <c r="P1215" s="246"/>
      <c r="Q1215" s="246"/>
      <c r="R1215" s="246"/>
      <c r="S1215" s="246"/>
      <c r="T1215" s="251"/>
      <c r="U1215" s="246"/>
      <c r="Z1215" s="246"/>
      <c r="AA1215" s="246"/>
      <c r="AB1215" s="246"/>
      <c r="AC1215" s="246"/>
    </row>
    <row r="1216" spans="1:29" x14ac:dyDescent="0.3">
      <c r="A1216" s="246"/>
      <c r="B1216" s="246"/>
      <c r="C1216" s="246"/>
      <c r="D1216" s="246"/>
      <c r="E1216" s="246"/>
      <c r="F1216" s="247"/>
      <c r="G1216" s="246"/>
      <c r="H1216" s="246"/>
      <c r="I1216" s="246"/>
      <c r="J1216" s="246"/>
      <c r="K1216" s="246"/>
      <c r="L1216" s="246"/>
      <c r="M1216" s="246"/>
      <c r="O1216" s="246"/>
      <c r="P1216" s="246"/>
      <c r="Q1216" s="246"/>
      <c r="R1216" s="246"/>
      <c r="S1216" s="246"/>
      <c r="T1216" s="251"/>
      <c r="U1216" s="246"/>
      <c r="Z1216" s="246"/>
      <c r="AA1216" s="246"/>
      <c r="AB1216" s="246"/>
      <c r="AC1216" s="246"/>
    </row>
    <row r="1217" spans="1:29" x14ac:dyDescent="0.3">
      <c r="A1217" s="246"/>
      <c r="B1217" s="246"/>
      <c r="C1217" s="246"/>
      <c r="D1217" s="246"/>
      <c r="E1217" s="246"/>
      <c r="F1217" s="247"/>
      <c r="G1217" s="246"/>
      <c r="H1217" s="246"/>
      <c r="I1217" s="246"/>
      <c r="J1217" s="246"/>
      <c r="K1217" s="246"/>
      <c r="L1217" s="246"/>
      <c r="M1217" s="246"/>
      <c r="O1217" s="246"/>
      <c r="P1217" s="246"/>
      <c r="Q1217" s="246"/>
      <c r="R1217" s="246"/>
      <c r="S1217" s="246"/>
      <c r="T1217" s="251"/>
      <c r="U1217" s="246"/>
      <c r="Z1217" s="246"/>
      <c r="AA1217" s="246"/>
      <c r="AB1217" s="246"/>
      <c r="AC1217" s="246"/>
    </row>
    <row r="1218" spans="1:29" x14ac:dyDescent="0.3">
      <c r="A1218" s="246"/>
      <c r="B1218" s="246"/>
      <c r="C1218" s="246"/>
      <c r="D1218" s="246"/>
      <c r="E1218" s="246"/>
      <c r="F1218" s="247"/>
      <c r="G1218" s="246"/>
      <c r="H1218" s="246"/>
      <c r="I1218" s="246"/>
      <c r="J1218" s="246"/>
      <c r="K1218" s="246"/>
      <c r="L1218" s="246"/>
      <c r="M1218" s="246"/>
      <c r="O1218" s="246"/>
      <c r="P1218" s="246"/>
      <c r="Q1218" s="246"/>
      <c r="R1218" s="246"/>
      <c r="S1218" s="246"/>
      <c r="T1218" s="251"/>
      <c r="U1218" s="246"/>
      <c r="Z1218" s="246"/>
      <c r="AA1218" s="246"/>
      <c r="AB1218" s="246"/>
      <c r="AC1218" s="246"/>
    </row>
    <row r="1219" spans="1:29" x14ac:dyDescent="0.3">
      <c r="A1219" s="246"/>
      <c r="B1219" s="246"/>
      <c r="C1219" s="246"/>
      <c r="D1219" s="246"/>
      <c r="E1219" s="246"/>
      <c r="F1219" s="247"/>
      <c r="G1219" s="246"/>
      <c r="H1219" s="246"/>
      <c r="I1219" s="246"/>
      <c r="J1219" s="246"/>
      <c r="K1219" s="246"/>
      <c r="L1219" s="246"/>
      <c r="M1219" s="246"/>
      <c r="O1219" s="246"/>
      <c r="P1219" s="246"/>
      <c r="Q1219" s="246"/>
      <c r="R1219" s="246"/>
      <c r="S1219" s="246"/>
      <c r="T1219" s="251"/>
      <c r="U1219" s="246"/>
      <c r="Z1219" s="246"/>
      <c r="AA1219" s="246"/>
      <c r="AB1219" s="246"/>
      <c r="AC1219" s="246"/>
    </row>
    <row r="1220" spans="1:29" x14ac:dyDescent="0.3">
      <c r="A1220" s="246"/>
      <c r="B1220" s="246"/>
      <c r="C1220" s="246"/>
      <c r="D1220" s="246"/>
      <c r="E1220" s="246"/>
      <c r="F1220" s="247"/>
      <c r="G1220" s="246"/>
      <c r="H1220" s="246"/>
      <c r="I1220" s="246"/>
      <c r="J1220" s="246"/>
      <c r="K1220" s="246"/>
      <c r="L1220" s="246"/>
      <c r="M1220" s="246"/>
      <c r="O1220" s="246"/>
      <c r="P1220" s="246"/>
      <c r="Q1220" s="246"/>
      <c r="R1220" s="246"/>
      <c r="S1220" s="246"/>
      <c r="T1220" s="251"/>
      <c r="U1220" s="246"/>
      <c r="Z1220" s="246"/>
      <c r="AA1220" s="246"/>
      <c r="AB1220" s="246"/>
      <c r="AC1220" s="246"/>
    </row>
    <row r="1221" spans="1:29" x14ac:dyDescent="0.3">
      <c r="A1221" s="246"/>
      <c r="B1221" s="246"/>
      <c r="C1221" s="246"/>
      <c r="D1221" s="246"/>
      <c r="E1221" s="246"/>
      <c r="F1221" s="247"/>
      <c r="G1221" s="246"/>
      <c r="H1221" s="246"/>
      <c r="I1221" s="246"/>
      <c r="J1221" s="246"/>
      <c r="K1221" s="246"/>
      <c r="L1221" s="246"/>
      <c r="M1221" s="246"/>
      <c r="O1221" s="246"/>
      <c r="P1221" s="246"/>
      <c r="Q1221" s="246"/>
      <c r="R1221" s="246"/>
      <c r="S1221" s="246"/>
      <c r="T1221" s="251"/>
      <c r="U1221" s="246"/>
      <c r="Z1221" s="246"/>
      <c r="AA1221" s="246"/>
      <c r="AB1221" s="246"/>
      <c r="AC1221" s="246"/>
    </row>
    <row r="1222" spans="1:29" x14ac:dyDescent="0.3">
      <c r="A1222" s="246"/>
      <c r="B1222" s="246"/>
      <c r="C1222" s="246"/>
      <c r="D1222" s="246"/>
      <c r="E1222" s="246"/>
      <c r="F1222" s="247"/>
      <c r="G1222" s="246"/>
      <c r="H1222" s="246"/>
      <c r="I1222" s="246"/>
      <c r="J1222" s="246"/>
      <c r="K1222" s="246"/>
      <c r="L1222" s="246"/>
      <c r="M1222" s="246"/>
      <c r="O1222" s="246"/>
      <c r="P1222" s="246"/>
      <c r="Q1222" s="246"/>
      <c r="R1222" s="246"/>
      <c r="S1222" s="246"/>
      <c r="T1222" s="251"/>
      <c r="U1222" s="246"/>
      <c r="Z1222" s="246"/>
      <c r="AA1222" s="246"/>
      <c r="AB1222" s="246"/>
      <c r="AC1222" s="246"/>
    </row>
    <row r="1223" spans="1:29" x14ac:dyDescent="0.3">
      <c r="A1223" s="246"/>
      <c r="B1223" s="246"/>
      <c r="C1223" s="246"/>
      <c r="D1223" s="246"/>
      <c r="E1223" s="246"/>
      <c r="F1223" s="247"/>
      <c r="G1223" s="246"/>
      <c r="H1223" s="246"/>
      <c r="I1223" s="246"/>
      <c r="J1223" s="246"/>
      <c r="K1223" s="246"/>
      <c r="L1223" s="246"/>
      <c r="M1223" s="246"/>
      <c r="O1223" s="246"/>
      <c r="P1223" s="246"/>
      <c r="Q1223" s="246"/>
      <c r="R1223" s="246"/>
      <c r="S1223" s="246"/>
      <c r="T1223" s="251"/>
      <c r="U1223" s="246"/>
      <c r="Z1223" s="246"/>
      <c r="AA1223" s="246"/>
      <c r="AB1223" s="246"/>
      <c r="AC1223" s="246"/>
    </row>
    <row r="1224" spans="1:29" x14ac:dyDescent="0.3">
      <c r="A1224" s="246"/>
      <c r="B1224" s="246"/>
      <c r="C1224" s="246"/>
      <c r="D1224" s="246"/>
      <c r="E1224" s="246"/>
      <c r="F1224" s="247"/>
      <c r="G1224" s="246"/>
      <c r="H1224" s="246"/>
      <c r="I1224" s="246"/>
      <c r="J1224" s="246"/>
      <c r="K1224" s="246"/>
      <c r="L1224" s="246"/>
      <c r="M1224" s="246"/>
      <c r="O1224" s="246"/>
      <c r="P1224" s="246"/>
      <c r="Q1224" s="246"/>
      <c r="R1224" s="246"/>
      <c r="S1224" s="246"/>
      <c r="T1224" s="251"/>
      <c r="U1224" s="246"/>
      <c r="Z1224" s="246"/>
      <c r="AA1224" s="246"/>
      <c r="AB1224" s="246"/>
      <c r="AC1224" s="246"/>
    </row>
    <row r="1225" spans="1:29" x14ac:dyDescent="0.3">
      <c r="A1225" s="246"/>
      <c r="B1225" s="246"/>
      <c r="C1225" s="246"/>
      <c r="D1225" s="246"/>
      <c r="E1225" s="246"/>
      <c r="F1225" s="247"/>
      <c r="G1225" s="246"/>
      <c r="H1225" s="246"/>
      <c r="I1225" s="246"/>
      <c r="J1225" s="246"/>
      <c r="K1225" s="246"/>
      <c r="L1225" s="246"/>
      <c r="M1225" s="246"/>
      <c r="O1225" s="246"/>
      <c r="P1225" s="246"/>
      <c r="Q1225" s="246"/>
      <c r="R1225" s="246"/>
      <c r="S1225" s="246"/>
      <c r="T1225" s="251"/>
      <c r="U1225" s="246"/>
      <c r="Z1225" s="246"/>
      <c r="AA1225" s="246"/>
      <c r="AB1225" s="246"/>
      <c r="AC1225" s="246"/>
    </row>
    <row r="1226" spans="1:29" x14ac:dyDescent="0.3">
      <c r="A1226" s="246"/>
      <c r="B1226" s="246"/>
      <c r="C1226" s="246"/>
      <c r="D1226" s="246"/>
      <c r="E1226" s="246"/>
      <c r="F1226" s="247"/>
      <c r="G1226" s="246"/>
      <c r="H1226" s="246"/>
      <c r="I1226" s="246"/>
      <c r="J1226" s="246"/>
      <c r="K1226" s="246"/>
      <c r="L1226" s="246"/>
      <c r="M1226" s="246"/>
      <c r="O1226" s="246"/>
      <c r="P1226" s="246"/>
      <c r="Q1226" s="246"/>
      <c r="R1226" s="246"/>
      <c r="S1226" s="246"/>
      <c r="T1226" s="251"/>
      <c r="U1226" s="246"/>
      <c r="Z1226" s="246"/>
      <c r="AA1226" s="246"/>
      <c r="AB1226" s="246"/>
      <c r="AC1226" s="246"/>
    </row>
    <row r="1227" spans="1:29" x14ac:dyDescent="0.3">
      <c r="A1227" s="246"/>
      <c r="B1227" s="246"/>
      <c r="C1227" s="246"/>
      <c r="D1227" s="246"/>
      <c r="E1227" s="246"/>
      <c r="F1227" s="247"/>
      <c r="G1227" s="246"/>
      <c r="H1227" s="246"/>
      <c r="I1227" s="246"/>
      <c r="J1227" s="246"/>
      <c r="K1227" s="246"/>
      <c r="L1227" s="246"/>
      <c r="M1227" s="246"/>
      <c r="O1227" s="246"/>
      <c r="P1227" s="246"/>
      <c r="Q1227" s="246"/>
      <c r="R1227" s="246"/>
      <c r="S1227" s="246"/>
      <c r="T1227" s="251"/>
      <c r="U1227" s="246"/>
      <c r="Z1227" s="246"/>
      <c r="AA1227" s="246"/>
      <c r="AB1227" s="246"/>
      <c r="AC1227" s="246"/>
    </row>
    <row r="1228" spans="1:29" x14ac:dyDescent="0.3">
      <c r="A1228" s="246"/>
      <c r="B1228" s="246"/>
      <c r="C1228" s="246"/>
      <c r="D1228" s="246"/>
      <c r="E1228" s="246"/>
      <c r="F1228" s="247"/>
      <c r="G1228" s="246"/>
      <c r="H1228" s="246"/>
      <c r="I1228" s="246"/>
      <c r="J1228" s="246"/>
      <c r="K1228" s="246"/>
      <c r="L1228" s="246"/>
      <c r="M1228" s="246"/>
      <c r="O1228" s="246"/>
      <c r="P1228" s="246"/>
      <c r="Q1228" s="246"/>
      <c r="R1228" s="246"/>
      <c r="S1228" s="246"/>
      <c r="T1228" s="251"/>
      <c r="U1228" s="246"/>
      <c r="Z1228" s="246"/>
      <c r="AA1228" s="246"/>
      <c r="AB1228" s="246"/>
      <c r="AC1228" s="246"/>
    </row>
    <row r="1229" spans="1:29" x14ac:dyDescent="0.3">
      <c r="A1229" s="246"/>
      <c r="B1229" s="246"/>
      <c r="C1229" s="246"/>
      <c r="D1229" s="246"/>
      <c r="E1229" s="246"/>
      <c r="F1229" s="247"/>
      <c r="G1229" s="246"/>
      <c r="H1229" s="246"/>
      <c r="I1229" s="246"/>
      <c r="J1229" s="246"/>
      <c r="K1229" s="246"/>
      <c r="L1229" s="246"/>
      <c r="M1229" s="246"/>
      <c r="O1229" s="246"/>
      <c r="P1229" s="246"/>
      <c r="Q1229" s="246"/>
      <c r="R1229" s="246"/>
      <c r="S1229" s="246"/>
      <c r="T1229" s="251"/>
      <c r="U1229" s="246"/>
      <c r="Z1229" s="246"/>
      <c r="AA1229" s="246"/>
      <c r="AB1229" s="246"/>
      <c r="AC1229" s="246"/>
    </row>
    <row r="1230" spans="1:29" x14ac:dyDescent="0.3">
      <c r="A1230" s="246"/>
      <c r="B1230" s="246"/>
      <c r="C1230" s="246"/>
      <c r="D1230" s="246"/>
      <c r="E1230" s="246"/>
      <c r="F1230" s="247"/>
      <c r="G1230" s="246"/>
      <c r="H1230" s="246"/>
      <c r="I1230" s="246"/>
      <c r="J1230" s="246"/>
      <c r="K1230" s="246"/>
      <c r="L1230" s="246"/>
      <c r="M1230" s="246"/>
      <c r="O1230" s="246"/>
      <c r="P1230" s="246"/>
      <c r="Q1230" s="246"/>
      <c r="R1230" s="246"/>
      <c r="S1230" s="246"/>
      <c r="T1230" s="251"/>
      <c r="U1230" s="246"/>
      <c r="Z1230" s="246"/>
      <c r="AA1230" s="246"/>
      <c r="AB1230" s="246"/>
      <c r="AC1230" s="246"/>
    </row>
    <row r="1231" spans="1:29" x14ac:dyDescent="0.3">
      <c r="A1231" s="246"/>
      <c r="B1231" s="246"/>
      <c r="C1231" s="246"/>
      <c r="D1231" s="246"/>
      <c r="E1231" s="246"/>
      <c r="F1231" s="247"/>
      <c r="G1231" s="246"/>
      <c r="H1231" s="246"/>
      <c r="I1231" s="246"/>
      <c r="J1231" s="246"/>
      <c r="K1231" s="246"/>
      <c r="L1231" s="246"/>
      <c r="M1231" s="246"/>
      <c r="O1231" s="246"/>
      <c r="P1231" s="246"/>
      <c r="Q1231" s="246"/>
      <c r="R1231" s="246"/>
      <c r="S1231" s="246"/>
      <c r="T1231" s="251"/>
      <c r="U1231" s="246"/>
      <c r="Z1231" s="246"/>
      <c r="AA1231" s="246"/>
      <c r="AB1231" s="246"/>
      <c r="AC1231" s="246"/>
    </row>
    <row r="1232" spans="1:29" x14ac:dyDescent="0.3">
      <c r="A1232" s="246"/>
      <c r="B1232" s="246"/>
      <c r="C1232" s="246"/>
      <c r="D1232" s="246"/>
      <c r="E1232" s="246"/>
      <c r="F1232" s="247"/>
      <c r="G1232" s="246"/>
      <c r="H1232" s="246"/>
      <c r="I1232" s="246"/>
      <c r="J1232" s="246"/>
      <c r="K1232" s="246"/>
      <c r="L1232" s="246"/>
      <c r="M1232" s="246"/>
      <c r="O1232" s="246"/>
      <c r="P1232" s="246"/>
      <c r="Q1232" s="246"/>
      <c r="R1232" s="246"/>
      <c r="S1232" s="246"/>
      <c r="T1232" s="251"/>
      <c r="U1232" s="246"/>
      <c r="Z1232" s="246"/>
      <c r="AA1232" s="246"/>
      <c r="AB1232" s="246"/>
      <c r="AC1232" s="246"/>
    </row>
    <row r="1233" spans="1:29" x14ac:dyDescent="0.3">
      <c r="A1233" s="246"/>
      <c r="B1233" s="246"/>
      <c r="C1233" s="246"/>
      <c r="D1233" s="246"/>
      <c r="E1233" s="246"/>
      <c r="F1233" s="247"/>
      <c r="G1233" s="246"/>
      <c r="H1233" s="246"/>
      <c r="I1233" s="246"/>
      <c r="J1233" s="246"/>
      <c r="K1233" s="246"/>
      <c r="L1233" s="246"/>
      <c r="M1233" s="246"/>
      <c r="O1233" s="246"/>
      <c r="P1233" s="246"/>
      <c r="Q1233" s="246"/>
      <c r="R1233" s="246"/>
      <c r="S1233" s="246"/>
      <c r="T1233" s="251"/>
      <c r="U1233" s="246"/>
      <c r="Z1233" s="246"/>
      <c r="AA1233" s="246"/>
      <c r="AB1233" s="246"/>
      <c r="AC1233" s="246"/>
    </row>
    <row r="1234" spans="1:29" x14ac:dyDescent="0.3">
      <c r="A1234" s="246"/>
      <c r="B1234" s="246"/>
      <c r="C1234" s="246"/>
      <c r="D1234" s="246"/>
      <c r="E1234" s="246"/>
      <c r="F1234" s="247"/>
      <c r="G1234" s="246"/>
      <c r="H1234" s="246"/>
      <c r="I1234" s="246"/>
      <c r="J1234" s="246"/>
      <c r="K1234" s="246"/>
      <c r="L1234" s="246"/>
      <c r="M1234" s="246"/>
      <c r="O1234" s="246"/>
      <c r="P1234" s="246"/>
      <c r="Q1234" s="246"/>
      <c r="R1234" s="246"/>
      <c r="S1234" s="246"/>
      <c r="T1234" s="251"/>
      <c r="U1234" s="246"/>
      <c r="Z1234" s="246"/>
      <c r="AA1234" s="246"/>
      <c r="AB1234" s="246"/>
      <c r="AC1234" s="246"/>
    </row>
    <row r="1235" spans="1:29" x14ac:dyDescent="0.3">
      <c r="A1235" s="246"/>
      <c r="B1235" s="246"/>
      <c r="C1235" s="246"/>
      <c r="D1235" s="246"/>
      <c r="E1235" s="246"/>
      <c r="F1235" s="247"/>
      <c r="G1235" s="246"/>
      <c r="H1235" s="246"/>
      <c r="I1235" s="246"/>
      <c r="J1235" s="246"/>
      <c r="K1235" s="246"/>
      <c r="L1235" s="246"/>
      <c r="M1235" s="246"/>
      <c r="O1235" s="246"/>
      <c r="P1235" s="246"/>
      <c r="Q1235" s="246"/>
      <c r="R1235" s="246"/>
      <c r="S1235" s="246"/>
      <c r="T1235" s="251"/>
      <c r="U1235" s="246"/>
      <c r="Z1235" s="246"/>
      <c r="AA1235" s="246"/>
      <c r="AB1235" s="246"/>
      <c r="AC1235" s="246"/>
    </row>
    <row r="1236" spans="1:29" x14ac:dyDescent="0.3">
      <c r="A1236" s="246"/>
      <c r="B1236" s="246"/>
      <c r="C1236" s="246"/>
      <c r="D1236" s="246"/>
      <c r="E1236" s="246"/>
      <c r="F1236" s="247"/>
      <c r="G1236" s="246"/>
      <c r="H1236" s="246"/>
      <c r="I1236" s="246"/>
      <c r="J1236" s="246"/>
      <c r="K1236" s="246"/>
      <c r="L1236" s="246"/>
      <c r="M1236" s="246"/>
      <c r="O1236" s="246"/>
      <c r="P1236" s="246"/>
      <c r="Q1236" s="246"/>
      <c r="R1236" s="246"/>
      <c r="S1236" s="246"/>
      <c r="T1236" s="251"/>
      <c r="U1236" s="246"/>
      <c r="Z1236" s="246"/>
      <c r="AA1236" s="246"/>
      <c r="AB1236" s="246"/>
      <c r="AC1236" s="246"/>
    </row>
    <row r="1237" spans="1:29" x14ac:dyDescent="0.3">
      <c r="A1237" s="246"/>
      <c r="B1237" s="246"/>
      <c r="C1237" s="246"/>
      <c r="D1237" s="246"/>
      <c r="E1237" s="246"/>
      <c r="F1237" s="247"/>
      <c r="G1237" s="246"/>
      <c r="H1237" s="246"/>
      <c r="I1237" s="246"/>
      <c r="J1237" s="246"/>
      <c r="K1237" s="246"/>
      <c r="L1237" s="246"/>
      <c r="M1237" s="246"/>
      <c r="O1237" s="246"/>
      <c r="P1237" s="246"/>
      <c r="Q1237" s="246"/>
      <c r="R1237" s="246"/>
      <c r="S1237" s="246"/>
      <c r="T1237" s="251"/>
      <c r="U1237" s="246"/>
      <c r="Z1237" s="246"/>
      <c r="AA1237" s="246"/>
      <c r="AB1237" s="246"/>
      <c r="AC1237" s="246"/>
    </row>
    <row r="1238" spans="1:29" x14ac:dyDescent="0.3">
      <c r="A1238" s="246"/>
      <c r="B1238" s="246"/>
      <c r="C1238" s="246"/>
      <c r="D1238" s="246"/>
      <c r="E1238" s="246"/>
      <c r="F1238" s="247"/>
      <c r="G1238" s="246"/>
      <c r="H1238" s="246"/>
      <c r="I1238" s="246"/>
      <c r="J1238" s="246"/>
      <c r="K1238" s="246"/>
      <c r="L1238" s="246"/>
      <c r="M1238" s="246"/>
      <c r="O1238" s="246"/>
      <c r="P1238" s="246"/>
      <c r="Q1238" s="246"/>
      <c r="R1238" s="246"/>
      <c r="S1238" s="246"/>
      <c r="T1238" s="251"/>
      <c r="U1238" s="246"/>
      <c r="Z1238" s="246"/>
      <c r="AA1238" s="246"/>
      <c r="AB1238" s="246"/>
      <c r="AC1238" s="246"/>
    </row>
    <row r="1239" spans="1:29" x14ac:dyDescent="0.3">
      <c r="A1239" s="246"/>
      <c r="B1239" s="246"/>
      <c r="C1239" s="246"/>
      <c r="D1239" s="246"/>
      <c r="E1239" s="246"/>
      <c r="F1239" s="247"/>
      <c r="G1239" s="246"/>
      <c r="H1239" s="246"/>
      <c r="I1239" s="246"/>
      <c r="J1239" s="246"/>
      <c r="K1239" s="246"/>
      <c r="L1239" s="246"/>
      <c r="M1239" s="246"/>
      <c r="O1239" s="246"/>
      <c r="P1239" s="246"/>
      <c r="Q1239" s="246"/>
      <c r="R1239" s="246"/>
      <c r="S1239" s="246"/>
      <c r="T1239" s="251"/>
      <c r="U1239" s="246"/>
      <c r="Z1239" s="246"/>
      <c r="AA1239" s="246"/>
      <c r="AB1239" s="246"/>
      <c r="AC1239" s="246"/>
    </row>
    <row r="1240" spans="1:29" x14ac:dyDescent="0.3">
      <c r="A1240" s="246"/>
      <c r="B1240" s="246"/>
      <c r="C1240" s="246"/>
      <c r="D1240" s="246"/>
      <c r="E1240" s="246"/>
      <c r="F1240" s="247"/>
      <c r="G1240" s="246"/>
      <c r="H1240" s="246"/>
      <c r="I1240" s="246"/>
      <c r="J1240" s="246"/>
      <c r="K1240" s="246"/>
      <c r="L1240" s="246"/>
      <c r="M1240" s="246"/>
      <c r="O1240" s="246"/>
      <c r="P1240" s="246"/>
      <c r="Q1240" s="246"/>
      <c r="R1240" s="246"/>
      <c r="S1240" s="246"/>
      <c r="T1240" s="251"/>
      <c r="U1240" s="246"/>
      <c r="Z1240" s="246"/>
      <c r="AA1240" s="246"/>
      <c r="AB1240" s="246"/>
      <c r="AC1240" s="246"/>
    </row>
    <row r="1241" spans="1:29" x14ac:dyDescent="0.3">
      <c r="A1241" s="246"/>
      <c r="B1241" s="246"/>
      <c r="C1241" s="246"/>
      <c r="D1241" s="246"/>
      <c r="E1241" s="246"/>
      <c r="F1241" s="247"/>
      <c r="G1241" s="246"/>
      <c r="H1241" s="246"/>
      <c r="I1241" s="246"/>
      <c r="J1241" s="246"/>
      <c r="K1241" s="246"/>
      <c r="L1241" s="246"/>
      <c r="M1241" s="246"/>
      <c r="O1241" s="246"/>
      <c r="P1241" s="246"/>
      <c r="Q1241" s="246"/>
      <c r="R1241" s="246"/>
      <c r="S1241" s="246"/>
      <c r="T1241" s="251"/>
      <c r="U1241" s="246"/>
      <c r="Z1241" s="246"/>
      <c r="AA1241" s="246"/>
      <c r="AB1241" s="246"/>
      <c r="AC1241" s="246"/>
    </row>
    <row r="1242" spans="1:29" x14ac:dyDescent="0.3">
      <c r="A1242" s="246"/>
      <c r="B1242" s="246"/>
      <c r="C1242" s="246"/>
      <c r="D1242" s="246"/>
      <c r="E1242" s="246"/>
      <c r="F1242" s="247"/>
      <c r="G1242" s="246"/>
      <c r="H1242" s="246"/>
      <c r="I1242" s="246"/>
      <c r="J1242" s="246"/>
      <c r="K1242" s="246"/>
      <c r="L1242" s="246"/>
      <c r="M1242" s="246"/>
      <c r="O1242" s="246"/>
      <c r="P1242" s="246"/>
      <c r="Q1242" s="246"/>
      <c r="R1242" s="246"/>
      <c r="S1242" s="246"/>
      <c r="T1242" s="251"/>
      <c r="U1242" s="246"/>
      <c r="Z1242" s="246"/>
      <c r="AA1242" s="246"/>
      <c r="AB1242" s="246"/>
      <c r="AC1242" s="246"/>
    </row>
    <row r="1243" spans="1:29" x14ac:dyDescent="0.3">
      <c r="A1243" s="246"/>
      <c r="B1243" s="246"/>
      <c r="C1243" s="246"/>
      <c r="D1243" s="246"/>
      <c r="E1243" s="246"/>
      <c r="F1243" s="247"/>
      <c r="G1243" s="246"/>
      <c r="H1243" s="246"/>
      <c r="I1243" s="246"/>
      <c r="J1243" s="246"/>
      <c r="K1243" s="246"/>
      <c r="L1243" s="246"/>
      <c r="M1243" s="246"/>
      <c r="O1243" s="246"/>
      <c r="P1243" s="246"/>
      <c r="Q1243" s="246"/>
      <c r="R1243" s="246"/>
      <c r="S1243" s="246"/>
      <c r="T1243" s="251"/>
      <c r="U1243" s="246"/>
      <c r="Z1243" s="246"/>
      <c r="AA1243" s="246"/>
      <c r="AB1243" s="246"/>
      <c r="AC1243" s="246"/>
    </row>
    <row r="1244" spans="1:29" x14ac:dyDescent="0.3">
      <c r="A1244" s="246"/>
      <c r="B1244" s="246"/>
      <c r="C1244" s="246"/>
      <c r="D1244" s="246"/>
      <c r="E1244" s="246"/>
      <c r="F1244" s="247"/>
      <c r="G1244" s="246"/>
      <c r="H1244" s="246"/>
      <c r="I1244" s="246"/>
      <c r="J1244" s="246"/>
      <c r="K1244" s="246"/>
      <c r="L1244" s="246"/>
      <c r="M1244" s="246"/>
      <c r="O1244" s="246"/>
      <c r="P1244" s="246"/>
      <c r="Q1244" s="246"/>
      <c r="R1244" s="246"/>
      <c r="S1244" s="246"/>
      <c r="T1244" s="251"/>
      <c r="U1244" s="246"/>
      <c r="Z1244" s="246"/>
      <c r="AA1244" s="246"/>
      <c r="AB1244" s="246"/>
      <c r="AC1244" s="246"/>
    </row>
    <row r="1245" spans="1:29" x14ac:dyDescent="0.3">
      <c r="A1245" s="246"/>
      <c r="B1245" s="246"/>
      <c r="C1245" s="246"/>
      <c r="D1245" s="246"/>
      <c r="E1245" s="246"/>
      <c r="F1245" s="247"/>
      <c r="G1245" s="246"/>
      <c r="H1245" s="246"/>
      <c r="I1245" s="246"/>
      <c r="J1245" s="246"/>
      <c r="K1245" s="246"/>
      <c r="L1245" s="246"/>
      <c r="M1245" s="246"/>
      <c r="O1245" s="246"/>
      <c r="P1245" s="246"/>
      <c r="Q1245" s="246"/>
      <c r="R1245" s="246"/>
      <c r="S1245" s="246"/>
      <c r="T1245" s="251"/>
      <c r="U1245" s="246"/>
      <c r="Z1245" s="246"/>
      <c r="AA1245" s="246"/>
      <c r="AB1245" s="246"/>
      <c r="AC1245" s="246"/>
    </row>
    <row r="1246" spans="1:29" x14ac:dyDescent="0.3">
      <c r="A1246" s="246"/>
      <c r="B1246" s="246"/>
      <c r="C1246" s="246"/>
      <c r="D1246" s="246"/>
      <c r="E1246" s="246"/>
      <c r="F1246" s="247"/>
      <c r="G1246" s="246"/>
      <c r="H1246" s="246"/>
      <c r="I1246" s="246"/>
      <c r="J1246" s="246"/>
      <c r="K1246" s="246"/>
      <c r="L1246" s="246"/>
      <c r="M1246" s="246"/>
      <c r="O1246" s="246"/>
      <c r="P1246" s="246"/>
      <c r="Q1246" s="246"/>
      <c r="R1246" s="246"/>
      <c r="S1246" s="246"/>
      <c r="T1246" s="251"/>
      <c r="U1246" s="246"/>
      <c r="Z1246" s="246"/>
      <c r="AA1246" s="246"/>
      <c r="AB1246" s="246"/>
      <c r="AC1246" s="246"/>
    </row>
    <row r="1247" spans="1:29" x14ac:dyDescent="0.3">
      <c r="A1247" s="246"/>
      <c r="B1247" s="246"/>
      <c r="C1247" s="246"/>
      <c r="D1247" s="246"/>
      <c r="E1247" s="246"/>
      <c r="F1247" s="247"/>
      <c r="G1247" s="246"/>
      <c r="H1247" s="246"/>
      <c r="I1247" s="246"/>
      <c r="J1247" s="246"/>
      <c r="K1247" s="246"/>
      <c r="L1247" s="246"/>
      <c r="M1247" s="246"/>
      <c r="O1247" s="246"/>
      <c r="P1247" s="246"/>
      <c r="Q1247" s="246"/>
      <c r="R1247" s="246"/>
      <c r="S1247" s="246"/>
      <c r="T1247" s="251"/>
      <c r="U1247" s="246"/>
      <c r="Z1247" s="246"/>
      <c r="AA1247" s="246"/>
      <c r="AB1247" s="246"/>
      <c r="AC1247" s="246"/>
    </row>
    <row r="1248" spans="1:29" x14ac:dyDescent="0.3">
      <c r="A1248" s="246"/>
      <c r="B1248" s="246"/>
      <c r="C1248" s="246"/>
      <c r="D1248" s="246"/>
      <c r="E1248" s="246"/>
      <c r="F1248" s="247"/>
      <c r="G1248" s="246"/>
      <c r="H1248" s="246"/>
      <c r="I1248" s="246"/>
      <c r="J1248" s="246"/>
      <c r="K1248" s="246"/>
      <c r="L1248" s="246"/>
      <c r="M1248" s="246"/>
      <c r="O1248" s="246"/>
      <c r="P1248" s="246"/>
      <c r="Q1248" s="246"/>
      <c r="R1248" s="246"/>
      <c r="S1248" s="246"/>
      <c r="T1248" s="251"/>
      <c r="U1248" s="246"/>
      <c r="Z1248" s="246"/>
      <c r="AA1248" s="246"/>
      <c r="AB1248" s="246"/>
      <c r="AC1248" s="246"/>
    </row>
    <row r="1249" spans="1:29" x14ac:dyDescent="0.3">
      <c r="A1249" s="246"/>
      <c r="B1249" s="246"/>
      <c r="C1249" s="246"/>
      <c r="D1249" s="246"/>
      <c r="E1249" s="246"/>
      <c r="F1249" s="247"/>
      <c r="G1249" s="246"/>
      <c r="H1249" s="246"/>
      <c r="I1249" s="246"/>
      <c r="J1249" s="246"/>
      <c r="K1249" s="246"/>
      <c r="L1249" s="246"/>
      <c r="M1249" s="246"/>
      <c r="O1249" s="246"/>
      <c r="P1249" s="246"/>
      <c r="Q1249" s="246"/>
      <c r="R1249" s="246"/>
      <c r="S1249" s="246"/>
      <c r="T1249" s="251"/>
      <c r="U1249" s="246"/>
      <c r="Z1249" s="246"/>
      <c r="AA1249" s="246"/>
      <c r="AB1249" s="246"/>
      <c r="AC1249" s="246"/>
    </row>
    <row r="1250" spans="1:29" x14ac:dyDescent="0.3">
      <c r="A1250" s="246"/>
      <c r="B1250" s="246"/>
      <c r="C1250" s="246"/>
      <c r="D1250" s="246"/>
      <c r="E1250" s="246"/>
      <c r="F1250" s="247"/>
      <c r="G1250" s="246"/>
      <c r="H1250" s="246"/>
      <c r="I1250" s="246"/>
      <c r="J1250" s="246"/>
      <c r="K1250" s="246"/>
      <c r="L1250" s="246"/>
      <c r="M1250" s="246"/>
      <c r="O1250" s="246"/>
      <c r="P1250" s="246"/>
      <c r="Q1250" s="246"/>
      <c r="R1250" s="246"/>
      <c r="S1250" s="246"/>
      <c r="T1250" s="251"/>
      <c r="U1250" s="246"/>
      <c r="Z1250" s="246"/>
      <c r="AA1250" s="246"/>
      <c r="AB1250" s="246"/>
      <c r="AC1250" s="246"/>
    </row>
    <row r="1251" spans="1:29" x14ac:dyDescent="0.3">
      <c r="A1251" s="246"/>
      <c r="B1251" s="246"/>
      <c r="C1251" s="246"/>
      <c r="D1251" s="246"/>
      <c r="E1251" s="246"/>
      <c r="F1251" s="247"/>
      <c r="G1251" s="246"/>
      <c r="H1251" s="246"/>
      <c r="I1251" s="246"/>
      <c r="J1251" s="246"/>
      <c r="K1251" s="246"/>
      <c r="L1251" s="246"/>
      <c r="M1251" s="246"/>
      <c r="O1251" s="246"/>
      <c r="P1251" s="246"/>
      <c r="Q1251" s="246"/>
      <c r="R1251" s="246"/>
      <c r="S1251" s="246"/>
      <c r="T1251" s="251"/>
      <c r="U1251" s="246"/>
      <c r="Z1251" s="246"/>
      <c r="AA1251" s="246"/>
      <c r="AB1251" s="246"/>
      <c r="AC1251" s="246"/>
    </row>
    <row r="1252" spans="1:29" x14ac:dyDescent="0.3">
      <c r="A1252" s="246"/>
      <c r="B1252" s="246"/>
      <c r="C1252" s="246"/>
      <c r="D1252" s="246"/>
      <c r="E1252" s="246"/>
      <c r="F1252" s="247"/>
      <c r="G1252" s="246"/>
      <c r="H1252" s="246"/>
      <c r="I1252" s="246"/>
      <c r="J1252" s="246"/>
      <c r="K1252" s="246"/>
      <c r="L1252" s="246"/>
      <c r="M1252" s="246"/>
      <c r="O1252" s="246"/>
      <c r="P1252" s="246"/>
      <c r="Q1252" s="246"/>
      <c r="R1252" s="246"/>
      <c r="S1252" s="246"/>
      <c r="T1252" s="251"/>
      <c r="U1252" s="246"/>
      <c r="Z1252" s="246"/>
      <c r="AA1252" s="246"/>
      <c r="AB1252" s="246"/>
      <c r="AC1252" s="246"/>
    </row>
    <row r="1253" spans="1:29" x14ac:dyDescent="0.3">
      <c r="A1253" s="246"/>
      <c r="B1253" s="246"/>
      <c r="C1253" s="246"/>
      <c r="D1253" s="246"/>
      <c r="E1253" s="246"/>
      <c r="F1253" s="247"/>
      <c r="G1253" s="246"/>
      <c r="H1253" s="246"/>
      <c r="I1253" s="246"/>
      <c r="J1253" s="246"/>
      <c r="K1253" s="246"/>
      <c r="L1253" s="246"/>
      <c r="M1253" s="246"/>
      <c r="O1253" s="246"/>
      <c r="P1253" s="246"/>
      <c r="Q1253" s="246"/>
      <c r="R1253" s="246"/>
      <c r="S1253" s="246"/>
      <c r="T1253" s="251"/>
      <c r="U1253" s="246"/>
      <c r="Z1253" s="246"/>
      <c r="AA1253" s="246"/>
      <c r="AB1253" s="246"/>
      <c r="AC1253" s="246"/>
    </row>
    <row r="1254" spans="1:29" x14ac:dyDescent="0.3">
      <c r="A1254" s="246"/>
      <c r="B1254" s="246"/>
      <c r="C1254" s="246"/>
      <c r="D1254" s="246"/>
      <c r="E1254" s="246"/>
      <c r="F1254" s="247"/>
      <c r="G1254" s="246"/>
      <c r="H1254" s="246"/>
      <c r="I1254" s="246"/>
      <c r="J1254" s="246"/>
      <c r="K1254" s="246"/>
      <c r="L1254" s="246"/>
      <c r="M1254" s="246"/>
      <c r="O1254" s="246"/>
      <c r="P1254" s="246"/>
      <c r="Q1254" s="246"/>
      <c r="R1254" s="246"/>
      <c r="S1254" s="246"/>
      <c r="T1254" s="251"/>
      <c r="U1254" s="246"/>
      <c r="Z1254" s="246"/>
      <c r="AA1254" s="246"/>
      <c r="AB1254" s="246"/>
      <c r="AC1254" s="246"/>
    </row>
    <row r="1255" spans="1:29" x14ac:dyDescent="0.3">
      <c r="A1255" s="246"/>
      <c r="B1255" s="246"/>
      <c r="C1255" s="246"/>
      <c r="D1255" s="246"/>
      <c r="E1255" s="246"/>
      <c r="F1255" s="247"/>
      <c r="G1255" s="246"/>
      <c r="H1255" s="246"/>
      <c r="I1255" s="246"/>
      <c r="J1255" s="246"/>
      <c r="K1255" s="246"/>
      <c r="L1255" s="246"/>
      <c r="M1255" s="246"/>
      <c r="O1255" s="246"/>
      <c r="P1255" s="246"/>
      <c r="Q1255" s="246"/>
      <c r="R1255" s="246"/>
      <c r="S1255" s="246"/>
      <c r="T1255" s="251"/>
      <c r="U1255" s="246"/>
      <c r="Z1255" s="246"/>
      <c r="AA1255" s="246"/>
      <c r="AB1255" s="246"/>
      <c r="AC1255" s="246"/>
    </row>
    <row r="1256" spans="1:29" x14ac:dyDescent="0.3">
      <c r="A1256" s="246"/>
      <c r="B1256" s="246"/>
      <c r="C1256" s="246"/>
      <c r="D1256" s="246"/>
      <c r="E1256" s="246"/>
      <c r="F1256" s="247"/>
      <c r="G1256" s="246"/>
      <c r="H1256" s="246"/>
      <c r="I1256" s="246"/>
      <c r="J1256" s="246"/>
      <c r="K1256" s="246"/>
      <c r="L1256" s="246"/>
      <c r="M1256" s="246"/>
      <c r="O1256" s="246"/>
      <c r="P1256" s="246"/>
      <c r="Q1256" s="246"/>
      <c r="R1256" s="246"/>
      <c r="S1256" s="246"/>
      <c r="T1256" s="251"/>
      <c r="U1256" s="246"/>
      <c r="Z1256" s="246"/>
      <c r="AA1256" s="246"/>
      <c r="AB1256" s="246"/>
      <c r="AC1256" s="246"/>
    </row>
    <row r="1257" spans="1:29" x14ac:dyDescent="0.3">
      <c r="A1257" s="246"/>
      <c r="B1257" s="246"/>
      <c r="C1257" s="246"/>
      <c r="D1257" s="246"/>
      <c r="E1257" s="246"/>
      <c r="F1257" s="247"/>
      <c r="G1257" s="246"/>
      <c r="H1257" s="246"/>
      <c r="I1257" s="246"/>
      <c r="J1257" s="246"/>
      <c r="K1257" s="246"/>
      <c r="L1257" s="246"/>
      <c r="M1257" s="246"/>
      <c r="O1257" s="246"/>
      <c r="P1257" s="246"/>
      <c r="Q1257" s="246"/>
      <c r="R1257" s="246"/>
      <c r="S1257" s="246"/>
      <c r="T1257" s="251"/>
      <c r="U1257" s="246"/>
      <c r="Z1257" s="246"/>
      <c r="AA1257" s="246"/>
      <c r="AB1257" s="246"/>
      <c r="AC1257" s="246"/>
    </row>
    <row r="1258" spans="1:29" x14ac:dyDescent="0.3">
      <c r="A1258" s="246"/>
      <c r="B1258" s="246"/>
      <c r="C1258" s="246"/>
      <c r="D1258" s="246"/>
      <c r="E1258" s="246"/>
      <c r="F1258" s="247"/>
      <c r="G1258" s="246"/>
      <c r="H1258" s="246"/>
      <c r="I1258" s="246"/>
      <c r="J1258" s="246"/>
      <c r="K1258" s="246"/>
      <c r="L1258" s="246"/>
      <c r="M1258" s="246"/>
      <c r="O1258" s="246"/>
      <c r="P1258" s="246"/>
      <c r="Q1258" s="246"/>
      <c r="R1258" s="246"/>
      <c r="S1258" s="246"/>
      <c r="T1258" s="251"/>
      <c r="U1258" s="246"/>
      <c r="Z1258" s="246"/>
      <c r="AA1258" s="246"/>
      <c r="AB1258" s="246"/>
      <c r="AC1258" s="246"/>
    </row>
    <row r="1259" spans="1:29" x14ac:dyDescent="0.3">
      <c r="A1259" s="246"/>
      <c r="B1259" s="246"/>
      <c r="C1259" s="246"/>
      <c r="D1259" s="246"/>
      <c r="E1259" s="246"/>
      <c r="F1259" s="247"/>
      <c r="G1259" s="246"/>
      <c r="H1259" s="246"/>
      <c r="I1259" s="246"/>
      <c r="J1259" s="246"/>
      <c r="K1259" s="246"/>
      <c r="L1259" s="246"/>
      <c r="M1259" s="246"/>
      <c r="O1259" s="246"/>
      <c r="P1259" s="246"/>
      <c r="Q1259" s="246"/>
      <c r="R1259" s="246"/>
      <c r="S1259" s="246"/>
      <c r="T1259" s="251"/>
      <c r="U1259" s="246"/>
      <c r="Z1259" s="246"/>
      <c r="AA1259" s="246"/>
      <c r="AB1259" s="246"/>
      <c r="AC1259" s="246"/>
    </row>
    <row r="1260" spans="1:29" x14ac:dyDescent="0.3">
      <c r="A1260" s="246"/>
      <c r="B1260" s="246"/>
      <c r="C1260" s="246"/>
      <c r="D1260" s="246"/>
      <c r="E1260" s="246"/>
      <c r="F1260" s="247"/>
      <c r="G1260" s="246"/>
      <c r="H1260" s="246"/>
      <c r="I1260" s="246"/>
      <c r="J1260" s="246"/>
      <c r="K1260" s="246"/>
      <c r="L1260" s="246"/>
      <c r="M1260" s="246"/>
      <c r="O1260" s="246"/>
      <c r="P1260" s="246"/>
      <c r="Q1260" s="246"/>
      <c r="R1260" s="246"/>
      <c r="S1260" s="246"/>
      <c r="T1260" s="251"/>
      <c r="U1260" s="246"/>
      <c r="Z1260" s="246"/>
      <c r="AA1260" s="246"/>
      <c r="AB1260" s="246"/>
      <c r="AC1260" s="246"/>
    </row>
    <row r="1261" spans="1:29" x14ac:dyDescent="0.3">
      <c r="A1261" s="246"/>
      <c r="B1261" s="246"/>
      <c r="C1261" s="246"/>
      <c r="D1261" s="246"/>
      <c r="E1261" s="246"/>
      <c r="F1261" s="247"/>
      <c r="G1261" s="246"/>
      <c r="H1261" s="246"/>
      <c r="I1261" s="246"/>
      <c r="J1261" s="246"/>
      <c r="K1261" s="246"/>
      <c r="L1261" s="246"/>
      <c r="M1261" s="246"/>
      <c r="O1261" s="246"/>
      <c r="P1261" s="246"/>
      <c r="Q1261" s="246"/>
      <c r="R1261" s="246"/>
      <c r="S1261" s="246"/>
      <c r="T1261" s="251"/>
      <c r="U1261" s="246"/>
      <c r="Z1261" s="246"/>
      <c r="AA1261" s="246"/>
      <c r="AB1261" s="246"/>
      <c r="AC1261" s="246"/>
    </row>
    <row r="1262" spans="1:29" x14ac:dyDescent="0.3">
      <c r="A1262" s="246"/>
      <c r="B1262" s="246"/>
      <c r="C1262" s="246"/>
      <c r="D1262" s="246"/>
      <c r="E1262" s="246"/>
      <c r="F1262" s="247"/>
      <c r="G1262" s="246"/>
      <c r="H1262" s="246"/>
      <c r="I1262" s="246"/>
      <c r="J1262" s="246"/>
      <c r="K1262" s="246"/>
      <c r="L1262" s="246"/>
      <c r="M1262" s="246"/>
      <c r="O1262" s="246"/>
      <c r="P1262" s="246"/>
      <c r="Q1262" s="246"/>
      <c r="R1262" s="246"/>
      <c r="S1262" s="246"/>
      <c r="T1262" s="251"/>
      <c r="U1262" s="246"/>
      <c r="Z1262" s="246"/>
      <c r="AA1262" s="246"/>
      <c r="AB1262" s="246"/>
      <c r="AC1262" s="246"/>
    </row>
    <row r="1263" spans="1:29" x14ac:dyDescent="0.3">
      <c r="A1263" s="246"/>
      <c r="B1263" s="246"/>
      <c r="C1263" s="246"/>
      <c r="D1263" s="246"/>
      <c r="E1263" s="246"/>
      <c r="F1263" s="247"/>
      <c r="G1263" s="246"/>
      <c r="H1263" s="246"/>
      <c r="I1263" s="246"/>
      <c r="J1263" s="246"/>
      <c r="K1263" s="246"/>
      <c r="L1263" s="246"/>
      <c r="M1263" s="246"/>
      <c r="O1263" s="246"/>
      <c r="P1263" s="246"/>
      <c r="Q1263" s="246"/>
      <c r="R1263" s="246"/>
      <c r="S1263" s="246"/>
      <c r="T1263" s="251"/>
      <c r="U1263" s="246"/>
      <c r="Z1263" s="246"/>
      <c r="AA1263" s="246"/>
      <c r="AB1263" s="246"/>
      <c r="AC1263" s="246"/>
    </row>
    <row r="1264" spans="1:29" x14ac:dyDescent="0.3">
      <c r="A1264" s="246"/>
      <c r="B1264" s="246"/>
      <c r="C1264" s="246"/>
      <c r="D1264" s="246"/>
      <c r="E1264" s="246"/>
      <c r="F1264" s="247"/>
      <c r="G1264" s="246"/>
      <c r="H1264" s="246"/>
      <c r="I1264" s="246"/>
      <c r="J1264" s="246"/>
      <c r="K1264" s="246"/>
      <c r="L1264" s="246"/>
      <c r="M1264" s="246"/>
      <c r="O1264" s="246"/>
      <c r="P1264" s="246"/>
      <c r="Q1264" s="246"/>
      <c r="R1264" s="246"/>
      <c r="S1264" s="246"/>
      <c r="T1264" s="251"/>
      <c r="U1264" s="246"/>
      <c r="Z1264" s="246"/>
      <c r="AA1264" s="246"/>
      <c r="AB1264" s="246"/>
      <c r="AC1264" s="246"/>
    </row>
    <row r="1265" spans="1:29" x14ac:dyDescent="0.3">
      <c r="A1265" s="246"/>
      <c r="B1265" s="246"/>
      <c r="C1265" s="246"/>
      <c r="D1265" s="246"/>
      <c r="E1265" s="246"/>
      <c r="F1265" s="247"/>
      <c r="G1265" s="246"/>
      <c r="H1265" s="246"/>
      <c r="I1265" s="246"/>
      <c r="J1265" s="246"/>
      <c r="K1265" s="246"/>
      <c r="L1265" s="246"/>
      <c r="M1265" s="246"/>
      <c r="O1265" s="246"/>
      <c r="P1265" s="246"/>
      <c r="Q1265" s="246"/>
      <c r="R1265" s="246"/>
      <c r="S1265" s="246"/>
      <c r="T1265" s="251"/>
      <c r="U1265" s="246"/>
      <c r="Z1265" s="246"/>
      <c r="AA1265" s="246"/>
      <c r="AB1265" s="246"/>
      <c r="AC1265" s="246"/>
    </row>
    <row r="1266" spans="1:29" x14ac:dyDescent="0.3">
      <c r="A1266" s="246"/>
      <c r="B1266" s="246"/>
      <c r="C1266" s="246"/>
      <c r="D1266" s="246"/>
      <c r="E1266" s="246"/>
      <c r="F1266" s="247"/>
      <c r="G1266" s="246"/>
      <c r="H1266" s="246"/>
      <c r="I1266" s="246"/>
      <c r="J1266" s="246"/>
      <c r="K1266" s="246"/>
      <c r="L1266" s="246"/>
      <c r="M1266" s="246"/>
      <c r="O1266" s="246"/>
      <c r="P1266" s="246"/>
      <c r="Q1266" s="246"/>
      <c r="R1266" s="246"/>
      <c r="S1266" s="246"/>
      <c r="T1266" s="251"/>
      <c r="U1266" s="246"/>
      <c r="Z1266" s="246"/>
      <c r="AA1266" s="246"/>
      <c r="AB1266" s="246"/>
      <c r="AC1266" s="246"/>
    </row>
    <row r="1267" spans="1:29" x14ac:dyDescent="0.3">
      <c r="A1267" s="246"/>
      <c r="B1267" s="246"/>
      <c r="C1267" s="246"/>
      <c r="D1267" s="246"/>
      <c r="E1267" s="246"/>
      <c r="F1267" s="247"/>
      <c r="G1267" s="246"/>
      <c r="H1267" s="246"/>
      <c r="I1267" s="246"/>
      <c r="J1267" s="246"/>
      <c r="K1267" s="246"/>
      <c r="L1267" s="246"/>
      <c r="M1267" s="246"/>
      <c r="O1267" s="246"/>
      <c r="P1267" s="246"/>
      <c r="Q1267" s="246"/>
      <c r="R1267" s="246"/>
      <c r="S1267" s="246"/>
      <c r="T1267" s="251"/>
      <c r="U1267" s="246"/>
      <c r="Z1267" s="246"/>
      <c r="AA1267" s="246"/>
      <c r="AB1267" s="246"/>
      <c r="AC1267" s="246"/>
    </row>
    <row r="1268" spans="1:29" x14ac:dyDescent="0.3">
      <c r="A1268" s="246"/>
      <c r="B1268" s="246"/>
      <c r="C1268" s="246"/>
      <c r="D1268" s="246"/>
      <c r="E1268" s="246"/>
      <c r="F1268" s="247"/>
      <c r="G1268" s="246"/>
      <c r="H1268" s="246"/>
      <c r="I1268" s="246"/>
      <c r="J1268" s="246"/>
      <c r="K1268" s="246"/>
      <c r="L1268" s="246"/>
      <c r="M1268" s="246"/>
      <c r="O1268" s="246"/>
      <c r="P1268" s="246"/>
      <c r="Q1268" s="246"/>
      <c r="R1268" s="246"/>
      <c r="S1268" s="246"/>
      <c r="T1268" s="251"/>
      <c r="U1268" s="246"/>
      <c r="Z1268" s="246"/>
      <c r="AA1268" s="246"/>
      <c r="AB1268" s="246"/>
      <c r="AC1268" s="246"/>
    </row>
    <row r="1269" spans="1:29" x14ac:dyDescent="0.3">
      <c r="A1269" s="246"/>
      <c r="B1269" s="246"/>
      <c r="C1269" s="246"/>
      <c r="D1269" s="246"/>
      <c r="E1269" s="246"/>
      <c r="F1269" s="247"/>
      <c r="G1269" s="246"/>
      <c r="H1269" s="246"/>
      <c r="I1269" s="246"/>
      <c r="J1269" s="246"/>
      <c r="K1269" s="246"/>
      <c r="L1269" s="246"/>
      <c r="M1269" s="246"/>
      <c r="O1269" s="246"/>
      <c r="P1269" s="246"/>
      <c r="Q1269" s="246"/>
      <c r="R1269" s="246"/>
      <c r="S1269" s="246"/>
      <c r="T1269" s="251"/>
      <c r="U1269" s="246"/>
      <c r="Z1269" s="246"/>
      <c r="AA1269" s="246"/>
      <c r="AB1269" s="246"/>
      <c r="AC1269" s="246"/>
    </row>
    <row r="1270" spans="1:29" x14ac:dyDescent="0.3">
      <c r="A1270" s="246"/>
      <c r="B1270" s="246"/>
      <c r="C1270" s="246"/>
      <c r="D1270" s="246"/>
      <c r="E1270" s="246"/>
      <c r="F1270" s="247"/>
      <c r="G1270" s="246"/>
      <c r="H1270" s="246"/>
      <c r="I1270" s="246"/>
      <c r="J1270" s="246"/>
      <c r="K1270" s="246"/>
      <c r="L1270" s="246"/>
      <c r="M1270" s="246"/>
      <c r="O1270" s="246"/>
      <c r="P1270" s="246"/>
      <c r="Q1270" s="246"/>
      <c r="R1270" s="246"/>
      <c r="S1270" s="246"/>
      <c r="T1270" s="251"/>
      <c r="U1270" s="246"/>
      <c r="Z1270" s="246"/>
      <c r="AA1270" s="246"/>
      <c r="AB1270" s="246"/>
      <c r="AC1270" s="246"/>
    </row>
    <row r="1271" spans="1:29" x14ac:dyDescent="0.3">
      <c r="A1271" s="246"/>
      <c r="B1271" s="246"/>
      <c r="C1271" s="246"/>
      <c r="D1271" s="246"/>
      <c r="E1271" s="246"/>
      <c r="F1271" s="247"/>
      <c r="G1271" s="246"/>
      <c r="H1271" s="246"/>
      <c r="I1271" s="246"/>
      <c r="J1271" s="246"/>
      <c r="K1271" s="246"/>
      <c r="L1271" s="246"/>
      <c r="M1271" s="246"/>
      <c r="O1271" s="246"/>
      <c r="P1271" s="246"/>
      <c r="Q1271" s="246"/>
      <c r="R1271" s="246"/>
      <c r="S1271" s="246"/>
      <c r="T1271" s="251"/>
      <c r="U1271" s="246"/>
      <c r="Z1271" s="246"/>
      <c r="AA1271" s="246"/>
      <c r="AB1271" s="246"/>
      <c r="AC1271" s="246"/>
    </row>
    <row r="1272" spans="1:29" x14ac:dyDescent="0.3">
      <c r="A1272" s="246"/>
      <c r="B1272" s="246"/>
      <c r="C1272" s="246"/>
      <c r="D1272" s="246"/>
      <c r="E1272" s="246"/>
      <c r="F1272" s="247"/>
      <c r="G1272" s="246"/>
      <c r="H1272" s="246"/>
      <c r="I1272" s="246"/>
      <c r="J1272" s="246"/>
      <c r="K1272" s="246"/>
      <c r="L1272" s="246"/>
      <c r="M1272" s="246"/>
      <c r="O1272" s="246"/>
      <c r="P1272" s="246"/>
      <c r="Q1272" s="246"/>
      <c r="R1272" s="246"/>
      <c r="S1272" s="246"/>
      <c r="T1272" s="251"/>
      <c r="U1272" s="246"/>
      <c r="Z1272" s="246"/>
      <c r="AA1272" s="246"/>
      <c r="AB1272" s="246"/>
      <c r="AC1272" s="246"/>
    </row>
    <row r="1273" spans="1:29" x14ac:dyDescent="0.3">
      <c r="A1273" s="246"/>
      <c r="B1273" s="246"/>
      <c r="C1273" s="246"/>
      <c r="D1273" s="246"/>
      <c r="E1273" s="246"/>
      <c r="F1273" s="247"/>
      <c r="G1273" s="246"/>
      <c r="H1273" s="246"/>
      <c r="I1273" s="246"/>
      <c r="J1273" s="246"/>
      <c r="K1273" s="246"/>
      <c r="L1273" s="246"/>
      <c r="M1273" s="246"/>
      <c r="O1273" s="246"/>
      <c r="P1273" s="246"/>
      <c r="Q1273" s="246"/>
      <c r="R1273" s="246"/>
      <c r="S1273" s="246"/>
      <c r="T1273" s="251"/>
      <c r="U1273" s="246"/>
      <c r="Z1273" s="246"/>
      <c r="AA1273" s="246"/>
      <c r="AB1273" s="246"/>
      <c r="AC1273" s="246"/>
    </row>
    <row r="1274" spans="1:29" x14ac:dyDescent="0.3">
      <c r="A1274" s="246"/>
      <c r="B1274" s="246"/>
      <c r="C1274" s="246"/>
      <c r="D1274" s="246"/>
      <c r="E1274" s="246"/>
      <c r="F1274" s="247"/>
      <c r="G1274" s="246"/>
      <c r="H1274" s="246"/>
      <c r="I1274" s="246"/>
      <c r="J1274" s="246"/>
      <c r="K1274" s="246"/>
      <c r="L1274" s="246"/>
      <c r="M1274" s="246"/>
      <c r="O1274" s="246"/>
      <c r="P1274" s="246"/>
      <c r="Q1274" s="246"/>
      <c r="R1274" s="246"/>
      <c r="S1274" s="246"/>
      <c r="T1274" s="251"/>
      <c r="U1274" s="246"/>
      <c r="Z1274" s="246"/>
      <c r="AA1274" s="246"/>
      <c r="AB1274" s="246"/>
      <c r="AC1274" s="246"/>
    </row>
    <row r="1275" spans="1:29" x14ac:dyDescent="0.3">
      <c r="A1275" s="246"/>
      <c r="B1275" s="246"/>
      <c r="C1275" s="246"/>
      <c r="D1275" s="246"/>
      <c r="E1275" s="246"/>
      <c r="F1275" s="247"/>
      <c r="G1275" s="246"/>
      <c r="H1275" s="246"/>
      <c r="I1275" s="246"/>
      <c r="J1275" s="246"/>
      <c r="K1275" s="246"/>
      <c r="L1275" s="246"/>
      <c r="M1275" s="246"/>
      <c r="O1275" s="246"/>
      <c r="P1275" s="246"/>
      <c r="Q1275" s="246"/>
      <c r="R1275" s="246"/>
      <c r="S1275" s="246"/>
      <c r="T1275" s="251"/>
      <c r="U1275" s="246"/>
      <c r="Z1275" s="246"/>
      <c r="AA1275" s="246"/>
      <c r="AB1275" s="246"/>
      <c r="AC1275" s="246"/>
    </row>
    <row r="1276" spans="1:29" x14ac:dyDescent="0.3">
      <c r="A1276" s="246"/>
      <c r="B1276" s="246"/>
      <c r="C1276" s="246"/>
      <c r="D1276" s="246"/>
      <c r="E1276" s="246"/>
      <c r="F1276" s="247"/>
      <c r="G1276" s="246"/>
      <c r="H1276" s="246"/>
      <c r="I1276" s="246"/>
      <c r="J1276" s="246"/>
      <c r="K1276" s="246"/>
      <c r="L1276" s="246"/>
      <c r="M1276" s="246"/>
      <c r="O1276" s="246"/>
      <c r="P1276" s="246"/>
      <c r="Q1276" s="246"/>
      <c r="R1276" s="246"/>
      <c r="S1276" s="246"/>
      <c r="T1276" s="251"/>
      <c r="U1276" s="246"/>
      <c r="Z1276" s="246"/>
      <c r="AA1276" s="246"/>
      <c r="AB1276" s="246"/>
      <c r="AC1276" s="246"/>
    </row>
    <row r="1277" spans="1:29" x14ac:dyDescent="0.3">
      <c r="A1277" s="246"/>
      <c r="B1277" s="246"/>
      <c r="C1277" s="246"/>
      <c r="D1277" s="246"/>
      <c r="E1277" s="246"/>
      <c r="F1277" s="247"/>
      <c r="G1277" s="246"/>
      <c r="H1277" s="246"/>
      <c r="I1277" s="246"/>
      <c r="J1277" s="246"/>
      <c r="K1277" s="246"/>
      <c r="L1277" s="246"/>
      <c r="M1277" s="246"/>
      <c r="O1277" s="246"/>
      <c r="P1277" s="246"/>
      <c r="Q1277" s="246"/>
      <c r="R1277" s="246"/>
      <c r="S1277" s="246"/>
      <c r="T1277" s="251"/>
      <c r="U1277" s="246"/>
      <c r="Z1277" s="246"/>
      <c r="AA1277" s="246"/>
      <c r="AB1277" s="246"/>
      <c r="AC1277" s="246"/>
    </row>
    <row r="1278" spans="1:29" x14ac:dyDescent="0.3">
      <c r="A1278" s="246"/>
      <c r="B1278" s="246"/>
      <c r="C1278" s="246"/>
      <c r="D1278" s="246"/>
      <c r="E1278" s="246"/>
      <c r="F1278" s="247"/>
      <c r="G1278" s="246"/>
      <c r="H1278" s="246"/>
      <c r="I1278" s="246"/>
      <c r="J1278" s="246"/>
      <c r="K1278" s="246"/>
      <c r="L1278" s="246"/>
      <c r="M1278" s="246"/>
      <c r="O1278" s="246"/>
      <c r="P1278" s="246"/>
      <c r="Q1278" s="246"/>
      <c r="R1278" s="246"/>
      <c r="S1278" s="246"/>
      <c r="T1278" s="251"/>
      <c r="U1278" s="246"/>
      <c r="Z1278" s="246"/>
      <c r="AA1278" s="246"/>
      <c r="AB1278" s="246"/>
      <c r="AC1278" s="246"/>
    </row>
    <row r="1279" spans="1:29" x14ac:dyDescent="0.3">
      <c r="A1279" s="246"/>
      <c r="B1279" s="246"/>
      <c r="C1279" s="246"/>
      <c r="D1279" s="246"/>
      <c r="E1279" s="246"/>
      <c r="F1279" s="247"/>
      <c r="G1279" s="246"/>
      <c r="H1279" s="246"/>
      <c r="I1279" s="246"/>
      <c r="J1279" s="246"/>
      <c r="K1279" s="246"/>
      <c r="L1279" s="246"/>
      <c r="M1279" s="246"/>
      <c r="O1279" s="246"/>
      <c r="P1279" s="246"/>
      <c r="Q1279" s="246"/>
      <c r="R1279" s="246"/>
      <c r="S1279" s="246"/>
      <c r="T1279" s="251"/>
      <c r="U1279" s="246"/>
      <c r="Z1279" s="246"/>
      <c r="AA1279" s="246"/>
      <c r="AB1279" s="246"/>
      <c r="AC1279" s="246"/>
    </row>
    <row r="1280" spans="1:29" x14ac:dyDescent="0.3">
      <c r="A1280" s="246"/>
      <c r="B1280" s="246"/>
      <c r="C1280" s="246"/>
      <c r="D1280" s="246"/>
      <c r="E1280" s="246"/>
      <c r="F1280" s="247"/>
      <c r="G1280" s="246"/>
      <c r="H1280" s="246"/>
      <c r="I1280" s="246"/>
      <c r="J1280" s="246"/>
      <c r="K1280" s="246"/>
      <c r="L1280" s="246"/>
      <c r="M1280" s="246"/>
      <c r="O1280" s="246"/>
      <c r="P1280" s="246"/>
      <c r="Q1280" s="246"/>
      <c r="R1280" s="246"/>
      <c r="S1280" s="246"/>
      <c r="T1280" s="251"/>
      <c r="U1280" s="246"/>
      <c r="Z1280" s="246"/>
      <c r="AA1280" s="246"/>
      <c r="AB1280" s="246"/>
      <c r="AC1280" s="246"/>
    </row>
    <row r="1281" spans="1:29" x14ac:dyDescent="0.3">
      <c r="A1281" s="246"/>
      <c r="B1281" s="246"/>
      <c r="C1281" s="246"/>
      <c r="D1281" s="246"/>
      <c r="E1281" s="246"/>
      <c r="F1281" s="247"/>
      <c r="G1281" s="246"/>
      <c r="H1281" s="246"/>
      <c r="I1281" s="246"/>
      <c r="J1281" s="246"/>
      <c r="K1281" s="246"/>
      <c r="L1281" s="246"/>
      <c r="M1281" s="246"/>
      <c r="O1281" s="246"/>
      <c r="P1281" s="246"/>
      <c r="Q1281" s="246"/>
      <c r="R1281" s="246"/>
      <c r="S1281" s="246"/>
      <c r="T1281" s="251"/>
      <c r="U1281" s="246"/>
      <c r="Z1281" s="246"/>
      <c r="AA1281" s="246"/>
      <c r="AB1281" s="246"/>
      <c r="AC1281" s="246"/>
    </row>
    <row r="1282" spans="1:29" x14ac:dyDescent="0.3">
      <c r="A1282" s="246"/>
      <c r="B1282" s="246"/>
      <c r="C1282" s="246"/>
      <c r="D1282" s="246"/>
      <c r="E1282" s="246"/>
      <c r="F1282" s="247"/>
      <c r="G1282" s="246"/>
      <c r="H1282" s="246"/>
      <c r="I1282" s="246"/>
      <c r="J1282" s="246"/>
      <c r="K1282" s="246"/>
      <c r="L1282" s="246"/>
      <c r="M1282" s="246"/>
      <c r="O1282" s="246"/>
      <c r="P1282" s="246"/>
      <c r="Q1282" s="246"/>
      <c r="R1282" s="246"/>
      <c r="S1282" s="246"/>
      <c r="T1282" s="251"/>
      <c r="U1282" s="246"/>
      <c r="Z1282" s="246"/>
      <c r="AA1282" s="246"/>
      <c r="AB1282" s="246"/>
      <c r="AC1282" s="246"/>
    </row>
    <row r="1283" spans="1:29" x14ac:dyDescent="0.3">
      <c r="A1283" s="246"/>
      <c r="B1283" s="246"/>
      <c r="C1283" s="246"/>
      <c r="D1283" s="246"/>
      <c r="E1283" s="246"/>
      <c r="F1283" s="247"/>
      <c r="G1283" s="246"/>
      <c r="H1283" s="246"/>
      <c r="I1283" s="246"/>
      <c r="J1283" s="246"/>
      <c r="K1283" s="246"/>
      <c r="L1283" s="246"/>
      <c r="M1283" s="246"/>
      <c r="O1283" s="246"/>
      <c r="P1283" s="246"/>
      <c r="Q1283" s="246"/>
      <c r="R1283" s="246"/>
      <c r="S1283" s="246"/>
      <c r="T1283" s="251"/>
      <c r="U1283" s="246"/>
      <c r="Z1283" s="246"/>
      <c r="AA1283" s="246"/>
      <c r="AB1283" s="246"/>
      <c r="AC1283" s="246"/>
    </row>
    <row r="1284" spans="1:29" x14ac:dyDescent="0.3">
      <c r="A1284" s="246"/>
      <c r="B1284" s="246"/>
      <c r="C1284" s="246"/>
      <c r="D1284" s="246"/>
      <c r="E1284" s="246"/>
      <c r="F1284" s="247"/>
      <c r="G1284" s="246"/>
      <c r="H1284" s="246"/>
      <c r="I1284" s="246"/>
      <c r="J1284" s="246"/>
      <c r="K1284" s="246"/>
      <c r="L1284" s="246"/>
      <c r="M1284" s="246"/>
      <c r="O1284" s="246"/>
      <c r="P1284" s="246"/>
      <c r="Q1284" s="246"/>
      <c r="R1284" s="246"/>
      <c r="S1284" s="246"/>
      <c r="T1284" s="251"/>
      <c r="U1284" s="246"/>
      <c r="Z1284" s="246"/>
      <c r="AA1284" s="246"/>
      <c r="AB1284" s="246"/>
      <c r="AC1284" s="246"/>
    </row>
    <row r="1285" spans="1:29" x14ac:dyDescent="0.3">
      <c r="A1285" s="246"/>
      <c r="B1285" s="246"/>
      <c r="C1285" s="246"/>
      <c r="D1285" s="246"/>
      <c r="E1285" s="246"/>
      <c r="F1285" s="247"/>
      <c r="G1285" s="246"/>
      <c r="H1285" s="246"/>
      <c r="I1285" s="246"/>
      <c r="J1285" s="246"/>
      <c r="K1285" s="246"/>
      <c r="L1285" s="246"/>
      <c r="M1285" s="246"/>
      <c r="O1285" s="246"/>
      <c r="P1285" s="246"/>
      <c r="Q1285" s="246"/>
      <c r="R1285" s="246"/>
      <c r="S1285" s="246"/>
      <c r="T1285" s="251"/>
      <c r="U1285" s="246"/>
      <c r="Z1285" s="246"/>
      <c r="AA1285" s="246"/>
      <c r="AB1285" s="246"/>
      <c r="AC1285" s="246"/>
    </row>
    <row r="1286" spans="1:29" x14ac:dyDescent="0.3">
      <c r="A1286" s="246"/>
      <c r="B1286" s="246"/>
      <c r="C1286" s="246"/>
      <c r="D1286" s="246"/>
      <c r="E1286" s="246"/>
      <c r="F1286" s="247"/>
      <c r="G1286" s="246"/>
      <c r="H1286" s="246"/>
      <c r="I1286" s="246"/>
      <c r="J1286" s="246"/>
      <c r="K1286" s="246"/>
      <c r="L1286" s="246"/>
      <c r="M1286" s="246"/>
      <c r="O1286" s="246"/>
      <c r="P1286" s="246"/>
      <c r="Q1286" s="246"/>
      <c r="R1286" s="246"/>
      <c r="S1286" s="246"/>
      <c r="T1286" s="251"/>
      <c r="U1286" s="246"/>
      <c r="Z1286" s="246"/>
      <c r="AA1286" s="246"/>
      <c r="AB1286" s="246"/>
      <c r="AC1286" s="246"/>
    </row>
    <row r="1287" spans="1:29" x14ac:dyDescent="0.3">
      <c r="A1287" s="246"/>
      <c r="B1287" s="246"/>
      <c r="C1287" s="246"/>
      <c r="D1287" s="246"/>
      <c r="E1287" s="246"/>
      <c r="F1287" s="247"/>
      <c r="G1287" s="246"/>
      <c r="H1287" s="246"/>
      <c r="I1287" s="246"/>
      <c r="J1287" s="246"/>
      <c r="K1287" s="246"/>
      <c r="L1287" s="246"/>
      <c r="M1287" s="246"/>
      <c r="O1287" s="246"/>
      <c r="P1287" s="246"/>
      <c r="Q1287" s="246"/>
      <c r="R1287" s="246"/>
      <c r="S1287" s="246"/>
      <c r="T1287" s="251"/>
      <c r="U1287" s="246"/>
      <c r="Z1287" s="246"/>
      <c r="AA1287" s="246"/>
      <c r="AB1287" s="246"/>
      <c r="AC1287" s="246"/>
    </row>
    <row r="1288" spans="1:29" x14ac:dyDescent="0.3">
      <c r="A1288" s="246"/>
      <c r="B1288" s="246"/>
      <c r="C1288" s="246"/>
      <c r="D1288" s="246"/>
      <c r="E1288" s="246"/>
      <c r="F1288" s="247"/>
      <c r="G1288" s="246"/>
      <c r="H1288" s="246"/>
      <c r="I1288" s="246"/>
      <c r="J1288" s="246"/>
      <c r="K1288" s="246"/>
      <c r="L1288" s="246"/>
      <c r="M1288" s="246"/>
      <c r="O1288" s="246"/>
      <c r="P1288" s="246"/>
      <c r="Q1288" s="246"/>
      <c r="R1288" s="246"/>
      <c r="S1288" s="246"/>
      <c r="T1288" s="251"/>
      <c r="U1288" s="246"/>
      <c r="Z1288" s="246"/>
      <c r="AA1288" s="246"/>
      <c r="AB1288" s="246"/>
      <c r="AC1288" s="246"/>
    </row>
    <row r="1289" spans="1:29" x14ac:dyDescent="0.3">
      <c r="A1289" s="246"/>
      <c r="B1289" s="246"/>
      <c r="C1289" s="246"/>
      <c r="D1289" s="246"/>
      <c r="E1289" s="246"/>
      <c r="F1289" s="247"/>
      <c r="G1289" s="246"/>
      <c r="H1289" s="246"/>
      <c r="I1289" s="246"/>
      <c r="J1289" s="246"/>
      <c r="K1289" s="246"/>
      <c r="L1289" s="246"/>
      <c r="M1289" s="246"/>
      <c r="O1289" s="246"/>
      <c r="P1289" s="246"/>
      <c r="Q1289" s="246"/>
      <c r="R1289" s="246"/>
      <c r="S1289" s="246"/>
      <c r="T1289" s="251"/>
      <c r="U1289" s="246"/>
      <c r="Z1289" s="246"/>
      <c r="AA1289" s="246"/>
      <c r="AB1289" s="246"/>
      <c r="AC1289" s="246"/>
    </row>
    <row r="1290" spans="1:29" x14ac:dyDescent="0.3">
      <c r="A1290" s="246"/>
      <c r="B1290" s="246"/>
      <c r="C1290" s="246"/>
      <c r="D1290" s="246"/>
      <c r="E1290" s="246"/>
      <c r="F1290" s="247"/>
      <c r="G1290" s="246"/>
      <c r="H1290" s="246"/>
      <c r="I1290" s="246"/>
      <c r="J1290" s="246"/>
      <c r="K1290" s="246"/>
      <c r="L1290" s="246"/>
      <c r="M1290" s="246"/>
      <c r="O1290" s="246"/>
      <c r="P1290" s="246"/>
      <c r="Q1290" s="246"/>
      <c r="R1290" s="246"/>
      <c r="S1290" s="246"/>
      <c r="T1290" s="251"/>
      <c r="U1290" s="246"/>
      <c r="Z1290" s="246"/>
      <c r="AA1290" s="246"/>
      <c r="AB1290" s="246"/>
      <c r="AC1290" s="246"/>
    </row>
    <row r="1291" spans="1:29" x14ac:dyDescent="0.3">
      <c r="A1291" s="246"/>
      <c r="B1291" s="246"/>
      <c r="C1291" s="246"/>
      <c r="D1291" s="246"/>
      <c r="E1291" s="246"/>
      <c r="F1291" s="247"/>
      <c r="G1291" s="246"/>
      <c r="H1291" s="246"/>
      <c r="I1291" s="246"/>
      <c r="J1291" s="246"/>
      <c r="K1291" s="246"/>
      <c r="L1291" s="246"/>
      <c r="M1291" s="246"/>
      <c r="O1291" s="246"/>
      <c r="P1291" s="246"/>
      <c r="Q1291" s="246"/>
      <c r="R1291" s="246"/>
      <c r="S1291" s="246"/>
      <c r="T1291" s="251"/>
      <c r="U1291" s="246"/>
      <c r="Z1291" s="246"/>
      <c r="AA1291" s="246"/>
      <c r="AB1291" s="246"/>
      <c r="AC1291" s="246"/>
    </row>
    <row r="1292" spans="1:29" x14ac:dyDescent="0.3">
      <c r="A1292" s="246"/>
      <c r="B1292" s="246"/>
      <c r="C1292" s="246"/>
      <c r="D1292" s="246"/>
      <c r="E1292" s="246"/>
      <c r="F1292" s="247"/>
      <c r="G1292" s="246"/>
      <c r="H1292" s="246"/>
      <c r="I1292" s="246"/>
      <c r="J1292" s="246"/>
      <c r="K1292" s="246"/>
      <c r="L1292" s="246"/>
      <c r="M1292" s="246"/>
      <c r="O1292" s="246"/>
      <c r="P1292" s="246"/>
      <c r="Q1292" s="246"/>
      <c r="R1292" s="246"/>
      <c r="S1292" s="246"/>
      <c r="T1292" s="251"/>
      <c r="U1292" s="246"/>
      <c r="Z1292" s="246"/>
      <c r="AA1292" s="246"/>
      <c r="AB1292" s="246"/>
      <c r="AC1292" s="246"/>
    </row>
    <row r="1293" spans="1:29" x14ac:dyDescent="0.3">
      <c r="A1293" s="246"/>
      <c r="B1293" s="246"/>
      <c r="C1293" s="246"/>
      <c r="D1293" s="246"/>
      <c r="E1293" s="246"/>
      <c r="F1293" s="247"/>
      <c r="G1293" s="246"/>
      <c r="H1293" s="246"/>
      <c r="I1293" s="246"/>
      <c r="J1293" s="246"/>
      <c r="K1293" s="246"/>
      <c r="L1293" s="246"/>
      <c r="M1293" s="246"/>
      <c r="O1293" s="246"/>
      <c r="P1293" s="246"/>
      <c r="Q1293" s="246"/>
      <c r="R1293" s="246"/>
      <c r="S1293" s="246"/>
      <c r="T1293" s="251"/>
      <c r="U1293" s="246"/>
      <c r="Z1293" s="246"/>
      <c r="AA1293" s="246"/>
      <c r="AB1293" s="246"/>
      <c r="AC1293" s="246"/>
    </row>
    <row r="1294" spans="1:29" x14ac:dyDescent="0.3">
      <c r="A1294" s="246"/>
      <c r="B1294" s="246"/>
      <c r="C1294" s="246"/>
      <c r="D1294" s="246"/>
      <c r="E1294" s="246"/>
      <c r="F1294" s="247"/>
      <c r="G1294" s="246"/>
      <c r="H1294" s="246"/>
      <c r="I1294" s="246"/>
      <c r="J1294" s="246"/>
      <c r="K1294" s="246"/>
      <c r="L1294" s="246"/>
      <c r="M1294" s="246"/>
      <c r="O1294" s="246"/>
      <c r="P1294" s="246"/>
      <c r="Q1294" s="246"/>
      <c r="R1294" s="246"/>
      <c r="S1294" s="246"/>
      <c r="T1294" s="251"/>
      <c r="U1294" s="246"/>
      <c r="Z1294" s="246"/>
      <c r="AA1294" s="246"/>
      <c r="AB1294" s="246"/>
      <c r="AC1294" s="246"/>
    </row>
    <row r="1295" spans="1:29" x14ac:dyDescent="0.3">
      <c r="A1295" s="246"/>
      <c r="B1295" s="246"/>
      <c r="C1295" s="246"/>
      <c r="D1295" s="246"/>
      <c r="E1295" s="246"/>
      <c r="F1295" s="247"/>
      <c r="G1295" s="246"/>
      <c r="H1295" s="246"/>
      <c r="I1295" s="246"/>
      <c r="J1295" s="246"/>
      <c r="K1295" s="246"/>
      <c r="L1295" s="246"/>
      <c r="M1295" s="246"/>
      <c r="O1295" s="246"/>
      <c r="P1295" s="246"/>
      <c r="Q1295" s="246"/>
      <c r="R1295" s="246"/>
      <c r="S1295" s="246"/>
      <c r="T1295" s="251"/>
      <c r="U1295" s="246"/>
      <c r="Z1295" s="246"/>
      <c r="AA1295" s="246"/>
      <c r="AB1295" s="246"/>
      <c r="AC1295" s="246"/>
    </row>
    <row r="1296" spans="1:29" x14ac:dyDescent="0.3">
      <c r="A1296" s="246"/>
      <c r="B1296" s="246"/>
      <c r="C1296" s="246"/>
      <c r="D1296" s="246"/>
      <c r="E1296" s="246"/>
      <c r="F1296" s="247"/>
      <c r="G1296" s="246"/>
      <c r="H1296" s="246"/>
      <c r="I1296" s="246"/>
      <c r="J1296" s="246"/>
      <c r="K1296" s="246"/>
      <c r="L1296" s="246"/>
      <c r="M1296" s="246"/>
      <c r="O1296" s="246"/>
      <c r="P1296" s="246"/>
      <c r="Q1296" s="246"/>
      <c r="R1296" s="246"/>
      <c r="S1296" s="246"/>
      <c r="T1296" s="251"/>
      <c r="U1296" s="246"/>
      <c r="Z1296" s="246"/>
      <c r="AA1296" s="246"/>
      <c r="AB1296" s="246"/>
      <c r="AC1296" s="246"/>
    </row>
    <row r="1297" spans="1:29" x14ac:dyDescent="0.3">
      <c r="A1297" s="246"/>
      <c r="B1297" s="246"/>
      <c r="C1297" s="246"/>
      <c r="D1297" s="246"/>
      <c r="E1297" s="246"/>
      <c r="F1297" s="247"/>
      <c r="G1297" s="246"/>
      <c r="H1297" s="246"/>
      <c r="I1297" s="246"/>
      <c r="J1297" s="246"/>
      <c r="K1297" s="246"/>
      <c r="L1297" s="246"/>
      <c r="M1297" s="246"/>
      <c r="O1297" s="246"/>
      <c r="P1297" s="246"/>
      <c r="Q1297" s="246"/>
      <c r="R1297" s="246"/>
      <c r="S1297" s="246"/>
      <c r="T1297" s="251"/>
      <c r="U1297" s="246"/>
      <c r="Z1297" s="246"/>
      <c r="AA1297" s="246"/>
      <c r="AB1297" s="246"/>
      <c r="AC1297" s="246"/>
    </row>
    <row r="1298" spans="1:29" x14ac:dyDescent="0.3">
      <c r="A1298" s="246"/>
      <c r="B1298" s="246"/>
      <c r="C1298" s="246"/>
      <c r="D1298" s="246"/>
      <c r="E1298" s="246"/>
      <c r="F1298" s="247"/>
      <c r="G1298" s="246"/>
      <c r="H1298" s="246"/>
      <c r="I1298" s="246"/>
      <c r="J1298" s="246"/>
      <c r="K1298" s="246"/>
      <c r="L1298" s="246"/>
      <c r="M1298" s="246"/>
      <c r="O1298" s="246"/>
      <c r="P1298" s="246"/>
      <c r="Q1298" s="246"/>
      <c r="R1298" s="246"/>
      <c r="S1298" s="246"/>
      <c r="T1298" s="251"/>
      <c r="U1298" s="246"/>
      <c r="Z1298" s="246"/>
      <c r="AA1298" s="246"/>
      <c r="AB1298" s="246"/>
      <c r="AC1298" s="246"/>
    </row>
    <row r="1299" spans="1:29" x14ac:dyDescent="0.3">
      <c r="A1299" s="246"/>
      <c r="B1299" s="246"/>
      <c r="C1299" s="246"/>
      <c r="D1299" s="246"/>
      <c r="E1299" s="246"/>
      <c r="F1299" s="247"/>
      <c r="G1299" s="246"/>
      <c r="H1299" s="246"/>
      <c r="I1299" s="246"/>
      <c r="J1299" s="246"/>
      <c r="K1299" s="246"/>
      <c r="L1299" s="246"/>
      <c r="M1299" s="246"/>
      <c r="O1299" s="246"/>
      <c r="P1299" s="246"/>
      <c r="Q1299" s="246"/>
      <c r="R1299" s="246"/>
      <c r="S1299" s="246"/>
      <c r="T1299" s="251"/>
      <c r="U1299" s="246"/>
      <c r="Z1299" s="246"/>
      <c r="AA1299" s="246"/>
      <c r="AB1299" s="246"/>
      <c r="AC1299" s="246"/>
    </row>
    <row r="1300" spans="1:29" x14ac:dyDescent="0.3">
      <c r="A1300" s="246"/>
      <c r="B1300" s="246"/>
      <c r="C1300" s="246"/>
      <c r="D1300" s="246"/>
      <c r="E1300" s="246"/>
      <c r="F1300" s="247"/>
      <c r="G1300" s="246"/>
      <c r="H1300" s="246"/>
      <c r="I1300" s="246"/>
      <c r="J1300" s="246"/>
      <c r="K1300" s="246"/>
      <c r="L1300" s="246"/>
      <c r="M1300" s="246"/>
      <c r="O1300" s="246"/>
      <c r="P1300" s="246"/>
      <c r="Q1300" s="246"/>
      <c r="R1300" s="246"/>
      <c r="S1300" s="246"/>
      <c r="T1300" s="251"/>
      <c r="U1300" s="246"/>
      <c r="Z1300" s="246"/>
      <c r="AA1300" s="246"/>
      <c r="AB1300" s="246"/>
      <c r="AC1300" s="246"/>
    </row>
    <row r="1301" spans="1:29" x14ac:dyDescent="0.3">
      <c r="A1301" s="246"/>
      <c r="B1301" s="246"/>
      <c r="C1301" s="246"/>
      <c r="D1301" s="246"/>
      <c r="E1301" s="246"/>
      <c r="F1301" s="247"/>
      <c r="G1301" s="246"/>
      <c r="H1301" s="246"/>
      <c r="I1301" s="246"/>
      <c r="J1301" s="246"/>
      <c r="K1301" s="246"/>
      <c r="L1301" s="246"/>
      <c r="M1301" s="246"/>
      <c r="O1301" s="246"/>
      <c r="P1301" s="246"/>
      <c r="Q1301" s="246"/>
      <c r="R1301" s="246"/>
      <c r="S1301" s="246"/>
      <c r="T1301" s="251"/>
      <c r="U1301" s="246"/>
      <c r="Z1301" s="246"/>
      <c r="AA1301" s="246"/>
      <c r="AB1301" s="246"/>
      <c r="AC1301" s="246"/>
    </row>
    <row r="1302" spans="1:29" x14ac:dyDescent="0.3">
      <c r="A1302" s="246"/>
      <c r="B1302" s="246"/>
      <c r="C1302" s="246"/>
      <c r="D1302" s="246"/>
      <c r="E1302" s="246"/>
      <c r="F1302" s="247"/>
      <c r="G1302" s="246"/>
      <c r="H1302" s="246"/>
      <c r="I1302" s="246"/>
      <c r="J1302" s="246"/>
      <c r="K1302" s="246"/>
      <c r="L1302" s="246"/>
      <c r="M1302" s="246"/>
      <c r="O1302" s="246"/>
      <c r="P1302" s="246"/>
      <c r="Q1302" s="246"/>
      <c r="R1302" s="246"/>
      <c r="S1302" s="246"/>
      <c r="T1302" s="251"/>
      <c r="U1302" s="246"/>
      <c r="Z1302" s="246"/>
      <c r="AA1302" s="246"/>
      <c r="AB1302" s="246"/>
      <c r="AC1302" s="246"/>
    </row>
    <row r="1303" spans="1:29" x14ac:dyDescent="0.3">
      <c r="A1303" s="246"/>
      <c r="B1303" s="246"/>
      <c r="C1303" s="246"/>
      <c r="D1303" s="246"/>
      <c r="E1303" s="246"/>
      <c r="F1303" s="247"/>
      <c r="G1303" s="246"/>
      <c r="H1303" s="246"/>
      <c r="I1303" s="246"/>
      <c r="J1303" s="246"/>
      <c r="K1303" s="246"/>
      <c r="L1303" s="246"/>
      <c r="M1303" s="246"/>
      <c r="O1303" s="246"/>
      <c r="P1303" s="246"/>
      <c r="Q1303" s="246"/>
      <c r="R1303" s="246"/>
      <c r="S1303" s="246"/>
      <c r="T1303" s="251"/>
      <c r="U1303" s="246"/>
      <c r="Z1303" s="246"/>
      <c r="AA1303" s="246"/>
      <c r="AB1303" s="246"/>
      <c r="AC1303" s="246"/>
    </row>
    <row r="1304" spans="1:29" x14ac:dyDescent="0.3">
      <c r="A1304" s="246"/>
      <c r="B1304" s="246"/>
      <c r="C1304" s="246"/>
      <c r="D1304" s="246"/>
      <c r="E1304" s="246"/>
      <c r="F1304" s="247"/>
      <c r="G1304" s="246"/>
      <c r="H1304" s="246"/>
      <c r="I1304" s="246"/>
      <c r="J1304" s="246"/>
      <c r="K1304" s="246"/>
      <c r="L1304" s="246"/>
      <c r="M1304" s="246"/>
      <c r="O1304" s="246"/>
      <c r="P1304" s="246"/>
      <c r="Q1304" s="246"/>
      <c r="R1304" s="246"/>
      <c r="S1304" s="246"/>
      <c r="T1304" s="251"/>
      <c r="U1304" s="246"/>
      <c r="Z1304" s="246"/>
      <c r="AA1304" s="246"/>
      <c r="AB1304" s="246"/>
      <c r="AC1304" s="246"/>
    </row>
    <row r="1305" spans="1:29" x14ac:dyDescent="0.3">
      <c r="A1305" s="246"/>
      <c r="B1305" s="246"/>
      <c r="C1305" s="246"/>
      <c r="D1305" s="246"/>
      <c r="E1305" s="246"/>
      <c r="F1305" s="247"/>
      <c r="G1305" s="246"/>
      <c r="H1305" s="246"/>
      <c r="I1305" s="246"/>
      <c r="J1305" s="246"/>
      <c r="K1305" s="246"/>
      <c r="L1305" s="246"/>
      <c r="M1305" s="246"/>
      <c r="O1305" s="246"/>
      <c r="P1305" s="246"/>
      <c r="Q1305" s="246"/>
      <c r="R1305" s="246"/>
      <c r="S1305" s="246"/>
      <c r="T1305" s="251"/>
      <c r="U1305" s="246"/>
      <c r="Z1305" s="246"/>
      <c r="AA1305" s="246"/>
      <c r="AB1305" s="246"/>
      <c r="AC1305" s="246"/>
    </row>
    <row r="1306" spans="1:29" x14ac:dyDescent="0.3">
      <c r="A1306" s="246"/>
      <c r="B1306" s="246"/>
      <c r="C1306" s="246"/>
      <c r="D1306" s="246"/>
      <c r="E1306" s="246"/>
      <c r="F1306" s="247"/>
      <c r="G1306" s="246"/>
      <c r="H1306" s="246"/>
      <c r="I1306" s="246"/>
      <c r="J1306" s="246"/>
      <c r="K1306" s="246"/>
      <c r="L1306" s="246"/>
      <c r="M1306" s="246"/>
      <c r="O1306" s="246"/>
      <c r="P1306" s="246"/>
      <c r="Q1306" s="246"/>
      <c r="R1306" s="246"/>
      <c r="S1306" s="246"/>
      <c r="T1306" s="251"/>
      <c r="U1306" s="246"/>
      <c r="Z1306" s="246"/>
      <c r="AA1306" s="246"/>
      <c r="AB1306" s="246"/>
      <c r="AC1306" s="246"/>
    </row>
    <row r="1307" spans="1:29" x14ac:dyDescent="0.3">
      <c r="A1307" s="246"/>
      <c r="B1307" s="246"/>
      <c r="C1307" s="246"/>
      <c r="D1307" s="246"/>
      <c r="E1307" s="246"/>
      <c r="F1307" s="247"/>
      <c r="G1307" s="246"/>
      <c r="H1307" s="246"/>
      <c r="I1307" s="246"/>
      <c r="J1307" s="246"/>
      <c r="K1307" s="246"/>
      <c r="L1307" s="246"/>
      <c r="M1307" s="246"/>
      <c r="O1307" s="246"/>
      <c r="P1307" s="246"/>
      <c r="Q1307" s="246"/>
      <c r="R1307" s="246"/>
      <c r="S1307" s="246"/>
      <c r="T1307" s="251"/>
      <c r="U1307" s="246"/>
      <c r="Z1307" s="246"/>
      <c r="AA1307" s="246"/>
      <c r="AB1307" s="246"/>
      <c r="AC1307" s="246"/>
    </row>
    <row r="1308" spans="1:29" x14ac:dyDescent="0.3">
      <c r="A1308" s="246"/>
      <c r="B1308" s="246"/>
      <c r="C1308" s="246"/>
      <c r="D1308" s="246"/>
      <c r="E1308" s="246"/>
      <c r="F1308" s="247"/>
      <c r="G1308" s="246"/>
      <c r="H1308" s="246"/>
      <c r="I1308" s="246"/>
      <c r="J1308" s="246"/>
      <c r="K1308" s="246"/>
      <c r="L1308" s="246"/>
      <c r="M1308" s="246"/>
      <c r="O1308" s="246"/>
      <c r="P1308" s="246"/>
      <c r="Q1308" s="246"/>
      <c r="R1308" s="246"/>
      <c r="S1308" s="246"/>
      <c r="T1308" s="251"/>
      <c r="U1308" s="246"/>
      <c r="Z1308" s="246"/>
      <c r="AA1308" s="246"/>
      <c r="AB1308" s="246"/>
      <c r="AC1308" s="246"/>
    </row>
    <row r="1309" spans="1:29" x14ac:dyDescent="0.3">
      <c r="A1309" s="246"/>
      <c r="B1309" s="246"/>
      <c r="C1309" s="246"/>
      <c r="D1309" s="246"/>
      <c r="E1309" s="246"/>
      <c r="F1309" s="247"/>
      <c r="G1309" s="246"/>
      <c r="H1309" s="246"/>
      <c r="I1309" s="246"/>
      <c r="J1309" s="246"/>
      <c r="K1309" s="246"/>
      <c r="L1309" s="246"/>
      <c r="M1309" s="246"/>
      <c r="O1309" s="246"/>
      <c r="P1309" s="246"/>
      <c r="Q1309" s="246"/>
      <c r="R1309" s="246"/>
      <c r="S1309" s="246"/>
      <c r="T1309" s="251"/>
      <c r="U1309" s="246"/>
      <c r="Z1309" s="246"/>
      <c r="AA1309" s="246"/>
      <c r="AB1309" s="246"/>
      <c r="AC1309" s="246"/>
    </row>
    <row r="1310" spans="1:29" x14ac:dyDescent="0.3">
      <c r="A1310" s="246"/>
      <c r="B1310" s="246"/>
      <c r="C1310" s="246"/>
      <c r="D1310" s="246"/>
      <c r="E1310" s="246"/>
      <c r="F1310" s="247"/>
      <c r="G1310" s="246"/>
      <c r="H1310" s="246"/>
      <c r="I1310" s="246"/>
      <c r="J1310" s="246"/>
      <c r="K1310" s="246"/>
      <c r="L1310" s="246"/>
      <c r="M1310" s="246"/>
      <c r="O1310" s="246"/>
      <c r="P1310" s="246"/>
      <c r="Q1310" s="246"/>
      <c r="R1310" s="246"/>
      <c r="S1310" s="246"/>
      <c r="T1310" s="251"/>
      <c r="U1310" s="246"/>
      <c r="Z1310" s="246"/>
      <c r="AA1310" s="246"/>
      <c r="AB1310" s="246"/>
      <c r="AC1310" s="246"/>
    </row>
    <row r="1311" spans="1:29" x14ac:dyDescent="0.3">
      <c r="A1311" s="246"/>
      <c r="B1311" s="246"/>
      <c r="C1311" s="246"/>
      <c r="D1311" s="246"/>
      <c r="E1311" s="246"/>
      <c r="F1311" s="247"/>
      <c r="G1311" s="246"/>
      <c r="H1311" s="246"/>
      <c r="I1311" s="246"/>
      <c r="J1311" s="246"/>
      <c r="K1311" s="246"/>
      <c r="L1311" s="246"/>
      <c r="M1311" s="246"/>
      <c r="O1311" s="246"/>
      <c r="P1311" s="246"/>
      <c r="Q1311" s="246"/>
      <c r="R1311" s="246"/>
      <c r="S1311" s="246"/>
      <c r="T1311" s="251"/>
      <c r="U1311" s="246"/>
      <c r="Z1311" s="246"/>
      <c r="AA1311" s="246"/>
      <c r="AB1311" s="246"/>
      <c r="AC1311" s="246"/>
    </row>
    <row r="1312" spans="1:29" x14ac:dyDescent="0.3">
      <c r="A1312" s="246"/>
      <c r="B1312" s="246"/>
      <c r="C1312" s="246"/>
      <c r="D1312" s="246"/>
      <c r="E1312" s="246"/>
      <c r="F1312" s="247"/>
      <c r="G1312" s="246"/>
      <c r="H1312" s="246"/>
      <c r="I1312" s="246"/>
      <c r="J1312" s="246"/>
      <c r="K1312" s="246"/>
      <c r="L1312" s="246"/>
      <c r="M1312" s="246"/>
      <c r="O1312" s="246"/>
      <c r="P1312" s="246"/>
      <c r="Q1312" s="246"/>
      <c r="R1312" s="246"/>
      <c r="S1312" s="246"/>
      <c r="T1312" s="251"/>
      <c r="U1312" s="246"/>
      <c r="Z1312" s="246"/>
      <c r="AA1312" s="246"/>
      <c r="AB1312" s="246"/>
      <c r="AC1312" s="246"/>
    </row>
    <row r="1313" spans="1:29" x14ac:dyDescent="0.3">
      <c r="A1313" s="246"/>
      <c r="B1313" s="246"/>
      <c r="C1313" s="246"/>
      <c r="D1313" s="246"/>
      <c r="E1313" s="246"/>
      <c r="F1313" s="247"/>
      <c r="G1313" s="246"/>
      <c r="H1313" s="246"/>
      <c r="I1313" s="246"/>
      <c r="J1313" s="246"/>
      <c r="K1313" s="246"/>
      <c r="L1313" s="246"/>
      <c r="M1313" s="246"/>
      <c r="O1313" s="246"/>
      <c r="P1313" s="246"/>
      <c r="Q1313" s="246"/>
      <c r="R1313" s="246"/>
      <c r="S1313" s="246"/>
      <c r="T1313" s="251"/>
      <c r="U1313" s="246"/>
      <c r="Z1313" s="246"/>
      <c r="AA1313" s="246"/>
      <c r="AB1313" s="246"/>
      <c r="AC1313" s="246"/>
    </row>
    <row r="1314" spans="1:29" x14ac:dyDescent="0.3">
      <c r="A1314" s="246"/>
      <c r="B1314" s="246"/>
      <c r="C1314" s="246"/>
      <c r="D1314" s="246"/>
      <c r="E1314" s="246"/>
      <c r="F1314" s="247"/>
      <c r="G1314" s="246"/>
      <c r="H1314" s="246"/>
      <c r="I1314" s="246"/>
      <c r="J1314" s="246"/>
      <c r="K1314" s="246"/>
      <c r="L1314" s="246"/>
      <c r="M1314" s="246"/>
      <c r="O1314" s="246"/>
      <c r="P1314" s="246"/>
      <c r="Q1314" s="246"/>
      <c r="R1314" s="246"/>
      <c r="S1314" s="246"/>
      <c r="T1314" s="251"/>
      <c r="U1314" s="246"/>
      <c r="Z1314" s="246"/>
      <c r="AA1314" s="246"/>
      <c r="AB1314" s="246"/>
      <c r="AC1314" s="246"/>
    </row>
    <row r="1315" spans="1:29" x14ac:dyDescent="0.3">
      <c r="A1315" s="246"/>
      <c r="B1315" s="246"/>
      <c r="C1315" s="246"/>
      <c r="D1315" s="246"/>
      <c r="E1315" s="246"/>
      <c r="F1315" s="247"/>
      <c r="G1315" s="246"/>
      <c r="H1315" s="246"/>
      <c r="I1315" s="246"/>
      <c r="J1315" s="246"/>
      <c r="K1315" s="246"/>
      <c r="L1315" s="246"/>
      <c r="M1315" s="246"/>
      <c r="O1315" s="246"/>
      <c r="P1315" s="246"/>
      <c r="Q1315" s="246"/>
      <c r="R1315" s="246"/>
      <c r="S1315" s="246"/>
      <c r="T1315" s="251"/>
      <c r="U1315" s="246"/>
      <c r="Z1315" s="246"/>
      <c r="AA1315" s="246"/>
      <c r="AB1315" s="246"/>
      <c r="AC1315" s="246"/>
    </row>
    <row r="1316" spans="1:29" x14ac:dyDescent="0.3">
      <c r="A1316" s="246"/>
      <c r="B1316" s="246"/>
      <c r="C1316" s="246"/>
      <c r="D1316" s="246"/>
      <c r="E1316" s="246"/>
      <c r="F1316" s="247"/>
      <c r="G1316" s="246"/>
      <c r="H1316" s="246"/>
      <c r="I1316" s="246"/>
      <c r="J1316" s="246"/>
      <c r="K1316" s="246"/>
      <c r="L1316" s="246"/>
      <c r="M1316" s="246"/>
      <c r="O1316" s="246"/>
      <c r="P1316" s="246"/>
      <c r="Q1316" s="246"/>
      <c r="R1316" s="246"/>
      <c r="S1316" s="246"/>
      <c r="T1316" s="251"/>
      <c r="U1316" s="246"/>
      <c r="Z1316" s="246"/>
      <c r="AA1316" s="246"/>
      <c r="AB1316" s="246"/>
      <c r="AC1316" s="246"/>
    </row>
    <row r="1317" spans="1:29" x14ac:dyDescent="0.3">
      <c r="A1317" s="246"/>
      <c r="B1317" s="246"/>
      <c r="C1317" s="246"/>
      <c r="D1317" s="246"/>
      <c r="E1317" s="246"/>
      <c r="F1317" s="247"/>
      <c r="G1317" s="246"/>
      <c r="H1317" s="246"/>
      <c r="I1317" s="246"/>
      <c r="J1317" s="246"/>
      <c r="K1317" s="246"/>
      <c r="L1317" s="246"/>
      <c r="M1317" s="246"/>
      <c r="O1317" s="246"/>
      <c r="P1317" s="246"/>
      <c r="Q1317" s="246"/>
      <c r="R1317" s="246"/>
      <c r="S1317" s="246"/>
      <c r="T1317" s="251"/>
      <c r="U1317" s="246"/>
      <c r="Z1317" s="246"/>
      <c r="AA1317" s="246"/>
      <c r="AB1317" s="246"/>
      <c r="AC1317" s="246"/>
    </row>
    <row r="1318" spans="1:29" x14ac:dyDescent="0.3">
      <c r="A1318" s="246"/>
      <c r="B1318" s="246"/>
      <c r="C1318" s="246"/>
      <c r="D1318" s="246"/>
      <c r="E1318" s="246"/>
      <c r="F1318" s="247"/>
      <c r="G1318" s="246"/>
      <c r="H1318" s="246"/>
      <c r="I1318" s="246"/>
      <c r="J1318" s="246"/>
      <c r="K1318" s="246"/>
      <c r="L1318" s="246"/>
      <c r="M1318" s="246"/>
      <c r="O1318" s="246"/>
      <c r="P1318" s="246"/>
      <c r="Q1318" s="246"/>
      <c r="R1318" s="246"/>
      <c r="S1318" s="246"/>
      <c r="T1318" s="251"/>
      <c r="U1318" s="246"/>
      <c r="Z1318" s="246"/>
      <c r="AA1318" s="246"/>
      <c r="AB1318" s="246"/>
      <c r="AC1318" s="246"/>
    </row>
    <row r="1319" spans="1:29" x14ac:dyDescent="0.3">
      <c r="A1319" s="246"/>
      <c r="B1319" s="246"/>
      <c r="C1319" s="246"/>
      <c r="D1319" s="246"/>
      <c r="E1319" s="246"/>
      <c r="F1319" s="247"/>
      <c r="G1319" s="246"/>
      <c r="H1319" s="246"/>
      <c r="I1319" s="246"/>
      <c r="J1319" s="246"/>
      <c r="K1319" s="246"/>
      <c r="L1319" s="246"/>
      <c r="M1319" s="246"/>
      <c r="O1319" s="246"/>
      <c r="P1319" s="246"/>
      <c r="Q1319" s="246"/>
      <c r="R1319" s="246"/>
      <c r="S1319" s="246"/>
      <c r="T1319" s="251"/>
      <c r="U1319" s="246"/>
      <c r="Z1319" s="246"/>
      <c r="AA1319" s="246"/>
      <c r="AB1319" s="246"/>
      <c r="AC1319" s="246"/>
    </row>
    <row r="1320" spans="1:29" x14ac:dyDescent="0.3">
      <c r="A1320" s="246"/>
      <c r="B1320" s="246"/>
      <c r="C1320" s="246"/>
      <c r="D1320" s="246"/>
      <c r="E1320" s="246"/>
      <c r="F1320" s="247"/>
      <c r="G1320" s="246"/>
      <c r="H1320" s="246"/>
      <c r="I1320" s="246"/>
      <c r="J1320" s="246"/>
      <c r="K1320" s="246"/>
      <c r="L1320" s="246"/>
      <c r="M1320" s="246"/>
      <c r="O1320" s="246"/>
      <c r="P1320" s="246"/>
      <c r="Q1320" s="246"/>
      <c r="R1320" s="246"/>
      <c r="S1320" s="246"/>
      <c r="T1320" s="251"/>
      <c r="U1320" s="246"/>
      <c r="Z1320" s="246"/>
      <c r="AA1320" s="246"/>
      <c r="AB1320" s="246"/>
      <c r="AC1320" s="246"/>
    </row>
    <row r="1321" spans="1:29" x14ac:dyDescent="0.3">
      <c r="A1321" s="246"/>
      <c r="B1321" s="246"/>
      <c r="C1321" s="246"/>
      <c r="D1321" s="246"/>
      <c r="E1321" s="246"/>
      <c r="F1321" s="247"/>
      <c r="G1321" s="246"/>
      <c r="H1321" s="246"/>
      <c r="I1321" s="246"/>
      <c r="J1321" s="246"/>
      <c r="K1321" s="246"/>
      <c r="L1321" s="246"/>
      <c r="M1321" s="246"/>
      <c r="O1321" s="246"/>
      <c r="P1321" s="246"/>
      <c r="Q1321" s="246"/>
      <c r="R1321" s="246"/>
      <c r="S1321" s="246"/>
      <c r="T1321" s="251"/>
      <c r="U1321" s="246"/>
      <c r="Z1321" s="246"/>
      <c r="AA1321" s="246"/>
      <c r="AB1321" s="246"/>
      <c r="AC1321" s="246"/>
    </row>
    <row r="1322" spans="1:29" x14ac:dyDescent="0.3">
      <c r="A1322" s="246"/>
      <c r="B1322" s="246"/>
      <c r="C1322" s="246"/>
      <c r="D1322" s="246"/>
      <c r="E1322" s="246"/>
      <c r="F1322" s="247"/>
      <c r="G1322" s="246"/>
      <c r="H1322" s="246"/>
      <c r="I1322" s="246"/>
      <c r="J1322" s="246"/>
      <c r="K1322" s="246"/>
      <c r="L1322" s="246"/>
      <c r="M1322" s="246"/>
      <c r="O1322" s="246"/>
      <c r="P1322" s="246"/>
      <c r="Q1322" s="246"/>
      <c r="R1322" s="246"/>
      <c r="S1322" s="246"/>
      <c r="T1322" s="251"/>
      <c r="U1322" s="246"/>
      <c r="Z1322" s="246"/>
      <c r="AA1322" s="246"/>
      <c r="AB1322" s="246"/>
      <c r="AC1322" s="246"/>
    </row>
    <row r="1323" spans="1:29" x14ac:dyDescent="0.3">
      <c r="A1323" s="246"/>
      <c r="B1323" s="246"/>
      <c r="C1323" s="246"/>
      <c r="D1323" s="246"/>
      <c r="E1323" s="246"/>
      <c r="F1323" s="247"/>
      <c r="G1323" s="246"/>
      <c r="H1323" s="246"/>
      <c r="I1323" s="246"/>
      <c r="J1323" s="246"/>
      <c r="K1323" s="246"/>
      <c r="L1323" s="246"/>
      <c r="M1323" s="246"/>
      <c r="O1323" s="246"/>
      <c r="P1323" s="246"/>
      <c r="Q1323" s="246"/>
      <c r="R1323" s="246"/>
      <c r="S1323" s="246"/>
      <c r="T1323" s="251"/>
      <c r="U1323" s="246"/>
      <c r="Z1323" s="246"/>
      <c r="AA1323" s="246"/>
      <c r="AB1323" s="246"/>
      <c r="AC1323" s="246"/>
    </row>
    <row r="1324" spans="1:29" x14ac:dyDescent="0.3">
      <c r="A1324" s="246"/>
      <c r="B1324" s="246"/>
      <c r="C1324" s="246"/>
      <c r="D1324" s="246"/>
      <c r="E1324" s="246"/>
      <c r="F1324" s="247"/>
      <c r="G1324" s="246"/>
      <c r="H1324" s="246"/>
      <c r="I1324" s="246"/>
      <c r="J1324" s="246"/>
      <c r="K1324" s="246"/>
      <c r="L1324" s="246"/>
      <c r="M1324" s="246"/>
      <c r="O1324" s="246"/>
      <c r="P1324" s="246"/>
      <c r="Q1324" s="246"/>
      <c r="R1324" s="246"/>
      <c r="S1324" s="246"/>
      <c r="T1324" s="251"/>
      <c r="U1324" s="246"/>
      <c r="Z1324" s="246"/>
      <c r="AA1324" s="246"/>
      <c r="AB1324" s="246"/>
      <c r="AC1324" s="246"/>
    </row>
    <row r="1325" spans="1:29" x14ac:dyDescent="0.3">
      <c r="A1325" s="246"/>
      <c r="B1325" s="246"/>
      <c r="C1325" s="246"/>
      <c r="D1325" s="246"/>
      <c r="E1325" s="246"/>
      <c r="F1325" s="247"/>
      <c r="G1325" s="246"/>
      <c r="H1325" s="246"/>
      <c r="I1325" s="246"/>
      <c r="J1325" s="246"/>
      <c r="K1325" s="246"/>
      <c r="L1325" s="246"/>
      <c r="M1325" s="246"/>
      <c r="O1325" s="246"/>
      <c r="P1325" s="246"/>
      <c r="Q1325" s="246"/>
      <c r="R1325" s="246"/>
      <c r="S1325" s="246"/>
      <c r="T1325" s="251"/>
      <c r="U1325" s="246"/>
      <c r="Z1325" s="246"/>
      <c r="AA1325" s="246"/>
      <c r="AB1325" s="246"/>
      <c r="AC1325" s="246"/>
    </row>
    <row r="1326" spans="1:29" x14ac:dyDescent="0.3">
      <c r="A1326" s="246"/>
      <c r="B1326" s="246"/>
      <c r="C1326" s="246"/>
      <c r="D1326" s="246"/>
      <c r="E1326" s="246"/>
      <c r="F1326" s="247"/>
      <c r="G1326" s="246"/>
      <c r="H1326" s="246"/>
      <c r="I1326" s="246"/>
      <c r="J1326" s="246"/>
      <c r="K1326" s="246"/>
      <c r="L1326" s="246"/>
      <c r="M1326" s="246"/>
      <c r="O1326" s="246"/>
      <c r="P1326" s="246"/>
      <c r="Q1326" s="246"/>
      <c r="R1326" s="246"/>
      <c r="S1326" s="246"/>
      <c r="T1326" s="251"/>
      <c r="U1326" s="246"/>
      <c r="Z1326" s="246"/>
      <c r="AA1326" s="246"/>
      <c r="AB1326" s="246"/>
      <c r="AC1326" s="246"/>
    </row>
    <row r="1327" spans="1:29" x14ac:dyDescent="0.3">
      <c r="A1327" s="246"/>
      <c r="B1327" s="246"/>
      <c r="C1327" s="246"/>
      <c r="D1327" s="246"/>
      <c r="E1327" s="246"/>
      <c r="F1327" s="247"/>
      <c r="G1327" s="246"/>
      <c r="H1327" s="246"/>
      <c r="I1327" s="246"/>
      <c r="J1327" s="246"/>
      <c r="K1327" s="246"/>
      <c r="L1327" s="246"/>
      <c r="M1327" s="246"/>
      <c r="O1327" s="246"/>
      <c r="P1327" s="246"/>
      <c r="Q1327" s="246"/>
      <c r="R1327" s="246"/>
      <c r="S1327" s="246"/>
      <c r="T1327" s="251"/>
      <c r="U1327" s="246"/>
      <c r="Z1327" s="246"/>
      <c r="AA1327" s="246"/>
      <c r="AB1327" s="246"/>
      <c r="AC1327" s="246"/>
    </row>
    <row r="1328" spans="1:29" x14ac:dyDescent="0.3">
      <c r="A1328" s="246"/>
      <c r="B1328" s="246"/>
      <c r="C1328" s="246"/>
      <c r="D1328" s="246"/>
      <c r="E1328" s="246"/>
      <c r="F1328" s="247"/>
      <c r="G1328" s="246"/>
      <c r="H1328" s="246"/>
      <c r="I1328" s="246"/>
      <c r="J1328" s="246"/>
      <c r="K1328" s="246"/>
      <c r="L1328" s="246"/>
      <c r="M1328" s="246"/>
      <c r="O1328" s="246"/>
      <c r="P1328" s="246"/>
      <c r="Q1328" s="246"/>
      <c r="R1328" s="246"/>
      <c r="S1328" s="246"/>
      <c r="T1328" s="251"/>
      <c r="U1328" s="246"/>
      <c r="Z1328" s="246"/>
      <c r="AA1328" s="246"/>
      <c r="AB1328" s="246"/>
      <c r="AC1328" s="246"/>
    </row>
    <row r="1329" spans="1:29" x14ac:dyDescent="0.3">
      <c r="A1329" s="246"/>
      <c r="B1329" s="246"/>
      <c r="C1329" s="246"/>
      <c r="D1329" s="246"/>
      <c r="E1329" s="246"/>
      <c r="F1329" s="247"/>
      <c r="G1329" s="246"/>
      <c r="H1329" s="246"/>
      <c r="I1329" s="246"/>
      <c r="J1329" s="246"/>
      <c r="K1329" s="246"/>
      <c r="L1329" s="246"/>
      <c r="M1329" s="246"/>
      <c r="O1329" s="246"/>
      <c r="P1329" s="246"/>
      <c r="Q1329" s="246"/>
      <c r="R1329" s="246"/>
      <c r="S1329" s="246"/>
      <c r="T1329" s="251"/>
      <c r="U1329" s="246"/>
      <c r="Z1329" s="246"/>
      <c r="AA1329" s="246"/>
      <c r="AB1329" s="246"/>
      <c r="AC1329" s="246"/>
    </row>
    <row r="1330" spans="1:29" x14ac:dyDescent="0.3">
      <c r="A1330" s="246"/>
      <c r="B1330" s="246"/>
      <c r="C1330" s="246"/>
      <c r="D1330" s="246"/>
      <c r="E1330" s="246"/>
      <c r="F1330" s="247"/>
      <c r="G1330" s="246"/>
      <c r="H1330" s="246"/>
      <c r="I1330" s="246"/>
      <c r="J1330" s="246"/>
      <c r="K1330" s="246"/>
      <c r="L1330" s="246"/>
      <c r="M1330" s="246"/>
      <c r="O1330" s="246"/>
      <c r="P1330" s="246"/>
      <c r="Q1330" s="246"/>
      <c r="R1330" s="246"/>
      <c r="S1330" s="246"/>
      <c r="T1330" s="251"/>
      <c r="U1330" s="246"/>
      <c r="Z1330" s="246"/>
      <c r="AA1330" s="246"/>
      <c r="AB1330" s="246"/>
      <c r="AC1330" s="246"/>
    </row>
    <row r="1331" spans="1:29" x14ac:dyDescent="0.3">
      <c r="A1331" s="246"/>
      <c r="B1331" s="246"/>
      <c r="C1331" s="246"/>
      <c r="D1331" s="246"/>
      <c r="E1331" s="246"/>
      <c r="F1331" s="247"/>
      <c r="G1331" s="246"/>
      <c r="H1331" s="246"/>
      <c r="I1331" s="246"/>
      <c r="J1331" s="246"/>
      <c r="K1331" s="246"/>
      <c r="L1331" s="246"/>
      <c r="M1331" s="246"/>
      <c r="O1331" s="246"/>
      <c r="P1331" s="246"/>
      <c r="Q1331" s="246"/>
      <c r="R1331" s="246"/>
      <c r="S1331" s="246"/>
      <c r="T1331" s="251"/>
      <c r="U1331" s="246"/>
      <c r="Z1331" s="246"/>
      <c r="AA1331" s="246"/>
      <c r="AB1331" s="246"/>
      <c r="AC1331" s="246"/>
    </row>
    <row r="1332" spans="1:29" x14ac:dyDescent="0.3">
      <c r="A1332" s="246"/>
      <c r="B1332" s="246"/>
      <c r="C1332" s="246"/>
      <c r="D1332" s="246"/>
      <c r="E1332" s="246"/>
      <c r="F1332" s="247"/>
      <c r="G1332" s="246"/>
      <c r="H1332" s="246"/>
      <c r="I1332" s="246"/>
      <c r="J1332" s="246"/>
      <c r="K1332" s="246"/>
      <c r="L1332" s="246"/>
      <c r="M1332" s="246"/>
      <c r="O1332" s="246"/>
      <c r="P1332" s="246"/>
      <c r="Q1332" s="246"/>
      <c r="R1332" s="246"/>
      <c r="S1332" s="246"/>
      <c r="T1332" s="251"/>
      <c r="U1332" s="246"/>
      <c r="Z1332" s="246"/>
      <c r="AA1332" s="246"/>
      <c r="AB1332" s="246"/>
      <c r="AC1332" s="246"/>
    </row>
    <row r="1333" spans="1:29" x14ac:dyDescent="0.3">
      <c r="A1333" s="246"/>
      <c r="B1333" s="246"/>
      <c r="C1333" s="246"/>
      <c r="D1333" s="246"/>
      <c r="E1333" s="246"/>
      <c r="F1333" s="247"/>
      <c r="G1333" s="246"/>
      <c r="H1333" s="246"/>
      <c r="I1333" s="246"/>
      <c r="J1333" s="246"/>
      <c r="K1333" s="246"/>
      <c r="L1333" s="246"/>
      <c r="M1333" s="246"/>
      <c r="O1333" s="246"/>
      <c r="P1333" s="246"/>
      <c r="Q1333" s="246"/>
      <c r="R1333" s="246"/>
      <c r="S1333" s="246"/>
      <c r="T1333" s="251"/>
      <c r="U1333" s="246"/>
      <c r="Z1333" s="246"/>
      <c r="AA1333" s="246"/>
      <c r="AB1333" s="246"/>
      <c r="AC1333" s="246"/>
    </row>
    <row r="1334" spans="1:29" x14ac:dyDescent="0.3">
      <c r="A1334" s="246"/>
      <c r="B1334" s="246"/>
      <c r="C1334" s="246"/>
      <c r="D1334" s="246"/>
      <c r="E1334" s="246"/>
      <c r="F1334" s="247"/>
      <c r="G1334" s="246"/>
      <c r="H1334" s="246"/>
      <c r="I1334" s="246"/>
      <c r="J1334" s="246"/>
      <c r="K1334" s="246"/>
      <c r="L1334" s="246"/>
      <c r="M1334" s="246"/>
      <c r="O1334" s="246"/>
      <c r="P1334" s="246"/>
      <c r="Q1334" s="246"/>
      <c r="R1334" s="246"/>
      <c r="S1334" s="246"/>
      <c r="T1334" s="251"/>
      <c r="U1334" s="246"/>
      <c r="Z1334" s="246"/>
      <c r="AA1334" s="246"/>
      <c r="AB1334" s="246"/>
      <c r="AC1334" s="246"/>
    </row>
    <row r="1335" spans="1:29" x14ac:dyDescent="0.3">
      <c r="A1335" s="246"/>
      <c r="B1335" s="246"/>
      <c r="C1335" s="246"/>
      <c r="D1335" s="246"/>
      <c r="E1335" s="246"/>
      <c r="F1335" s="247"/>
      <c r="G1335" s="246"/>
      <c r="H1335" s="246"/>
      <c r="I1335" s="246"/>
      <c r="J1335" s="246"/>
      <c r="K1335" s="246"/>
      <c r="L1335" s="246"/>
      <c r="M1335" s="246"/>
      <c r="O1335" s="246"/>
      <c r="P1335" s="246"/>
      <c r="Q1335" s="246"/>
      <c r="R1335" s="246"/>
      <c r="S1335" s="246"/>
      <c r="T1335" s="251"/>
      <c r="U1335" s="246"/>
      <c r="Z1335" s="246"/>
      <c r="AA1335" s="246"/>
      <c r="AB1335" s="246"/>
      <c r="AC1335" s="246"/>
    </row>
    <row r="1336" spans="1:29" x14ac:dyDescent="0.3">
      <c r="A1336" s="246"/>
      <c r="B1336" s="246"/>
      <c r="C1336" s="246"/>
      <c r="D1336" s="246"/>
      <c r="E1336" s="246"/>
      <c r="F1336" s="247"/>
      <c r="G1336" s="246"/>
      <c r="H1336" s="246"/>
      <c r="I1336" s="246"/>
      <c r="J1336" s="246"/>
      <c r="K1336" s="246"/>
      <c r="L1336" s="246"/>
      <c r="M1336" s="246"/>
      <c r="O1336" s="246"/>
      <c r="P1336" s="246"/>
      <c r="Q1336" s="246"/>
      <c r="R1336" s="246"/>
      <c r="S1336" s="246"/>
      <c r="T1336" s="251"/>
      <c r="U1336" s="246"/>
      <c r="Z1336" s="246"/>
      <c r="AA1336" s="246"/>
      <c r="AB1336" s="246"/>
      <c r="AC1336" s="246"/>
    </row>
    <row r="1337" spans="1:29" x14ac:dyDescent="0.3">
      <c r="A1337" s="246"/>
      <c r="B1337" s="246"/>
      <c r="C1337" s="246"/>
      <c r="D1337" s="246"/>
      <c r="E1337" s="246"/>
      <c r="F1337" s="247"/>
      <c r="G1337" s="246"/>
      <c r="H1337" s="246"/>
      <c r="I1337" s="246"/>
      <c r="J1337" s="246"/>
      <c r="K1337" s="246"/>
      <c r="L1337" s="246"/>
      <c r="M1337" s="246"/>
      <c r="O1337" s="246"/>
      <c r="P1337" s="246"/>
      <c r="Q1337" s="246"/>
      <c r="R1337" s="246"/>
      <c r="S1337" s="246"/>
      <c r="T1337" s="251"/>
      <c r="U1337" s="246"/>
      <c r="Z1337" s="246"/>
      <c r="AA1337" s="246"/>
      <c r="AB1337" s="246"/>
      <c r="AC1337" s="246"/>
    </row>
    <row r="1338" spans="1:29" x14ac:dyDescent="0.3">
      <c r="A1338" s="246"/>
      <c r="B1338" s="246"/>
      <c r="C1338" s="246"/>
      <c r="D1338" s="246"/>
      <c r="E1338" s="246"/>
      <c r="F1338" s="247"/>
      <c r="G1338" s="246"/>
      <c r="H1338" s="246"/>
      <c r="I1338" s="246"/>
      <c r="J1338" s="246"/>
      <c r="K1338" s="246"/>
      <c r="L1338" s="246"/>
      <c r="M1338" s="246"/>
      <c r="O1338" s="246"/>
      <c r="P1338" s="246"/>
      <c r="Q1338" s="246"/>
      <c r="R1338" s="246"/>
      <c r="S1338" s="246"/>
      <c r="T1338" s="251"/>
      <c r="U1338" s="246"/>
      <c r="Z1338" s="246"/>
      <c r="AA1338" s="246"/>
      <c r="AB1338" s="246"/>
      <c r="AC1338" s="246"/>
    </row>
    <row r="1339" spans="1:29" x14ac:dyDescent="0.3">
      <c r="A1339" s="246"/>
      <c r="B1339" s="246"/>
      <c r="C1339" s="246"/>
      <c r="D1339" s="246"/>
      <c r="E1339" s="246"/>
      <c r="F1339" s="247"/>
      <c r="G1339" s="246"/>
      <c r="H1339" s="246"/>
      <c r="I1339" s="246"/>
      <c r="J1339" s="246"/>
      <c r="K1339" s="246"/>
      <c r="L1339" s="246"/>
      <c r="M1339" s="246"/>
      <c r="O1339" s="246"/>
      <c r="P1339" s="246"/>
      <c r="Q1339" s="246"/>
      <c r="R1339" s="246"/>
      <c r="S1339" s="246"/>
      <c r="T1339" s="251"/>
      <c r="U1339" s="246"/>
      <c r="Z1339" s="246"/>
      <c r="AA1339" s="246"/>
      <c r="AB1339" s="246"/>
      <c r="AC1339" s="246"/>
    </row>
    <row r="1340" spans="1:29" x14ac:dyDescent="0.3">
      <c r="A1340" s="246"/>
      <c r="B1340" s="246"/>
      <c r="C1340" s="246"/>
      <c r="D1340" s="246"/>
      <c r="E1340" s="246"/>
      <c r="F1340" s="247"/>
      <c r="G1340" s="246"/>
      <c r="H1340" s="246"/>
      <c r="I1340" s="246"/>
      <c r="J1340" s="246"/>
      <c r="K1340" s="246"/>
      <c r="L1340" s="246"/>
      <c r="M1340" s="246"/>
      <c r="O1340" s="246"/>
      <c r="P1340" s="246"/>
      <c r="Q1340" s="246"/>
      <c r="R1340" s="246"/>
      <c r="S1340" s="246"/>
      <c r="T1340" s="251"/>
      <c r="U1340" s="246"/>
      <c r="Z1340" s="246"/>
      <c r="AA1340" s="246"/>
      <c r="AB1340" s="246"/>
      <c r="AC1340" s="246"/>
    </row>
    <row r="1341" spans="1:29" x14ac:dyDescent="0.3">
      <c r="A1341" s="246"/>
      <c r="B1341" s="246"/>
      <c r="C1341" s="246"/>
      <c r="D1341" s="246"/>
      <c r="E1341" s="246"/>
      <c r="F1341" s="247"/>
      <c r="G1341" s="246"/>
      <c r="H1341" s="246"/>
      <c r="I1341" s="246"/>
      <c r="J1341" s="246"/>
      <c r="K1341" s="246"/>
      <c r="L1341" s="246"/>
      <c r="M1341" s="246"/>
      <c r="O1341" s="246"/>
      <c r="P1341" s="246"/>
      <c r="Q1341" s="246"/>
      <c r="R1341" s="246"/>
      <c r="S1341" s="246"/>
      <c r="T1341" s="251"/>
      <c r="U1341" s="246"/>
      <c r="Z1341" s="246"/>
      <c r="AA1341" s="246"/>
      <c r="AB1341" s="246"/>
      <c r="AC1341" s="246"/>
    </row>
    <row r="1342" spans="1:29" x14ac:dyDescent="0.3">
      <c r="A1342" s="246"/>
      <c r="B1342" s="246"/>
      <c r="C1342" s="246"/>
      <c r="D1342" s="246"/>
      <c r="E1342" s="246"/>
      <c r="F1342" s="247"/>
      <c r="G1342" s="246"/>
      <c r="H1342" s="246"/>
      <c r="I1342" s="246"/>
      <c r="J1342" s="246"/>
      <c r="K1342" s="246"/>
      <c r="L1342" s="246"/>
      <c r="M1342" s="246"/>
      <c r="O1342" s="246"/>
      <c r="P1342" s="246"/>
      <c r="Q1342" s="246"/>
      <c r="R1342" s="246"/>
      <c r="S1342" s="246"/>
      <c r="T1342" s="251"/>
      <c r="U1342" s="246"/>
      <c r="Z1342" s="246"/>
      <c r="AA1342" s="246"/>
      <c r="AB1342" s="246"/>
      <c r="AC1342" s="246"/>
    </row>
    <row r="1343" spans="1:29" x14ac:dyDescent="0.3">
      <c r="A1343" s="246"/>
      <c r="B1343" s="246"/>
      <c r="C1343" s="246"/>
      <c r="D1343" s="246"/>
      <c r="E1343" s="246"/>
      <c r="F1343" s="247"/>
      <c r="G1343" s="246"/>
      <c r="H1343" s="246"/>
      <c r="I1343" s="246"/>
      <c r="J1343" s="246"/>
      <c r="K1343" s="246"/>
      <c r="L1343" s="246"/>
      <c r="M1343" s="246"/>
      <c r="O1343" s="246"/>
      <c r="P1343" s="246"/>
      <c r="Q1343" s="246"/>
      <c r="R1343" s="246"/>
      <c r="S1343" s="246"/>
      <c r="T1343" s="251"/>
      <c r="U1343" s="246"/>
      <c r="Z1343" s="246"/>
      <c r="AA1343" s="246"/>
      <c r="AB1343" s="246"/>
      <c r="AC1343" s="246"/>
    </row>
    <row r="1344" spans="1:29" x14ac:dyDescent="0.3">
      <c r="A1344" s="246"/>
      <c r="B1344" s="246"/>
      <c r="C1344" s="246"/>
      <c r="D1344" s="246"/>
      <c r="E1344" s="246"/>
      <c r="F1344" s="247"/>
      <c r="G1344" s="246"/>
      <c r="H1344" s="246"/>
      <c r="I1344" s="246"/>
      <c r="J1344" s="246"/>
      <c r="K1344" s="246"/>
      <c r="L1344" s="246"/>
      <c r="M1344" s="246"/>
      <c r="O1344" s="246"/>
      <c r="P1344" s="246"/>
      <c r="Q1344" s="246"/>
      <c r="R1344" s="246"/>
      <c r="S1344" s="246"/>
      <c r="T1344" s="251"/>
      <c r="U1344" s="246"/>
      <c r="Z1344" s="246"/>
      <c r="AA1344" s="246"/>
      <c r="AB1344" s="246"/>
      <c r="AC1344" s="246"/>
    </row>
    <row r="1345" spans="1:29" x14ac:dyDescent="0.3">
      <c r="A1345" s="246"/>
      <c r="B1345" s="246"/>
      <c r="C1345" s="246"/>
      <c r="D1345" s="246"/>
      <c r="E1345" s="246"/>
      <c r="F1345" s="247"/>
      <c r="G1345" s="246"/>
      <c r="H1345" s="246"/>
      <c r="I1345" s="246"/>
      <c r="J1345" s="246"/>
      <c r="K1345" s="246"/>
      <c r="L1345" s="246"/>
      <c r="M1345" s="246"/>
      <c r="O1345" s="246"/>
      <c r="P1345" s="246"/>
      <c r="Q1345" s="246"/>
      <c r="R1345" s="246"/>
      <c r="S1345" s="246"/>
      <c r="T1345" s="251"/>
      <c r="U1345" s="246"/>
      <c r="Z1345" s="246"/>
      <c r="AA1345" s="246"/>
      <c r="AB1345" s="246"/>
      <c r="AC1345" s="246"/>
    </row>
    <row r="1346" spans="1:29" x14ac:dyDescent="0.3">
      <c r="A1346" s="246"/>
      <c r="B1346" s="246"/>
      <c r="C1346" s="246"/>
      <c r="D1346" s="246"/>
      <c r="E1346" s="246"/>
      <c r="F1346" s="247"/>
      <c r="G1346" s="246"/>
      <c r="H1346" s="246"/>
      <c r="I1346" s="246"/>
      <c r="J1346" s="246"/>
      <c r="K1346" s="246"/>
      <c r="L1346" s="246"/>
      <c r="M1346" s="246"/>
      <c r="O1346" s="246"/>
      <c r="P1346" s="246"/>
      <c r="Q1346" s="246"/>
      <c r="R1346" s="246"/>
      <c r="S1346" s="246"/>
      <c r="T1346" s="251"/>
      <c r="U1346" s="246"/>
      <c r="Z1346" s="246"/>
      <c r="AA1346" s="246"/>
      <c r="AB1346" s="246"/>
      <c r="AC1346" s="246"/>
    </row>
    <row r="1347" spans="1:29" x14ac:dyDescent="0.3">
      <c r="A1347" s="246"/>
      <c r="B1347" s="246"/>
      <c r="C1347" s="246"/>
      <c r="D1347" s="246"/>
      <c r="E1347" s="246"/>
      <c r="F1347" s="247"/>
      <c r="G1347" s="246"/>
      <c r="H1347" s="246"/>
      <c r="I1347" s="246"/>
      <c r="J1347" s="246"/>
      <c r="K1347" s="246"/>
      <c r="L1347" s="246"/>
      <c r="M1347" s="246"/>
      <c r="O1347" s="246"/>
      <c r="P1347" s="246"/>
      <c r="Q1347" s="246"/>
      <c r="R1347" s="246"/>
      <c r="S1347" s="246"/>
      <c r="T1347" s="251"/>
      <c r="U1347" s="246"/>
      <c r="Z1347" s="246"/>
      <c r="AA1347" s="246"/>
      <c r="AB1347" s="246"/>
      <c r="AC1347" s="246"/>
    </row>
    <row r="1348" spans="1:29" x14ac:dyDescent="0.3">
      <c r="A1348" s="246"/>
      <c r="B1348" s="246"/>
      <c r="C1348" s="246"/>
      <c r="D1348" s="246"/>
      <c r="E1348" s="246"/>
      <c r="F1348" s="247"/>
      <c r="G1348" s="246"/>
      <c r="H1348" s="246"/>
      <c r="I1348" s="246"/>
      <c r="J1348" s="246"/>
      <c r="K1348" s="246"/>
      <c r="L1348" s="246"/>
      <c r="M1348" s="246"/>
      <c r="O1348" s="246"/>
      <c r="P1348" s="246"/>
      <c r="Q1348" s="246"/>
      <c r="R1348" s="246"/>
      <c r="S1348" s="246"/>
      <c r="T1348" s="251"/>
      <c r="U1348" s="246"/>
      <c r="Z1348" s="246"/>
      <c r="AA1348" s="246"/>
      <c r="AB1348" s="246"/>
      <c r="AC1348" s="246"/>
    </row>
    <row r="1349" spans="1:29" x14ac:dyDescent="0.3">
      <c r="A1349" s="246"/>
      <c r="B1349" s="246"/>
      <c r="C1349" s="246"/>
      <c r="D1349" s="246"/>
      <c r="E1349" s="246"/>
      <c r="F1349" s="247"/>
      <c r="G1349" s="246"/>
      <c r="H1349" s="246"/>
      <c r="I1349" s="246"/>
      <c r="J1349" s="246"/>
      <c r="K1349" s="246"/>
      <c r="L1349" s="246"/>
      <c r="M1349" s="246"/>
      <c r="O1349" s="246"/>
      <c r="P1349" s="246"/>
      <c r="Q1349" s="246"/>
      <c r="R1349" s="246"/>
      <c r="S1349" s="246"/>
      <c r="T1349" s="251"/>
      <c r="U1349" s="246"/>
      <c r="Z1349" s="246"/>
      <c r="AA1349" s="246"/>
      <c r="AB1349" s="246"/>
      <c r="AC1349" s="246"/>
    </row>
    <row r="1350" spans="1:29" x14ac:dyDescent="0.3">
      <c r="A1350" s="246"/>
      <c r="B1350" s="246"/>
      <c r="C1350" s="246"/>
      <c r="D1350" s="246"/>
      <c r="E1350" s="246"/>
      <c r="F1350" s="247"/>
      <c r="G1350" s="246"/>
      <c r="H1350" s="246"/>
      <c r="I1350" s="246"/>
      <c r="J1350" s="246"/>
      <c r="K1350" s="246"/>
      <c r="L1350" s="246"/>
      <c r="M1350" s="246"/>
      <c r="O1350" s="246"/>
      <c r="P1350" s="246"/>
      <c r="Q1350" s="246"/>
      <c r="R1350" s="246"/>
      <c r="S1350" s="246"/>
      <c r="T1350" s="251"/>
      <c r="U1350" s="246"/>
      <c r="Z1350" s="246"/>
      <c r="AA1350" s="246"/>
      <c r="AB1350" s="246"/>
      <c r="AC1350" s="246"/>
    </row>
    <row r="1351" spans="1:29" x14ac:dyDescent="0.3">
      <c r="A1351" s="246"/>
      <c r="B1351" s="246"/>
      <c r="C1351" s="246"/>
      <c r="D1351" s="246"/>
      <c r="E1351" s="246"/>
      <c r="F1351" s="247"/>
      <c r="G1351" s="246"/>
      <c r="H1351" s="246"/>
      <c r="I1351" s="246"/>
      <c r="J1351" s="246"/>
      <c r="K1351" s="246"/>
      <c r="L1351" s="246"/>
      <c r="M1351" s="246"/>
      <c r="O1351" s="246"/>
      <c r="P1351" s="246"/>
      <c r="Q1351" s="246"/>
      <c r="R1351" s="246"/>
      <c r="S1351" s="246"/>
      <c r="T1351" s="251"/>
      <c r="U1351" s="246"/>
      <c r="Z1351" s="246"/>
      <c r="AA1351" s="246"/>
      <c r="AB1351" s="246"/>
      <c r="AC1351" s="246"/>
    </row>
    <row r="1352" spans="1:29" x14ac:dyDescent="0.3">
      <c r="A1352" s="246"/>
      <c r="B1352" s="246"/>
      <c r="C1352" s="246"/>
      <c r="D1352" s="246"/>
      <c r="E1352" s="246"/>
      <c r="F1352" s="247"/>
      <c r="G1352" s="246"/>
      <c r="H1352" s="246"/>
      <c r="I1352" s="246"/>
      <c r="J1352" s="246"/>
      <c r="K1352" s="246"/>
      <c r="L1352" s="246"/>
      <c r="M1352" s="246"/>
      <c r="O1352" s="246"/>
      <c r="P1352" s="246"/>
      <c r="Q1352" s="246"/>
      <c r="R1352" s="246"/>
      <c r="S1352" s="246"/>
      <c r="T1352" s="251"/>
      <c r="U1352" s="246"/>
      <c r="Z1352" s="246"/>
      <c r="AA1352" s="246"/>
      <c r="AB1352" s="246"/>
      <c r="AC1352" s="246"/>
    </row>
    <row r="1353" spans="1:29" x14ac:dyDescent="0.3">
      <c r="A1353" s="246"/>
      <c r="B1353" s="246"/>
      <c r="C1353" s="246"/>
      <c r="D1353" s="246"/>
      <c r="E1353" s="246"/>
      <c r="F1353" s="247"/>
      <c r="G1353" s="246"/>
      <c r="H1353" s="246"/>
      <c r="I1353" s="246"/>
      <c r="J1353" s="246"/>
      <c r="K1353" s="246"/>
      <c r="L1353" s="246"/>
      <c r="M1353" s="246"/>
      <c r="O1353" s="246"/>
      <c r="P1353" s="246"/>
      <c r="Q1353" s="246"/>
      <c r="R1353" s="246"/>
      <c r="S1353" s="246"/>
      <c r="T1353" s="251"/>
      <c r="U1353" s="246"/>
      <c r="Z1353" s="246"/>
      <c r="AA1353" s="246"/>
      <c r="AB1353" s="246"/>
      <c r="AC1353" s="246"/>
    </row>
    <row r="1354" spans="1:29" x14ac:dyDescent="0.3">
      <c r="A1354" s="246"/>
      <c r="B1354" s="246"/>
      <c r="C1354" s="246"/>
      <c r="D1354" s="246"/>
      <c r="E1354" s="246"/>
      <c r="F1354" s="247"/>
      <c r="G1354" s="246"/>
      <c r="H1354" s="246"/>
      <c r="I1354" s="246"/>
      <c r="J1354" s="246"/>
      <c r="K1354" s="246"/>
      <c r="L1354" s="246"/>
      <c r="M1354" s="246"/>
      <c r="O1354" s="246"/>
      <c r="P1354" s="246"/>
      <c r="Q1354" s="246"/>
      <c r="R1354" s="246"/>
      <c r="S1354" s="246"/>
      <c r="T1354" s="251"/>
      <c r="U1354" s="246"/>
      <c r="Z1354" s="246"/>
      <c r="AA1354" s="246"/>
      <c r="AB1354" s="246"/>
      <c r="AC1354" s="246"/>
    </row>
    <row r="1355" spans="1:29" x14ac:dyDescent="0.3">
      <c r="A1355" s="246"/>
      <c r="B1355" s="246"/>
      <c r="C1355" s="246"/>
      <c r="D1355" s="246"/>
      <c r="E1355" s="246"/>
      <c r="F1355" s="247"/>
      <c r="G1355" s="246"/>
      <c r="H1355" s="246"/>
      <c r="I1355" s="246"/>
      <c r="J1355" s="246"/>
      <c r="K1355" s="246"/>
      <c r="L1355" s="246"/>
      <c r="M1355" s="246"/>
      <c r="O1355" s="246"/>
      <c r="P1355" s="246"/>
      <c r="Q1355" s="246"/>
      <c r="R1355" s="246"/>
      <c r="S1355" s="246"/>
      <c r="T1355" s="251"/>
      <c r="U1355" s="246"/>
      <c r="Z1355" s="246"/>
      <c r="AA1355" s="246"/>
      <c r="AB1355" s="246"/>
      <c r="AC1355" s="246"/>
    </row>
    <row r="1356" spans="1:29" x14ac:dyDescent="0.3">
      <c r="A1356" s="246"/>
      <c r="B1356" s="246"/>
      <c r="C1356" s="246"/>
      <c r="D1356" s="246"/>
      <c r="E1356" s="246"/>
      <c r="F1356" s="247"/>
      <c r="G1356" s="246"/>
      <c r="H1356" s="246"/>
      <c r="I1356" s="246"/>
      <c r="J1356" s="246"/>
      <c r="K1356" s="246"/>
      <c r="L1356" s="246"/>
      <c r="M1356" s="246"/>
      <c r="O1356" s="246"/>
      <c r="P1356" s="246"/>
      <c r="Q1356" s="246"/>
      <c r="R1356" s="246"/>
      <c r="S1356" s="246"/>
      <c r="T1356" s="251"/>
      <c r="U1356" s="246"/>
      <c r="Z1356" s="246"/>
      <c r="AA1356" s="246"/>
      <c r="AB1356" s="246"/>
      <c r="AC1356" s="246"/>
    </row>
    <row r="1357" spans="1:29" x14ac:dyDescent="0.3">
      <c r="A1357" s="246"/>
      <c r="B1357" s="246"/>
      <c r="C1357" s="246"/>
      <c r="D1357" s="246"/>
      <c r="E1357" s="246"/>
      <c r="F1357" s="247"/>
      <c r="G1357" s="246"/>
      <c r="H1357" s="246"/>
      <c r="I1357" s="246"/>
      <c r="J1357" s="246"/>
      <c r="K1357" s="246"/>
      <c r="L1357" s="246"/>
      <c r="M1357" s="246"/>
      <c r="O1357" s="246"/>
      <c r="P1357" s="246"/>
      <c r="Q1357" s="246"/>
      <c r="R1357" s="246"/>
      <c r="S1357" s="246"/>
      <c r="T1357" s="251"/>
      <c r="U1357" s="246"/>
      <c r="Z1357" s="246"/>
      <c r="AA1357" s="246"/>
      <c r="AB1357" s="246"/>
      <c r="AC1357" s="246"/>
    </row>
    <row r="1358" spans="1:29" x14ac:dyDescent="0.3">
      <c r="A1358" s="246"/>
      <c r="B1358" s="246"/>
      <c r="C1358" s="246"/>
      <c r="D1358" s="246"/>
      <c r="E1358" s="246"/>
      <c r="F1358" s="247"/>
      <c r="G1358" s="246"/>
      <c r="H1358" s="246"/>
      <c r="I1358" s="246"/>
      <c r="J1358" s="246"/>
      <c r="K1358" s="246"/>
      <c r="L1358" s="246"/>
      <c r="M1358" s="246"/>
      <c r="O1358" s="246"/>
      <c r="P1358" s="246"/>
      <c r="Q1358" s="246"/>
      <c r="R1358" s="246"/>
      <c r="S1358" s="246"/>
      <c r="T1358" s="251"/>
      <c r="U1358" s="246"/>
      <c r="Z1358" s="246"/>
      <c r="AA1358" s="246"/>
      <c r="AB1358" s="246"/>
      <c r="AC1358" s="246"/>
    </row>
    <row r="1359" spans="1:29" x14ac:dyDescent="0.3">
      <c r="A1359" s="246"/>
      <c r="B1359" s="246"/>
      <c r="C1359" s="246"/>
      <c r="D1359" s="246"/>
      <c r="E1359" s="246"/>
      <c r="F1359" s="247"/>
      <c r="G1359" s="246"/>
      <c r="H1359" s="246"/>
      <c r="I1359" s="246"/>
      <c r="J1359" s="246"/>
      <c r="K1359" s="246"/>
      <c r="L1359" s="246"/>
      <c r="M1359" s="246"/>
      <c r="O1359" s="246"/>
      <c r="P1359" s="246"/>
      <c r="Q1359" s="246"/>
      <c r="R1359" s="246"/>
      <c r="S1359" s="246"/>
      <c r="T1359" s="251"/>
      <c r="U1359" s="246"/>
      <c r="Z1359" s="246"/>
      <c r="AA1359" s="246"/>
      <c r="AB1359" s="246"/>
      <c r="AC1359" s="246"/>
    </row>
    <row r="1360" spans="1:29" x14ac:dyDescent="0.3">
      <c r="A1360" s="246"/>
      <c r="B1360" s="246"/>
      <c r="C1360" s="246"/>
      <c r="D1360" s="246"/>
      <c r="E1360" s="246"/>
      <c r="F1360" s="247"/>
      <c r="G1360" s="246"/>
      <c r="H1360" s="246"/>
      <c r="I1360" s="246"/>
      <c r="J1360" s="246"/>
      <c r="K1360" s="246"/>
      <c r="L1360" s="246"/>
      <c r="M1360" s="246"/>
      <c r="O1360" s="246"/>
      <c r="P1360" s="246"/>
      <c r="Q1360" s="246"/>
      <c r="R1360" s="246"/>
      <c r="S1360" s="246"/>
      <c r="T1360" s="251"/>
      <c r="U1360" s="246"/>
      <c r="Z1360" s="246"/>
      <c r="AA1360" s="246"/>
      <c r="AB1360" s="246"/>
      <c r="AC1360" s="246"/>
    </row>
    <row r="1361" spans="1:29" x14ac:dyDescent="0.3">
      <c r="A1361" s="246"/>
      <c r="B1361" s="246"/>
      <c r="C1361" s="246"/>
      <c r="D1361" s="246"/>
      <c r="E1361" s="246"/>
      <c r="F1361" s="247"/>
      <c r="G1361" s="246"/>
      <c r="H1361" s="246"/>
      <c r="I1361" s="246"/>
      <c r="J1361" s="246"/>
      <c r="K1361" s="246"/>
      <c r="L1361" s="246"/>
      <c r="M1361" s="246"/>
      <c r="O1361" s="246"/>
      <c r="P1361" s="246"/>
      <c r="Q1361" s="246"/>
      <c r="R1361" s="246"/>
      <c r="S1361" s="246"/>
      <c r="T1361" s="251"/>
      <c r="U1361" s="246"/>
      <c r="Z1361" s="246"/>
      <c r="AA1361" s="246"/>
      <c r="AB1361" s="246"/>
      <c r="AC1361" s="246"/>
    </row>
    <row r="1362" spans="1:29" x14ac:dyDescent="0.3">
      <c r="A1362" s="246"/>
      <c r="B1362" s="246"/>
      <c r="C1362" s="246"/>
      <c r="D1362" s="246"/>
      <c r="E1362" s="246"/>
      <c r="F1362" s="247"/>
      <c r="G1362" s="246"/>
      <c r="H1362" s="246"/>
      <c r="I1362" s="246"/>
      <c r="J1362" s="246"/>
      <c r="K1362" s="246"/>
      <c r="L1362" s="246"/>
      <c r="M1362" s="246"/>
      <c r="O1362" s="246"/>
      <c r="P1362" s="246"/>
      <c r="Q1362" s="246"/>
      <c r="R1362" s="246"/>
      <c r="S1362" s="246"/>
      <c r="T1362" s="251"/>
      <c r="U1362" s="246"/>
      <c r="Z1362" s="246"/>
      <c r="AA1362" s="246"/>
      <c r="AB1362" s="246"/>
      <c r="AC1362" s="246"/>
    </row>
    <row r="1363" spans="1:29" x14ac:dyDescent="0.3">
      <c r="A1363" s="246"/>
      <c r="B1363" s="246"/>
      <c r="C1363" s="246"/>
      <c r="D1363" s="246"/>
      <c r="E1363" s="246"/>
      <c r="F1363" s="247"/>
      <c r="G1363" s="246"/>
      <c r="H1363" s="246"/>
      <c r="I1363" s="246"/>
      <c r="J1363" s="246"/>
      <c r="K1363" s="246"/>
      <c r="L1363" s="246"/>
      <c r="M1363" s="246"/>
      <c r="O1363" s="246"/>
      <c r="P1363" s="246"/>
      <c r="Q1363" s="246"/>
      <c r="R1363" s="246"/>
      <c r="S1363" s="246"/>
      <c r="T1363" s="251"/>
      <c r="U1363" s="246"/>
      <c r="Z1363" s="246"/>
      <c r="AA1363" s="246"/>
      <c r="AB1363" s="246"/>
      <c r="AC1363" s="246"/>
    </row>
    <row r="1364" spans="1:29" x14ac:dyDescent="0.3">
      <c r="A1364" s="246"/>
      <c r="B1364" s="246"/>
      <c r="C1364" s="246"/>
      <c r="D1364" s="246"/>
      <c r="E1364" s="246"/>
      <c r="F1364" s="247"/>
      <c r="G1364" s="246"/>
      <c r="H1364" s="246"/>
      <c r="I1364" s="246"/>
      <c r="J1364" s="246"/>
      <c r="K1364" s="246"/>
      <c r="L1364" s="246"/>
      <c r="M1364" s="246"/>
      <c r="O1364" s="246"/>
      <c r="P1364" s="246"/>
      <c r="Q1364" s="246"/>
      <c r="R1364" s="246"/>
      <c r="S1364" s="246"/>
      <c r="T1364" s="251"/>
      <c r="U1364" s="246"/>
      <c r="Z1364" s="246"/>
      <c r="AA1364" s="246"/>
      <c r="AB1364" s="246"/>
      <c r="AC1364" s="246"/>
    </row>
    <row r="1365" spans="1:29" x14ac:dyDescent="0.3">
      <c r="A1365" s="246"/>
      <c r="B1365" s="246"/>
      <c r="C1365" s="246"/>
      <c r="D1365" s="246"/>
      <c r="E1365" s="246"/>
      <c r="F1365" s="247"/>
      <c r="G1365" s="246"/>
      <c r="H1365" s="246"/>
      <c r="I1365" s="246"/>
      <c r="J1365" s="246"/>
      <c r="K1365" s="246"/>
      <c r="L1365" s="246"/>
      <c r="M1365" s="246"/>
      <c r="O1365" s="246"/>
      <c r="P1365" s="246"/>
      <c r="Q1365" s="246"/>
      <c r="R1365" s="246"/>
      <c r="S1365" s="246"/>
      <c r="T1365" s="251"/>
      <c r="U1365" s="246"/>
      <c r="Z1365" s="246"/>
      <c r="AA1365" s="246"/>
      <c r="AB1365" s="246"/>
      <c r="AC1365" s="246"/>
    </row>
    <row r="1366" spans="1:29" x14ac:dyDescent="0.3">
      <c r="A1366" s="246"/>
      <c r="B1366" s="246"/>
      <c r="C1366" s="246"/>
      <c r="D1366" s="246"/>
      <c r="E1366" s="246"/>
      <c r="F1366" s="247"/>
      <c r="G1366" s="246"/>
      <c r="H1366" s="246"/>
      <c r="I1366" s="246"/>
      <c r="J1366" s="246"/>
      <c r="K1366" s="246"/>
      <c r="L1366" s="246"/>
      <c r="M1366" s="246"/>
      <c r="O1366" s="246"/>
      <c r="P1366" s="246"/>
      <c r="Q1366" s="246"/>
      <c r="R1366" s="246"/>
      <c r="S1366" s="246"/>
      <c r="T1366" s="251"/>
      <c r="U1366" s="246"/>
      <c r="Z1366" s="246"/>
      <c r="AA1366" s="246"/>
      <c r="AB1366" s="246"/>
      <c r="AC1366" s="246"/>
    </row>
    <row r="1367" spans="1:29" x14ac:dyDescent="0.3">
      <c r="A1367" s="246"/>
      <c r="B1367" s="246"/>
      <c r="C1367" s="246"/>
      <c r="D1367" s="246"/>
      <c r="E1367" s="246"/>
      <c r="F1367" s="247"/>
      <c r="G1367" s="246"/>
      <c r="H1367" s="246"/>
      <c r="I1367" s="246"/>
      <c r="J1367" s="246"/>
      <c r="K1367" s="246"/>
      <c r="L1367" s="246"/>
      <c r="M1367" s="246"/>
      <c r="O1367" s="246"/>
      <c r="P1367" s="246"/>
      <c r="Q1367" s="246"/>
      <c r="R1367" s="246"/>
      <c r="S1367" s="246"/>
      <c r="T1367" s="251"/>
      <c r="U1367" s="246"/>
      <c r="Z1367" s="246"/>
      <c r="AA1367" s="246"/>
      <c r="AB1367" s="246"/>
      <c r="AC1367" s="246"/>
    </row>
    <row r="1368" spans="1:29" x14ac:dyDescent="0.3">
      <c r="A1368" s="246"/>
      <c r="B1368" s="246"/>
      <c r="C1368" s="246"/>
      <c r="D1368" s="246"/>
      <c r="E1368" s="246"/>
      <c r="F1368" s="247"/>
      <c r="G1368" s="246"/>
      <c r="H1368" s="246"/>
      <c r="I1368" s="246"/>
      <c r="J1368" s="246"/>
      <c r="K1368" s="246"/>
      <c r="L1368" s="246"/>
      <c r="M1368" s="246"/>
      <c r="O1368" s="246"/>
      <c r="P1368" s="246"/>
      <c r="Q1368" s="246"/>
      <c r="R1368" s="246"/>
      <c r="S1368" s="246"/>
      <c r="T1368" s="251"/>
      <c r="U1368" s="246"/>
      <c r="Z1368" s="246"/>
      <c r="AA1368" s="246"/>
      <c r="AB1368" s="246"/>
      <c r="AC1368" s="246"/>
    </row>
    <row r="1369" spans="1:29" x14ac:dyDescent="0.3">
      <c r="A1369" s="246"/>
      <c r="B1369" s="246"/>
      <c r="C1369" s="246"/>
      <c r="D1369" s="246"/>
      <c r="E1369" s="246"/>
      <c r="F1369" s="247"/>
      <c r="G1369" s="246"/>
      <c r="H1369" s="246"/>
      <c r="I1369" s="246"/>
      <c r="J1369" s="246"/>
      <c r="K1369" s="246"/>
      <c r="L1369" s="246"/>
      <c r="M1369" s="246"/>
      <c r="O1369" s="246"/>
      <c r="P1369" s="246"/>
      <c r="Q1369" s="246"/>
      <c r="R1369" s="246"/>
      <c r="S1369" s="246"/>
      <c r="T1369" s="251"/>
      <c r="U1369" s="246"/>
      <c r="Z1369" s="246"/>
      <c r="AA1369" s="246"/>
      <c r="AB1369" s="246"/>
      <c r="AC1369" s="246"/>
    </row>
    <row r="1370" spans="1:29" x14ac:dyDescent="0.3">
      <c r="A1370" s="246"/>
      <c r="B1370" s="246"/>
      <c r="C1370" s="246"/>
      <c r="D1370" s="246"/>
      <c r="E1370" s="246"/>
      <c r="F1370" s="247"/>
      <c r="G1370" s="246"/>
      <c r="H1370" s="246"/>
      <c r="I1370" s="246"/>
      <c r="J1370" s="246"/>
      <c r="K1370" s="246"/>
      <c r="L1370" s="246"/>
      <c r="M1370" s="246"/>
      <c r="O1370" s="246"/>
      <c r="P1370" s="246"/>
      <c r="Q1370" s="246"/>
      <c r="R1370" s="246"/>
      <c r="S1370" s="246"/>
      <c r="T1370" s="251"/>
      <c r="U1370" s="246"/>
      <c r="Z1370" s="246"/>
      <c r="AA1370" s="246"/>
      <c r="AB1370" s="246"/>
      <c r="AC1370" s="246"/>
    </row>
    <row r="1371" spans="1:29" x14ac:dyDescent="0.3">
      <c r="A1371" s="246"/>
      <c r="B1371" s="246"/>
      <c r="C1371" s="246"/>
      <c r="D1371" s="246"/>
      <c r="E1371" s="246"/>
      <c r="F1371" s="247"/>
      <c r="G1371" s="246"/>
      <c r="H1371" s="246"/>
      <c r="I1371" s="246"/>
      <c r="J1371" s="246"/>
      <c r="K1371" s="246"/>
      <c r="L1371" s="246"/>
      <c r="M1371" s="246"/>
      <c r="O1371" s="246"/>
      <c r="P1371" s="246"/>
      <c r="Q1371" s="246"/>
      <c r="R1371" s="246"/>
      <c r="S1371" s="246"/>
      <c r="T1371" s="251"/>
      <c r="U1371" s="246"/>
      <c r="Z1371" s="246"/>
      <c r="AA1371" s="246"/>
      <c r="AB1371" s="246"/>
      <c r="AC1371" s="246"/>
    </row>
    <row r="1372" spans="1:29" x14ac:dyDescent="0.3">
      <c r="A1372" s="246"/>
      <c r="B1372" s="246"/>
      <c r="C1372" s="246"/>
      <c r="D1372" s="246"/>
      <c r="E1372" s="246"/>
      <c r="F1372" s="247"/>
      <c r="G1372" s="246"/>
      <c r="H1372" s="246"/>
      <c r="I1372" s="246"/>
      <c r="J1372" s="246"/>
      <c r="K1372" s="246"/>
      <c r="L1372" s="246"/>
      <c r="M1372" s="246"/>
      <c r="O1372" s="246"/>
      <c r="P1372" s="246"/>
      <c r="Q1372" s="246"/>
      <c r="R1372" s="246"/>
      <c r="S1372" s="246"/>
      <c r="T1372" s="251"/>
      <c r="U1372" s="246"/>
      <c r="Z1372" s="246"/>
      <c r="AA1372" s="246"/>
      <c r="AB1372" s="246"/>
      <c r="AC1372" s="246"/>
    </row>
    <row r="1373" spans="1:29" x14ac:dyDescent="0.3">
      <c r="A1373" s="246"/>
      <c r="B1373" s="246"/>
      <c r="C1373" s="246"/>
      <c r="D1373" s="246"/>
      <c r="E1373" s="246"/>
      <c r="F1373" s="247"/>
      <c r="G1373" s="246"/>
      <c r="H1373" s="246"/>
      <c r="I1373" s="246"/>
      <c r="J1373" s="246"/>
      <c r="K1373" s="246"/>
      <c r="L1373" s="246"/>
      <c r="M1373" s="246"/>
      <c r="O1373" s="246"/>
      <c r="P1373" s="246"/>
      <c r="Q1373" s="246"/>
      <c r="R1373" s="246"/>
      <c r="S1373" s="246"/>
      <c r="T1373" s="251"/>
      <c r="U1373" s="246"/>
      <c r="Z1373" s="246"/>
      <c r="AA1373" s="246"/>
      <c r="AB1373" s="246"/>
      <c r="AC1373" s="246"/>
    </row>
    <row r="1374" spans="1:29" x14ac:dyDescent="0.3">
      <c r="A1374" s="246"/>
      <c r="B1374" s="246"/>
      <c r="C1374" s="246"/>
      <c r="D1374" s="246"/>
      <c r="E1374" s="246"/>
      <c r="F1374" s="247"/>
      <c r="G1374" s="246"/>
      <c r="H1374" s="246"/>
      <c r="I1374" s="246"/>
      <c r="J1374" s="246"/>
      <c r="K1374" s="246"/>
      <c r="L1374" s="246"/>
      <c r="M1374" s="246"/>
      <c r="O1374" s="246"/>
      <c r="P1374" s="246"/>
      <c r="Q1374" s="246"/>
      <c r="R1374" s="246"/>
      <c r="S1374" s="246"/>
      <c r="T1374" s="251"/>
      <c r="U1374" s="246"/>
      <c r="Z1374" s="246"/>
      <c r="AA1374" s="246"/>
      <c r="AB1374" s="246"/>
      <c r="AC1374" s="246"/>
    </row>
    <row r="1375" spans="1:29" x14ac:dyDescent="0.3">
      <c r="A1375" s="246"/>
      <c r="B1375" s="246"/>
      <c r="C1375" s="246"/>
      <c r="D1375" s="246"/>
      <c r="E1375" s="246"/>
      <c r="F1375" s="247"/>
      <c r="G1375" s="246"/>
      <c r="H1375" s="246"/>
      <c r="I1375" s="246"/>
      <c r="J1375" s="246"/>
      <c r="K1375" s="246"/>
      <c r="L1375" s="246"/>
      <c r="M1375" s="246"/>
      <c r="O1375" s="246"/>
      <c r="P1375" s="246"/>
      <c r="Q1375" s="246"/>
      <c r="R1375" s="246"/>
      <c r="S1375" s="246"/>
      <c r="T1375" s="251"/>
      <c r="U1375" s="246"/>
      <c r="Z1375" s="246"/>
      <c r="AA1375" s="246"/>
      <c r="AB1375" s="246"/>
      <c r="AC1375" s="246"/>
    </row>
    <row r="1376" spans="1:29" x14ac:dyDescent="0.3">
      <c r="A1376" s="246"/>
      <c r="B1376" s="246"/>
      <c r="C1376" s="246"/>
      <c r="D1376" s="246"/>
      <c r="E1376" s="246"/>
      <c r="F1376" s="247"/>
      <c r="G1376" s="246"/>
      <c r="H1376" s="246"/>
      <c r="I1376" s="246"/>
      <c r="J1376" s="246"/>
      <c r="K1376" s="246"/>
      <c r="L1376" s="246"/>
      <c r="M1376" s="246"/>
      <c r="O1376" s="246"/>
      <c r="P1376" s="246"/>
      <c r="Q1376" s="246"/>
      <c r="R1376" s="246"/>
      <c r="S1376" s="246"/>
      <c r="T1376" s="251"/>
      <c r="U1376" s="246"/>
      <c r="Z1376" s="246"/>
      <c r="AA1376" s="246"/>
      <c r="AB1376" s="246"/>
      <c r="AC1376" s="246"/>
    </row>
    <row r="1377" spans="1:29" x14ac:dyDescent="0.3">
      <c r="A1377" s="246"/>
      <c r="B1377" s="246"/>
      <c r="C1377" s="246"/>
      <c r="D1377" s="246"/>
      <c r="E1377" s="246"/>
      <c r="F1377" s="247"/>
      <c r="G1377" s="246"/>
      <c r="H1377" s="246"/>
      <c r="I1377" s="246"/>
      <c r="J1377" s="246"/>
      <c r="K1377" s="246"/>
      <c r="L1377" s="246"/>
      <c r="M1377" s="246"/>
      <c r="O1377" s="246"/>
      <c r="P1377" s="246"/>
      <c r="Q1377" s="246"/>
      <c r="R1377" s="246"/>
      <c r="S1377" s="246"/>
      <c r="T1377" s="251"/>
      <c r="U1377" s="246"/>
      <c r="Z1377" s="246"/>
      <c r="AA1377" s="246"/>
      <c r="AB1377" s="246"/>
      <c r="AC1377" s="246"/>
    </row>
    <row r="1378" spans="1:29" x14ac:dyDescent="0.3">
      <c r="A1378" s="246"/>
      <c r="B1378" s="246"/>
      <c r="C1378" s="246"/>
      <c r="D1378" s="246"/>
      <c r="E1378" s="246"/>
      <c r="F1378" s="247"/>
      <c r="G1378" s="246"/>
      <c r="H1378" s="246"/>
      <c r="I1378" s="246"/>
      <c r="J1378" s="246"/>
      <c r="K1378" s="246"/>
      <c r="L1378" s="246"/>
      <c r="M1378" s="246"/>
      <c r="O1378" s="246"/>
      <c r="P1378" s="246"/>
      <c r="Q1378" s="246"/>
      <c r="R1378" s="246"/>
      <c r="S1378" s="246"/>
      <c r="T1378" s="251"/>
      <c r="U1378" s="246"/>
      <c r="Z1378" s="246"/>
      <c r="AA1378" s="246"/>
      <c r="AB1378" s="246"/>
      <c r="AC1378" s="246"/>
    </row>
    <row r="1379" spans="1:29" x14ac:dyDescent="0.3">
      <c r="A1379" s="246"/>
      <c r="B1379" s="246"/>
      <c r="C1379" s="246"/>
      <c r="D1379" s="246"/>
      <c r="E1379" s="246"/>
      <c r="F1379" s="247"/>
      <c r="G1379" s="246"/>
      <c r="H1379" s="246"/>
      <c r="I1379" s="246"/>
      <c r="J1379" s="246"/>
      <c r="K1379" s="246"/>
      <c r="L1379" s="246"/>
      <c r="M1379" s="246"/>
      <c r="O1379" s="246"/>
      <c r="P1379" s="246"/>
      <c r="Q1379" s="246"/>
      <c r="R1379" s="246"/>
      <c r="S1379" s="246"/>
      <c r="T1379" s="251"/>
      <c r="U1379" s="246"/>
      <c r="Z1379" s="246"/>
      <c r="AA1379" s="246"/>
      <c r="AB1379" s="246"/>
      <c r="AC1379" s="246"/>
    </row>
    <row r="1380" spans="1:29" x14ac:dyDescent="0.3">
      <c r="A1380" s="246"/>
      <c r="B1380" s="246"/>
      <c r="C1380" s="246"/>
      <c r="D1380" s="246"/>
      <c r="E1380" s="246"/>
      <c r="F1380" s="247"/>
      <c r="G1380" s="246"/>
      <c r="H1380" s="246"/>
      <c r="I1380" s="246"/>
      <c r="J1380" s="246"/>
      <c r="K1380" s="246"/>
      <c r="L1380" s="246"/>
      <c r="M1380" s="246"/>
      <c r="O1380" s="246"/>
      <c r="P1380" s="246"/>
      <c r="Q1380" s="246"/>
      <c r="R1380" s="246"/>
      <c r="S1380" s="246"/>
      <c r="T1380" s="251"/>
      <c r="U1380" s="246"/>
      <c r="Z1380" s="246"/>
      <c r="AA1380" s="246"/>
      <c r="AB1380" s="246"/>
      <c r="AC1380" s="246"/>
    </row>
    <row r="1381" spans="1:29" x14ac:dyDescent="0.3">
      <c r="A1381" s="246"/>
      <c r="B1381" s="246"/>
      <c r="C1381" s="246"/>
      <c r="D1381" s="246"/>
      <c r="E1381" s="246"/>
      <c r="F1381" s="247"/>
      <c r="G1381" s="246"/>
      <c r="H1381" s="246"/>
      <c r="I1381" s="246"/>
      <c r="J1381" s="246"/>
      <c r="K1381" s="246"/>
      <c r="L1381" s="246"/>
      <c r="M1381" s="246"/>
      <c r="O1381" s="246"/>
      <c r="P1381" s="246"/>
      <c r="Q1381" s="246"/>
      <c r="R1381" s="246"/>
      <c r="S1381" s="246"/>
      <c r="T1381" s="251"/>
      <c r="U1381" s="246"/>
      <c r="Z1381" s="246"/>
      <c r="AA1381" s="246"/>
      <c r="AB1381" s="246"/>
      <c r="AC1381" s="246"/>
    </row>
    <row r="1382" spans="1:29" x14ac:dyDescent="0.3">
      <c r="A1382" s="246"/>
      <c r="B1382" s="246"/>
      <c r="C1382" s="246"/>
      <c r="D1382" s="246"/>
      <c r="E1382" s="246"/>
      <c r="F1382" s="247"/>
      <c r="G1382" s="246"/>
      <c r="H1382" s="246"/>
      <c r="I1382" s="246"/>
      <c r="J1382" s="246"/>
      <c r="K1382" s="246"/>
      <c r="L1382" s="246"/>
      <c r="M1382" s="246"/>
      <c r="O1382" s="246"/>
      <c r="P1382" s="246"/>
      <c r="Q1382" s="246"/>
      <c r="R1382" s="246"/>
      <c r="S1382" s="246"/>
      <c r="T1382" s="251"/>
      <c r="U1382" s="246"/>
      <c r="Z1382" s="246"/>
      <c r="AA1382" s="246"/>
      <c r="AB1382" s="246"/>
      <c r="AC1382" s="246"/>
    </row>
    <row r="1383" spans="1:29" x14ac:dyDescent="0.3">
      <c r="A1383" s="246"/>
      <c r="B1383" s="246"/>
      <c r="C1383" s="246"/>
      <c r="D1383" s="246"/>
      <c r="E1383" s="246"/>
      <c r="F1383" s="247"/>
      <c r="G1383" s="246"/>
      <c r="H1383" s="246"/>
      <c r="I1383" s="246"/>
      <c r="J1383" s="246"/>
      <c r="K1383" s="246"/>
      <c r="L1383" s="246"/>
      <c r="M1383" s="246"/>
      <c r="O1383" s="246"/>
      <c r="P1383" s="246"/>
      <c r="Q1383" s="246"/>
      <c r="R1383" s="246"/>
      <c r="S1383" s="246"/>
      <c r="T1383" s="251"/>
      <c r="U1383" s="246"/>
      <c r="Z1383" s="246"/>
      <c r="AA1383" s="246"/>
      <c r="AB1383" s="246"/>
      <c r="AC1383" s="246"/>
    </row>
    <row r="1384" spans="1:29" x14ac:dyDescent="0.3">
      <c r="A1384" s="246"/>
      <c r="B1384" s="246"/>
      <c r="C1384" s="246"/>
      <c r="D1384" s="246"/>
      <c r="E1384" s="246"/>
      <c r="F1384" s="247"/>
      <c r="G1384" s="246"/>
      <c r="H1384" s="246"/>
      <c r="I1384" s="246"/>
      <c r="J1384" s="246"/>
      <c r="K1384" s="246"/>
      <c r="L1384" s="246"/>
      <c r="M1384" s="246"/>
      <c r="O1384" s="246"/>
      <c r="P1384" s="246"/>
      <c r="Q1384" s="246"/>
      <c r="R1384" s="246"/>
      <c r="S1384" s="246"/>
      <c r="T1384" s="251"/>
      <c r="U1384" s="246"/>
      <c r="Z1384" s="246"/>
      <c r="AA1384" s="246"/>
      <c r="AB1384" s="246"/>
      <c r="AC1384" s="246"/>
    </row>
    <row r="1385" spans="1:29" x14ac:dyDescent="0.3">
      <c r="A1385" s="246"/>
      <c r="B1385" s="246"/>
      <c r="C1385" s="246"/>
      <c r="D1385" s="246"/>
      <c r="E1385" s="246"/>
      <c r="F1385" s="247"/>
      <c r="G1385" s="246"/>
      <c r="H1385" s="246"/>
      <c r="I1385" s="246"/>
      <c r="J1385" s="246"/>
      <c r="K1385" s="246"/>
      <c r="L1385" s="246"/>
      <c r="M1385" s="246"/>
      <c r="O1385" s="246"/>
      <c r="P1385" s="246"/>
      <c r="Q1385" s="246"/>
      <c r="R1385" s="246"/>
      <c r="S1385" s="246"/>
      <c r="T1385" s="251"/>
      <c r="U1385" s="246"/>
      <c r="Z1385" s="246"/>
      <c r="AA1385" s="246"/>
      <c r="AB1385" s="246"/>
      <c r="AC1385" s="246"/>
    </row>
    <row r="1386" spans="1:29" x14ac:dyDescent="0.3">
      <c r="A1386" s="246"/>
      <c r="B1386" s="246"/>
      <c r="C1386" s="246"/>
      <c r="D1386" s="246"/>
      <c r="E1386" s="246"/>
      <c r="F1386" s="247"/>
      <c r="G1386" s="246"/>
      <c r="H1386" s="246"/>
      <c r="I1386" s="246"/>
      <c r="J1386" s="246"/>
      <c r="K1386" s="246"/>
      <c r="L1386" s="246"/>
      <c r="M1386" s="246"/>
      <c r="O1386" s="246"/>
      <c r="P1386" s="246"/>
      <c r="Q1386" s="246"/>
      <c r="R1386" s="246"/>
      <c r="S1386" s="246"/>
      <c r="T1386" s="251"/>
      <c r="U1386" s="246"/>
      <c r="Z1386" s="246"/>
      <c r="AA1386" s="246"/>
      <c r="AB1386" s="246"/>
      <c r="AC1386" s="246"/>
    </row>
    <row r="1387" spans="1:29" x14ac:dyDescent="0.3">
      <c r="A1387" s="246"/>
      <c r="B1387" s="246"/>
      <c r="C1387" s="246"/>
      <c r="D1387" s="246"/>
      <c r="E1387" s="246"/>
      <c r="F1387" s="247"/>
      <c r="G1387" s="246"/>
      <c r="H1387" s="246"/>
      <c r="I1387" s="246"/>
      <c r="J1387" s="246"/>
      <c r="K1387" s="246"/>
      <c r="L1387" s="246"/>
      <c r="M1387" s="246"/>
      <c r="O1387" s="246"/>
      <c r="P1387" s="246"/>
      <c r="Q1387" s="246"/>
      <c r="R1387" s="246"/>
      <c r="S1387" s="246"/>
      <c r="T1387" s="251"/>
      <c r="U1387" s="246"/>
      <c r="Z1387" s="246"/>
      <c r="AA1387" s="246"/>
      <c r="AB1387" s="246"/>
      <c r="AC1387" s="246"/>
    </row>
    <row r="1388" spans="1:29" x14ac:dyDescent="0.3">
      <c r="A1388" s="246"/>
      <c r="B1388" s="246"/>
      <c r="C1388" s="246"/>
      <c r="D1388" s="246"/>
      <c r="E1388" s="246"/>
      <c r="F1388" s="247"/>
      <c r="G1388" s="246"/>
      <c r="H1388" s="246"/>
      <c r="I1388" s="246"/>
      <c r="J1388" s="246"/>
      <c r="K1388" s="246"/>
      <c r="L1388" s="246"/>
      <c r="M1388" s="246"/>
      <c r="O1388" s="246"/>
      <c r="P1388" s="246"/>
      <c r="Q1388" s="246"/>
      <c r="R1388" s="246"/>
      <c r="S1388" s="246"/>
      <c r="T1388" s="251"/>
      <c r="U1388" s="246"/>
      <c r="Z1388" s="246"/>
      <c r="AA1388" s="246"/>
      <c r="AB1388" s="246"/>
      <c r="AC1388" s="246"/>
    </row>
    <row r="1389" spans="1:29" x14ac:dyDescent="0.3">
      <c r="A1389" s="246"/>
      <c r="B1389" s="246"/>
      <c r="C1389" s="246"/>
      <c r="D1389" s="246"/>
      <c r="E1389" s="246"/>
      <c r="F1389" s="247"/>
      <c r="G1389" s="246"/>
      <c r="H1389" s="246"/>
      <c r="I1389" s="246"/>
      <c r="J1389" s="246"/>
      <c r="K1389" s="246"/>
      <c r="L1389" s="246"/>
      <c r="M1389" s="246"/>
      <c r="O1389" s="246"/>
      <c r="P1389" s="246"/>
      <c r="Q1389" s="246"/>
      <c r="R1389" s="246"/>
      <c r="S1389" s="246"/>
      <c r="T1389" s="251"/>
      <c r="U1389" s="246"/>
      <c r="Z1389" s="246"/>
      <c r="AA1389" s="246"/>
      <c r="AB1389" s="246"/>
      <c r="AC1389" s="246"/>
    </row>
    <row r="1390" spans="1:29" x14ac:dyDescent="0.3">
      <c r="A1390" s="246"/>
      <c r="B1390" s="246"/>
      <c r="C1390" s="246"/>
      <c r="D1390" s="246"/>
      <c r="E1390" s="246"/>
      <c r="F1390" s="247"/>
      <c r="G1390" s="246"/>
      <c r="H1390" s="246"/>
      <c r="I1390" s="246"/>
      <c r="J1390" s="246"/>
      <c r="K1390" s="246"/>
      <c r="L1390" s="246"/>
      <c r="M1390" s="246"/>
      <c r="O1390" s="246"/>
      <c r="P1390" s="246"/>
      <c r="Q1390" s="246"/>
      <c r="R1390" s="246"/>
      <c r="S1390" s="246"/>
      <c r="T1390" s="251"/>
      <c r="U1390" s="246"/>
      <c r="Z1390" s="246"/>
      <c r="AA1390" s="246"/>
      <c r="AB1390" s="246"/>
      <c r="AC1390" s="246"/>
    </row>
    <row r="1391" spans="1:29" x14ac:dyDescent="0.3">
      <c r="A1391" s="246"/>
      <c r="B1391" s="246"/>
      <c r="C1391" s="246"/>
      <c r="D1391" s="246"/>
      <c r="E1391" s="246"/>
      <c r="F1391" s="247"/>
      <c r="G1391" s="246"/>
      <c r="H1391" s="246"/>
      <c r="I1391" s="246"/>
      <c r="J1391" s="246"/>
      <c r="K1391" s="246"/>
      <c r="L1391" s="246"/>
      <c r="M1391" s="246"/>
      <c r="O1391" s="246"/>
      <c r="P1391" s="246"/>
      <c r="Q1391" s="246"/>
      <c r="R1391" s="246"/>
      <c r="S1391" s="246"/>
      <c r="T1391" s="251"/>
      <c r="U1391" s="246"/>
      <c r="Z1391" s="246"/>
      <c r="AA1391" s="246"/>
      <c r="AB1391" s="246"/>
      <c r="AC1391" s="246"/>
    </row>
    <row r="1392" spans="1:29" x14ac:dyDescent="0.3">
      <c r="A1392" s="246"/>
      <c r="B1392" s="246"/>
      <c r="C1392" s="246"/>
      <c r="D1392" s="246"/>
      <c r="E1392" s="246"/>
      <c r="F1392" s="247"/>
      <c r="G1392" s="246"/>
      <c r="H1392" s="246"/>
      <c r="I1392" s="246"/>
      <c r="J1392" s="246"/>
      <c r="K1392" s="246"/>
      <c r="L1392" s="246"/>
      <c r="M1392" s="246"/>
      <c r="O1392" s="246"/>
      <c r="P1392" s="246"/>
      <c r="Q1392" s="246"/>
      <c r="R1392" s="246"/>
      <c r="S1392" s="246"/>
      <c r="T1392" s="251"/>
      <c r="U1392" s="246"/>
      <c r="Z1392" s="246"/>
      <c r="AA1392" s="246"/>
      <c r="AB1392" s="246"/>
      <c r="AC1392" s="246"/>
    </row>
    <row r="1393" spans="1:29" x14ac:dyDescent="0.3">
      <c r="A1393" s="246"/>
      <c r="B1393" s="246"/>
      <c r="C1393" s="246"/>
      <c r="D1393" s="246"/>
      <c r="E1393" s="246"/>
      <c r="F1393" s="247"/>
      <c r="G1393" s="246"/>
      <c r="H1393" s="246"/>
      <c r="I1393" s="246"/>
      <c r="J1393" s="246"/>
      <c r="K1393" s="246"/>
      <c r="L1393" s="246"/>
      <c r="M1393" s="246"/>
      <c r="O1393" s="246"/>
      <c r="P1393" s="246"/>
      <c r="Q1393" s="246"/>
      <c r="R1393" s="246"/>
      <c r="S1393" s="246"/>
      <c r="T1393" s="251"/>
      <c r="U1393" s="246"/>
      <c r="Z1393" s="246"/>
      <c r="AA1393" s="246"/>
      <c r="AB1393" s="246"/>
      <c r="AC1393" s="246"/>
    </row>
    <row r="1394" spans="1:29" x14ac:dyDescent="0.3">
      <c r="A1394" s="246"/>
      <c r="B1394" s="246"/>
      <c r="C1394" s="246"/>
      <c r="D1394" s="246"/>
      <c r="E1394" s="246"/>
      <c r="F1394" s="247"/>
      <c r="G1394" s="246"/>
      <c r="H1394" s="246"/>
      <c r="I1394" s="246"/>
      <c r="J1394" s="246"/>
      <c r="K1394" s="246"/>
      <c r="L1394" s="246"/>
      <c r="M1394" s="246"/>
      <c r="O1394" s="246"/>
      <c r="P1394" s="246"/>
      <c r="Q1394" s="246"/>
      <c r="R1394" s="246"/>
      <c r="S1394" s="246"/>
      <c r="T1394" s="251"/>
      <c r="U1394" s="246"/>
      <c r="Z1394" s="246"/>
      <c r="AA1394" s="246"/>
      <c r="AB1394" s="246"/>
      <c r="AC1394" s="246"/>
    </row>
    <row r="1395" spans="1:29" x14ac:dyDescent="0.3">
      <c r="A1395" s="246"/>
      <c r="B1395" s="246"/>
      <c r="C1395" s="246"/>
      <c r="D1395" s="246"/>
      <c r="E1395" s="246"/>
      <c r="F1395" s="247"/>
      <c r="G1395" s="246"/>
      <c r="H1395" s="246"/>
      <c r="I1395" s="246"/>
      <c r="J1395" s="246"/>
      <c r="K1395" s="246"/>
      <c r="L1395" s="246"/>
      <c r="M1395" s="246"/>
      <c r="O1395" s="246"/>
      <c r="P1395" s="246"/>
      <c r="Q1395" s="246"/>
      <c r="R1395" s="246"/>
      <c r="S1395" s="246"/>
      <c r="T1395" s="251"/>
      <c r="U1395" s="246"/>
      <c r="Z1395" s="246"/>
      <c r="AA1395" s="246"/>
      <c r="AB1395" s="246"/>
      <c r="AC1395" s="246"/>
    </row>
    <row r="1396" spans="1:29" x14ac:dyDescent="0.3">
      <c r="A1396" s="246"/>
      <c r="B1396" s="246"/>
      <c r="C1396" s="246"/>
      <c r="D1396" s="246"/>
      <c r="E1396" s="246"/>
      <c r="F1396" s="247"/>
      <c r="G1396" s="246"/>
      <c r="H1396" s="246"/>
      <c r="I1396" s="246"/>
      <c r="J1396" s="246"/>
      <c r="K1396" s="246"/>
      <c r="L1396" s="246"/>
      <c r="M1396" s="246"/>
      <c r="O1396" s="246"/>
      <c r="P1396" s="246"/>
      <c r="Q1396" s="246"/>
      <c r="R1396" s="246"/>
      <c r="S1396" s="246"/>
      <c r="T1396" s="251"/>
      <c r="U1396" s="246"/>
      <c r="Z1396" s="246"/>
      <c r="AA1396" s="246"/>
      <c r="AB1396" s="246"/>
      <c r="AC1396" s="246"/>
    </row>
    <row r="1397" spans="1:29" x14ac:dyDescent="0.3">
      <c r="A1397" s="246"/>
      <c r="B1397" s="246"/>
      <c r="C1397" s="246"/>
      <c r="D1397" s="246"/>
      <c r="E1397" s="246"/>
      <c r="F1397" s="247"/>
      <c r="G1397" s="246"/>
      <c r="H1397" s="246"/>
      <c r="I1397" s="246"/>
      <c r="J1397" s="246"/>
      <c r="K1397" s="246"/>
      <c r="L1397" s="246"/>
      <c r="M1397" s="246"/>
      <c r="O1397" s="246"/>
      <c r="P1397" s="246"/>
      <c r="Q1397" s="246"/>
      <c r="R1397" s="246"/>
      <c r="S1397" s="246"/>
      <c r="T1397" s="251"/>
      <c r="U1397" s="246"/>
      <c r="Z1397" s="246"/>
      <c r="AA1397" s="246"/>
      <c r="AB1397" s="246"/>
      <c r="AC1397" s="246"/>
    </row>
    <row r="1398" spans="1:29" x14ac:dyDescent="0.3">
      <c r="A1398" s="246"/>
      <c r="B1398" s="246"/>
      <c r="C1398" s="246"/>
      <c r="D1398" s="246"/>
      <c r="E1398" s="246"/>
      <c r="F1398" s="247"/>
      <c r="G1398" s="246"/>
      <c r="H1398" s="246"/>
      <c r="I1398" s="246"/>
      <c r="J1398" s="246"/>
      <c r="K1398" s="246"/>
      <c r="L1398" s="246"/>
      <c r="M1398" s="246"/>
      <c r="O1398" s="246"/>
      <c r="P1398" s="246"/>
      <c r="Q1398" s="246"/>
      <c r="R1398" s="246"/>
      <c r="S1398" s="246"/>
      <c r="T1398" s="251"/>
      <c r="U1398" s="246"/>
      <c r="Z1398" s="246"/>
      <c r="AA1398" s="246"/>
      <c r="AB1398" s="246"/>
      <c r="AC1398" s="246"/>
    </row>
    <row r="1399" spans="1:29" x14ac:dyDescent="0.3">
      <c r="A1399" s="246"/>
      <c r="B1399" s="246"/>
      <c r="C1399" s="246"/>
      <c r="D1399" s="246"/>
      <c r="E1399" s="246"/>
      <c r="F1399" s="247"/>
      <c r="G1399" s="246"/>
      <c r="H1399" s="246"/>
      <c r="I1399" s="246"/>
      <c r="J1399" s="246"/>
      <c r="K1399" s="246"/>
      <c r="L1399" s="246"/>
      <c r="M1399" s="246"/>
      <c r="O1399" s="246"/>
      <c r="P1399" s="246"/>
      <c r="Q1399" s="246"/>
      <c r="R1399" s="246"/>
      <c r="S1399" s="246"/>
      <c r="T1399" s="251"/>
      <c r="U1399" s="246"/>
      <c r="Z1399" s="246"/>
      <c r="AA1399" s="246"/>
      <c r="AB1399" s="246"/>
      <c r="AC1399" s="246"/>
    </row>
    <row r="1400" spans="1:29" x14ac:dyDescent="0.3">
      <c r="A1400" s="246"/>
      <c r="B1400" s="246"/>
      <c r="C1400" s="246"/>
      <c r="D1400" s="246"/>
      <c r="E1400" s="246"/>
      <c r="F1400" s="247"/>
      <c r="G1400" s="246"/>
      <c r="H1400" s="246"/>
      <c r="I1400" s="246"/>
      <c r="J1400" s="246"/>
      <c r="K1400" s="246"/>
      <c r="L1400" s="246"/>
      <c r="M1400" s="246"/>
      <c r="O1400" s="246"/>
      <c r="P1400" s="246"/>
      <c r="Q1400" s="246"/>
      <c r="R1400" s="246"/>
      <c r="S1400" s="246"/>
      <c r="T1400" s="251"/>
      <c r="U1400" s="246"/>
      <c r="Z1400" s="246"/>
      <c r="AA1400" s="246"/>
      <c r="AB1400" s="246"/>
      <c r="AC1400" s="246"/>
    </row>
    <row r="1401" spans="1:29" x14ac:dyDescent="0.3">
      <c r="A1401" s="246"/>
      <c r="B1401" s="246"/>
      <c r="C1401" s="246"/>
      <c r="D1401" s="246"/>
      <c r="E1401" s="246"/>
      <c r="F1401" s="247"/>
      <c r="G1401" s="246"/>
      <c r="H1401" s="246"/>
      <c r="I1401" s="246"/>
      <c r="J1401" s="246"/>
      <c r="K1401" s="246"/>
      <c r="L1401" s="246"/>
      <c r="M1401" s="246"/>
      <c r="O1401" s="246"/>
      <c r="P1401" s="246"/>
      <c r="Q1401" s="246"/>
      <c r="R1401" s="246"/>
      <c r="S1401" s="246"/>
      <c r="T1401" s="251"/>
      <c r="U1401" s="246"/>
      <c r="Z1401" s="246"/>
      <c r="AA1401" s="246"/>
      <c r="AB1401" s="246"/>
      <c r="AC1401" s="246"/>
    </row>
    <row r="1402" spans="1:29" x14ac:dyDescent="0.3">
      <c r="A1402" s="246"/>
      <c r="B1402" s="246"/>
      <c r="C1402" s="246"/>
      <c r="D1402" s="246"/>
      <c r="E1402" s="246"/>
      <c r="F1402" s="247"/>
      <c r="G1402" s="246"/>
      <c r="H1402" s="246"/>
      <c r="I1402" s="246"/>
      <c r="J1402" s="246"/>
      <c r="K1402" s="246"/>
      <c r="L1402" s="246"/>
      <c r="M1402" s="246"/>
      <c r="O1402" s="246"/>
      <c r="P1402" s="246"/>
      <c r="Q1402" s="246"/>
      <c r="R1402" s="246"/>
      <c r="S1402" s="246"/>
      <c r="T1402" s="251"/>
      <c r="U1402" s="246"/>
      <c r="Z1402" s="246"/>
      <c r="AA1402" s="246"/>
      <c r="AB1402" s="246"/>
      <c r="AC1402" s="246"/>
    </row>
    <row r="1403" spans="1:29" x14ac:dyDescent="0.3">
      <c r="A1403" s="246"/>
      <c r="B1403" s="246"/>
      <c r="C1403" s="246"/>
      <c r="D1403" s="246"/>
      <c r="E1403" s="246"/>
      <c r="F1403" s="247"/>
      <c r="G1403" s="246"/>
      <c r="H1403" s="246"/>
      <c r="I1403" s="246"/>
      <c r="J1403" s="246"/>
      <c r="K1403" s="246"/>
      <c r="L1403" s="246"/>
      <c r="M1403" s="246"/>
      <c r="O1403" s="246"/>
      <c r="P1403" s="246"/>
      <c r="Q1403" s="246"/>
      <c r="R1403" s="246"/>
      <c r="S1403" s="246"/>
      <c r="T1403" s="251"/>
      <c r="U1403" s="246"/>
      <c r="Z1403" s="246"/>
      <c r="AA1403" s="246"/>
      <c r="AB1403" s="246"/>
      <c r="AC1403" s="246"/>
    </row>
    <row r="1404" spans="1:29" x14ac:dyDescent="0.3">
      <c r="A1404" s="246"/>
      <c r="B1404" s="246"/>
      <c r="C1404" s="246"/>
      <c r="D1404" s="246"/>
      <c r="E1404" s="246"/>
      <c r="F1404" s="247"/>
      <c r="G1404" s="246"/>
      <c r="H1404" s="246"/>
      <c r="I1404" s="246"/>
      <c r="J1404" s="246"/>
      <c r="K1404" s="246"/>
      <c r="L1404" s="246"/>
      <c r="M1404" s="246"/>
      <c r="O1404" s="246"/>
      <c r="P1404" s="246"/>
      <c r="Q1404" s="246"/>
      <c r="R1404" s="246"/>
      <c r="S1404" s="246"/>
      <c r="T1404" s="251"/>
      <c r="U1404" s="246"/>
      <c r="Z1404" s="246"/>
      <c r="AA1404" s="246"/>
      <c r="AB1404" s="246"/>
      <c r="AC1404" s="246"/>
    </row>
    <row r="1405" spans="1:29" x14ac:dyDescent="0.3">
      <c r="A1405" s="246"/>
      <c r="B1405" s="246"/>
      <c r="C1405" s="246"/>
      <c r="D1405" s="246"/>
      <c r="E1405" s="246"/>
      <c r="F1405" s="247"/>
      <c r="G1405" s="246"/>
      <c r="H1405" s="246"/>
      <c r="I1405" s="246"/>
      <c r="J1405" s="246"/>
      <c r="K1405" s="246"/>
      <c r="L1405" s="246"/>
      <c r="M1405" s="246"/>
      <c r="O1405" s="246"/>
      <c r="P1405" s="246"/>
      <c r="Q1405" s="246"/>
      <c r="R1405" s="246"/>
      <c r="S1405" s="246"/>
      <c r="T1405" s="251"/>
      <c r="U1405" s="246"/>
      <c r="Z1405" s="246"/>
      <c r="AA1405" s="246"/>
      <c r="AB1405" s="246"/>
      <c r="AC1405" s="246"/>
    </row>
    <row r="1406" spans="1:29" x14ac:dyDescent="0.3">
      <c r="A1406" s="246"/>
      <c r="B1406" s="246"/>
      <c r="C1406" s="246"/>
      <c r="D1406" s="246"/>
      <c r="E1406" s="246"/>
      <c r="F1406" s="246"/>
      <c r="G1406" s="246"/>
      <c r="H1406" s="246"/>
      <c r="I1406" s="246"/>
      <c r="J1406" s="246"/>
      <c r="K1406" s="246"/>
      <c r="L1406" s="246"/>
      <c r="M1406" s="246"/>
      <c r="O1406" s="246"/>
      <c r="P1406" s="246"/>
      <c r="Q1406" s="246"/>
      <c r="R1406" s="246"/>
      <c r="S1406" s="246"/>
      <c r="T1406" s="246"/>
      <c r="U1406" s="246"/>
      <c r="Z1406" s="246"/>
      <c r="AA1406" s="246"/>
      <c r="AB1406" s="246"/>
      <c r="AC1406" s="246"/>
    </row>
    <row r="1407" spans="1:29" x14ac:dyDescent="0.3">
      <c r="A1407" s="246"/>
      <c r="B1407" s="246"/>
      <c r="C1407" s="246"/>
      <c r="D1407" s="246"/>
      <c r="E1407" s="246"/>
      <c r="F1407" s="247"/>
      <c r="G1407" s="246"/>
      <c r="H1407" s="246"/>
      <c r="I1407" s="246"/>
      <c r="J1407" s="246"/>
      <c r="K1407" s="246"/>
      <c r="L1407" s="246"/>
      <c r="M1407" s="246"/>
      <c r="O1407" s="246"/>
      <c r="P1407" s="246"/>
      <c r="Q1407" s="246"/>
      <c r="R1407" s="246"/>
      <c r="S1407" s="246"/>
      <c r="T1407" s="251"/>
      <c r="U1407" s="246"/>
      <c r="Z1407" s="246"/>
      <c r="AA1407" s="246"/>
      <c r="AB1407" s="246"/>
      <c r="AC1407" s="246"/>
    </row>
    <row r="1408" spans="1:29" x14ac:dyDescent="0.3">
      <c r="A1408" s="246"/>
      <c r="B1408" s="246"/>
      <c r="C1408" s="246"/>
      <c r="D1408" s="246"/>
      <c r="E1408" s="246"/>
      <c r="F1408" s="247"/>
      <c r="G1408" s="246"/>
      <c r="H1408" s="246"/>
      <c r="I1408" s="246"/>
      <c r="J1408" s="246"/>
      <c r="K1408" s="246"/>
      <c r="L1408" s="246"/>
      <c r="M1408" s="246"/>
      <c r="O1408" s="246"/>
      <c r="P1408" s="246"/>
      <c r="Q1408" s="246"/>
      <c r="R1408" s="246"/>
      <c r="S1408" s="246"/>
      <c r="T1408" s="251"/>
      <c r="U1408" s="246"/>
      <c r="Z1408" s="246"/>
      <c r="AA1408" s="246"/>
      <c r="AB1408" s="246"/>
      <c r="AC1408" s="246"/>
    </row>
    <row r="1409" spans="1:29" x14ac:dyDescent="0.3">
      <c r="A1409" s="246"/>
      <c r="B1409" s="246"/>
      <c r="C1409" s="246"/>
      <c r="D1409" s="246"/>
      <c r="E1409" s="246"/>
      <c r="F1409" s="247"/>
      <c r="G1409" s="246"/>
      <c r="H1409" s="246"/>
      <c r="I1409" s="246"/>
      <c r="J1409" s="246"/>
      <c r="K1409" s="246"/>
      <c r="L1409" s="246"/>
      <c r="M1409" s="246"/>
      <c r="O1409" s="246"/>
      <c r="P1409" s="246"/>
      <c r="Q1409" s="246"/>
      <c r="R1409" s="246"/>
      <c r="S1409" s="246"/>
      <c r="T1409" s="251"/>
      <c r="U1409" s="246"/>
      <c r="Z1409" s="246"/>
      <c r="AA1409" s="246"/>
      <c r="AB1409" s="246"/>
      <c r="AC1409" s="246"/>
    </row>
    <row r="1410" spans="1:29" x14ac:dyDescent="0.3">
      <c r="A1410" s="246"/>
      <c r="B1410" s="246"/>
      <c r="C1410" s="246"/>
      <c r="D1410" s="246"/>
      <c r="E1410" s="246"/>
      <c r="F1410" s="247"/>
      <c r="G1410" s="246"/>
      <c r="H1410" s="246"/>
      <c r="I1410" s="246"/>
      <c r="J1410" s="246"/>
      <c r="K1410" s="246"/>
      <c r="L1410" s="246"/>
      <c r="M1410" s="246"/>
      <c r="O1410" s="246"/>
      <c r="P1410" s="246"/>
      <c r="Q1410" s="246"/>
      <c r="R1410" s="246"/>
      <c r="S1410" s="246"/>
      <c r="T1410" s="251"/>
      <c r="U1410" s="246"/>
      <c r="Z1410" s="246"/>
      <c r="AA1410" s="246"/>
      <c r="AB1410" s="246"/>
      <c r="AC1410" s="246"/>
    </row>
    <row r="1411" spans="1:29" x14ac:dyDescent="0.3">
      <c r="A1411" s="246"/>
      <c r="B1411" s="246"/>
      <c r="C1411" s="246"/>
      <c r="D1411" s="246"/>
      <c r="E1411" s="246"/>
      <c r="F1411" s="247"/>
      <c r="G1411" s="246"/>
      <c r="H1411" s="246"/>
      <c r="I1411" s="246"/>
      <c r="J1411" s="246"/>
      <c r="K1411" s="246"/>
      <c r="L1411" s="246"/>
      <c r="M1411" s="246"/>
      <c r="O1411" s="246"/>
      <c r="P1411" s="246"/>
      <c r="Q1411" s="246"/>
      <c r="R1411" s="246"/>
      <c r="S1411" s="246"/>
      <c r="T1411" s="251"/>
      <c r="U1411" s="246"/>
      <c r="Z1411" s="246"/>
      <c r="AA1411" s="246"/>
      <c r="AB1411" s="246"/>
      <c r="AC1411" s="246"/>
    </row>
    <row r="1412" spans="1:29" x14ac:dyDescent="0.3">
      <c r="A1412" s="246"/>
      <c r="B1412" s="246"/>
      <c r="C1412" s="246"/>
      <c r="D1412" s="246"/>
      <c r="E1412" s="246"/>
      <c r="F1412" s="247"/>
      <c r="G1412" s="246"/>
      <c r="H1412" s="246"/>
      <c r="I1412" s="246"/>
      <c r="J1412" s="246"/>
      <c r="K1412" s="246"/>
      <c r="L1412" s="246"/>
      <c r="M1412" s="246"/>
      <c r="O1412" s="246"/>
      <c r="P1412" s="246"/>
      <c r="Q1412" s="246"/>
      <c r="R1412" s="246"/>
      <c r="S1412" s="246"/>
      <c r="T1412" s="251"/>
      <c r="U1412" s="246"/>
      <c r="Z1412" s="246"/>
      <c r="AA1412" s="246"/>
      <c r="AB1412" s="246"/>
      <c r="AC1412" s="246"/>
    </row>
    <row r="1413" spans="1:29" x14ac:dyDescent="0.3">
      <c r="A1413" s="246"/>
      <c r="B1413" s="246"/>
      <c r="C1413" s="246"/>
      <c r="D1413" s="246"/>
      <c r="E1413" s="246"/>
      <c r="F1413" s="247"/>
      <c r="G1413" s="246"/>
      <c r="H1413" s="246"/>
      <c r="I1413" s="246"/>
      <c r="J1413" s="246"/>
      <c r="K1413" s="246"/>
      <c r="L1413" s="246"/>
      <c r="M1413" s="246"/>
      <c r="O1413" s="246"/>
      <c r="P1413" s="246"/>
      <c r="Q1413" s="246"/>
      <c r="R1413" s="246"/>
      <c r="S1413" s="246"/>
      <c r="T1413" s="251"/>
      <c r="U1413" s="246"/>
      <c r="Z1413" s="246"/>
      <c r="AA1413" s="246"/>
      <c r="AB1413" s="246"/>
      <c r="AC1413" s="246"/>
    </row>
    <row r="1414" spans="1:29" x14ac:dyDescent="0.3">
      <c r="A1414" s="246"/>
      <c r="B1414" s="246"/>
      <c r="C1414" s="246"/>
      <c r="D1414" s="246"/>
      <c r="E1414" s="246"/>
      <c r="F1414" s="247"/>
      <c r="G1414" s="246"/>
      <c r="H1414" s="246"/>
      <c r="I1414" s="246"/>
      <c r="J1414" s="246"/>
      <c r="K1414" s="246"/>
      <c r="L1414" s="246"/>
      <c r="M1414" s="246"/>
      <c r="O1414" s="246"/>
      <c r="P1414" s="246"/>
      <c r="Q1414" s="246"/>
      <c r="R1414" s="246"/>
      <c r="S1414" s="246"/>
      <c r="T1414" s="251"/>
      <c r="U1414" s="246"/>
      <c r="Z1414" s="246"/>
      <c r="AA1414" s="246"/>
      <c r="AB1414" s="246"/>
      <c r="AC1414" s="246"/>
    </row>
    <row r="1415" spans="1:29" x14ac:dyDescent="0.3">
      <c r="A1415" s="246"/>
      <c r="B1415" s="246"/>
      <c r="C1415" s="246"/>
      <c r="D1415" s="246"/>
      <c r="E1415" s="246"/>
      <c r="F1415" s="247"/>
      <c r="G1415" s="246"/>
      <c r="H1415" s="246"/>
      <c r="I1415" s="246"/>
      <c r="J1415" s="246"/>
      <c r="K1415" s="246"/>
      <c r="L1415" s="246"/>
      <c r="M1415" s="246"/>
      <c r="O1415" s="246"/>
      <c r="P1415" s="246"/>
      <c r="Q1415" s="246"/>
      <c r="R1415" s="246"/>
      <c r="S1415" s="246"/>
      <c r="T1415" s="251"/>
      <c r="U1415" s="246"/>
      <c r="Z1415" s="246"/>
      <c r="AA1415" s="246"/>
      <c r="AB1415" s="246"/>
      <c r="AC1415" s="246"/>
    </row>
    <row r="1416" spans="1:29" x14ac:dyDescent="0.3">
      <c r="A1416" s="246"/>
      <c r="B1416" s="246"/>
      <c r="C1416" s="246"/>
      <c r="D1416" s="246"/>
      <c r="E1416" s="246"/>
      <c r="F1416" s="247"/>
      <c r="G1416" s="246"/>
      <c r="H1416" s="246"/>
      <c r="I1416" s="246"/>
      <c r="J1416" s="246"/>
      <c r="K1416" s="246"/>
      <c r="L1416" s="246"/>
      <c r="M1416" s="246"/>
      <c r="O1416" s="246"/>
      <c r="P1416" s="246"/>
      <c r="Q1416" s="246"/>
      <c r="R1416" s="246"/>
      <c r="S1416" s="246"/>
      <c r="T1416" s="251"/>
      <c r="U1416" s="246"/>
      <c r="Z1416" s="246"/>
      <c r="AA1416" s="246"/>
      <c r="AB1416" s="246"/>
      <c r="AC1416" s="246"/>
    </row>
    <row r="1417" spans="1:29" x14ac:dyDescent="0.3">
      <c r="A1417" s="246"/>
      <c r="B1417" s="246"/>
      <c r="C1417" s="246"/>
      <c r="D1417" s="246"/>
      <c r="E1417" s="246"/>
      <c r="F1417" s="247"/>
      <c r="G1417" s="246"/>
      <c r="H1417" s="246"/>
      <c r="I1417" s="246"/>
      <c r="J1417" s="246"/>
      <c r="K1417" s="246"/>
      <c r="L1417" s="246"/>
      <c r="M1417" s="246"/>
      <c r="O1417" s="246"/>
      <c r="P1417" s="246"/>
      <c r="Q1417" s="246"/>
      <c r="R1417" s="246"/>
      <c r="S1417" s="246"/>
      <c r="T1417" s="251"/>
      <c r="U1417" s="246"/>
      <c r="Z1417" s="246"/>
      <c r="AA1417" s="246"/>
      <c r="AB1417" s="246"/>
      <c r="AC1417" s="246"/>
    </row>
    <row r="1418" spans="1:29" x14ac:dyDescent="0.3">
      <c r="A1418" s="246"/>
      <c r="B1418" s="246"/>
      <c r="C1418" s="246"/>
      <c r="D1418" s="246"/>
      <c r="E1418" s="246"/>
      <c r="F1418" s="247"/>
      <c r="G1418" s="246"/>
      <c r="H1418" s="246"/>
      <c r="I1418" s="246"/>
      <c r="J1418" s="246"/>
      <c r="K1418" s="246"/>
      <c r="L1418" s="246"/>
      <c r="M1418" s="246"/>
      <c r="O1418" s="246"/>
      <c r="P1418" s="246"/>
      <c r="Q1418" s="246"/>
      <c r="R1418" s="246"/>
      <c r="S1418" s="246"/>
      <c r="T1418" s="251"/>
      <c r="U1418" s="246"/>
      <c r="Z1418" s="246"/>
      <c r="AA1418" s="246"/>
      <c r="AB1418" s="246"/>
      <c r="AC1418" s="246"/>
    </row>
    <row r="1419" spans="1:29" x14ac:dyDescent="0.3">
      <c r="A1419" s="246"/>
      <c r="B1419" s="246"/>
      <c r="C1419" s="246"/>
      <c r="D1419" s="246"/>
      <c r="E1419" s="246"/>
      <c r="F1419" s="247"/>
      <c r="G1419" s="246"/>
      <c r="H1419" s="246"/>
      <c r="I1419" s="246"/>
      <c r="J1419" s="246"/>
      <c r="K1419" s="246"/>
      <c r="L1419" s="246"/>
      <c r="M1419" s="246"/>
      <c r="O1419" s="246"/>
      <c r="P1419" s="246"/>
      <c r="Q1419" s="246"/>
      <c r="R1419" s="246"/>
      <c r="S1419" s="246"/>
      <c r="T1419" s="251"/>
      <c r="U1419" s="246"/>
      <c r="Z1419" s="246"/>
      <c r="AA1419" s="246"/>
      <c r="AB1419" s="246"/>
      <c r="AC1419" s="246"/>
    </row>
    <row r="1420" spans="1:29" x14ac:dyDescent="0.3">
      <c r="A1420" s="246"/>
      <c r="B1420" s="246"/>
      <c r="C1420" s="246"/>
      <c r="D1420" s="246"/>
      <c r="E1420" s="246"/>
      <c r="F1420" s="247"/>
      <c r="G1420" s="246"/>
      <c r="H1420" s="246"/>
      <c r="I1420" s="246"/>
      <c r="J1420" s="246"/>
      <c r="K1420" s="246"/>
      <c r="L1420" s="246"/>
      <c r="M1420" s="246"/>
      <c r="O1420" s="246"/>
      <c r="P1420" s="246"/>
      <c r="Q1420" s="246"/>
      <c r="R1420" s="246"/>
      <c r="S1420" s="246"/>
      <c r="T1420" s="251"/>
      <c r="U1420" s="246"/>
      <c r="Z1420" s="246"/>
      <c r="AA1420" s="246"/>
      <c r="AB1420" s="246"/>
      <c r="AC1420" s="246"/>
    </row>
    <row r="1421" spans="1:29" x14ac:dyDescent="0.3">
      <c r="A1421" s="246"/>
      <c r="B1421" s="246"/>
      <c r="C1421" s="246"/>
      <c r="D1421" s="246"/>
      <c r="E1421" s="246"/>
      <c r="F1421" s="247"/>
      <c r="G1421" s="246"/>
      <c r="H1421" s="246"/>
      <c r="I1421" s="246"/>
      <c r="J1421" s="246"/>
      <c r="K1421" s="246"/>
      <c r="L1421" s="246"/>
      <c r="M1421" s="246"/>
      <c r="O1421" s="246"/>
      <c r="P1421" s="246"/>
      <c r="Q1421" s="246"/>
      <c r="R1421" s="246"/>
      <c r="S1421" s="246"/>
      <c r="T1421" s="251"/>
      <c r="U1421" s="246"/>
      <c r="Z1421" s="246"/>
      <c r="AA1421" s="246"/>
      <c r="AB1421" s="246"/>
      <c r="AC1421" s="246"/>
    </row>
    <row r="1422" spans="1:29" x14ac:dyDescent="0.3">
      <c r="A1422" s="246"/>
      <c r="B1422" s="246"/>
      <c r="C1422" s="246"/>
      <c r="D1422" s="246"/>
      <c r="E1422" s="246"/>
      <c r="F1422" s="247"/>
      <c r="G1422" s="246"/>
      <c r="H1422" s="246"/>
      <c r="I1422" s="246"/>
      <c r="J1422" s="246"/>
      <c r="K1422" s="246"/>
      <c r="L1422" s="246"/>
      <c r="M1422" s="246"/>
      <c r="O1422" s="246"/>
      <c r="P1422" s="246"/>
      <c r="Q1422" s="246"/>
      <c r="R1422" s="246"/>
      <c r="S1422" s="246"/>
      <c r="T1422" s="251"/>
      <c r="U1422" s="246"/>
      <c r="Z1422" s="246"/>
      <c r="AA1422" s="246"/>
      <c r="AB1422" s="246"/>
      <c r="AC1422" s="246"/>
    </row>
    <row r="1423" spans="1:29" x14ac:dyDescent="0.3">
      <c r="A1423" s="246"/>
      <c r="B1423" s="246"/>
      <c r="C1423" s="246"/>
      <c r="D1423" s="246"/>
      <c r="E1423" s="246"/>
      <c r="F1423" s="247"/>
      <c r="G1423" s="246"/>
      <c r="H1423" s="246"/>
      <c r="I1423" s="246"/>
      <c r="J1423" s="246"/>
      <c r="K1423" s="246"/>
      <c r="L1423" s="246"/>
      <c r="M1423" s="246"/>
      <c r="O1423" s="246"/>
      <c r="P1423" s="246"/>
      <c r="Q1423" s="246"/>
      <c r="R1423" s="246"/>
      <c r="S1423" s="246"/>
      <c r="T1423" s="251"/>
      <c r="U1423" s="246"/>
      <c r="Z1423" s="246"/>
      <c r="AA1423" s="246"/>
      <c r="AB1423" s="246"/>
      <c r="AC1423" s="246"/>
    </row>
    <row r="1424" spans="1:29" x14ac:dyDescent="0.3">
      <c r="A1424" s="246"/>
      <c r="B1424" s="246"/>
      <c r="C1424" s="246"/>
      <c r="D1424" s="246"/>
      <c r="E1424" s="246"/>
      <c r="F1424" s="247"/>
      <c r="G1424" s="246"/>
      <c r="H1424" s="246"/>
      <c r="I1424" s="246"/>
      <c r="J1424" s="246"/>
      <c r="K1424" s="246"/>
      <c r="L1424" s="246"/>
      <c r="M1424" s="246"/>
      <c r="O1424" s="246"/>
      <c r="P1424" s="246"/>
      <c r="Q1424" s="246"/>
      <c r="R1424" s="246"/>
      <c r="S1424" s="246"/>
      <c r="T1424" s="251"/>
      <c r="U1424" s="246"/>
      <c r="Z1424" s="246"/>
      <c r="AA1424" s="246"/>
      <c r="AB1424" s="246"/>
      <c r="AC1424" s="246"/>
    </row>
    <row r="1425" spans="1:29" x14ac:dyDescent="0.3">
      <c r="A1425" s="246"/>
      <c r="B1425" s="246"/>
      <c r="C1425" s="246"/>
      <c r="D1425" s="246"/>
      <c r="E1425" s="246"/>
      <c r="F1425" s="247"/>
      <c r="G1425" s="246"/>
      <c r="H1425" s="246"/>
      <c r="I1425" s="246"/>
      <c r="J1425" s="246"/>
      <c r="K1425" s="246"/>
      <c r="L1425" s="246"/>
      <c r="M1425" s="246"/>
      <c r="O1425" s="246"/>
      <c r="P1425" s="246"/>
      <c r="Q1425" s="246"/>
      <c r="R1425" s="246"/>
      <c r="S1425" s="246"/>
      <c r="T1425" s="251"/>
      <c r="U1425" s="246"/>
      <c r="Z1425" s="246"/>
      <c r="AA1425" s="246"/>
      <c r="AB1425" s="246"/>
      <c r="AC1425" s="246"/>
    </row>
    <row r="1426" spans="1:29" x14ac:dyDescent="0.3">
      <c r="A1426" s="246"/>
      <c r="B1426" s="246"/>
      <c r="C1426" s="246"/>
      <c r="D1426" s="246"/>
      <c r="E1426" s="246"/>
      <c r="F1426" s="247"/>
      <c r="G1426" s="246"/>
      <c r="H1426" s="246"/>
      <c r="I1426" s="246"/>
      <c r="J1426" s="246"/>
      <c r="K1426" s="246"/>
      <c r="L1426" s="246"/>
      <c r="M1426" s="246"/>
      <c r="O1426" s="246"/>
      <c r="P1426" s="246"/>
      <c r="Q1426" s="246"/>
      <c r="R1426" s="246"/>
      <c r="S1426" s="246"/>
      <c r="T1426" s="251"/>
      <c r="U1426" s="246"/>
      <c r="Z1426" s="246"/>
      <c r="AA1426" s="246"/>
      <c r="AB1426" s="246"/>
      <c r="AC1426" s="246"/>
    </row>
    <row r="1427" spans="1:29" x14ac:dyDescent="0.3">
      <c r="A1427" s="246"/>
      <c r="B1427" s="246"/>
      <c r="C1427" s="246"/>
      <c r="D1427" s="246"/>
      <c r="E1427" s="246"/>
      <c r="F1427" s="247"/>
      <c r="G1427" s="246"/>
      <c r="H1427" s="246"/>
      <c r="I1427" s="246"/>
      <c r="J1427" s="246"/>
      <c r="K1427" s="246"/>
      <c r="L1427" s="246"/>
      <c r="M1427" s="246"/>
      <c r="O1427" s="246"/>
      <c r="P1427" s="246"/>
      <c r="Q1427" s="246"/>
      <c r="R1427" s="246"/>
      <c r="S1427" s="246"/>
      <c r="T1427" s="251"/>
      <c r="U1427" s="246"/>
      <c r="Z1427" s="246"/>
      <c r="AA1427" s="246"/>
      <c r="AB1427" s="246"/>
      <c r="AC1427" s="246"/>
    </row>
    <row r="1428" spans="1:29" x14ac:dyDescent="0.3">
      <c r="A1428" s="246"/>
      <c r="B1428" s="246"/>
      <c r="C1428" s="246"/>
      <c r="D1428" s="246"/>
      <c r="E1428" s="246"/>
      <c r="F1428" s="247"/>
      <c r="G1428" s="246"/>
      <c r="H1428" s="246"/>
      <c r="I1428" s="246"/>
      <c r="J1428" s="246"/>
      <c r="K1428" s="246"/>
      <c r="L1428" s="246"/>
      <c r="M1428" s="246"/>
      <c r="O1428" s="246"/>
      <c r="P1428" s="246"/>
      <c r="Q1428" s="246"/>
      <c r="R1428" s="246"/>
      <c r="S1428" s="246"/>
      <c r="T1428" s="251"/>
      <c r="U1428" s="246"/>
      <c r="Z1428" s="246"/>
      <c r="AA1428" s="246"/>
      <c r="AB1428" s="246"/>
      <c r="AC1428" s="246"/>
    </row>
    <row r="1429" spans="1:29" x14ac:dyDescent="0.3">
      <c r="A1429" s="246"/>
      <c r="B1429" s="246"/>
      <c r="C1429" s="246"/>
      <c r="D1429" s="246"/>
      <c r="E1429" s="246"/>
      <c r="F1429" s="247"/>
      <c r="G1429" s="246"/>
      <c r="H1429" s="246"/>
      <c r="I1429" s="246"/>
      <c r="J1429" s="246"/>
      <c r="K1429" s="246"/>
      <c r="L1429" s="246"/>
      <c r="M1429" s="246"/>
      <c r="O1429" s="246"/>
      <c r="P1429" s="246"/>
      <c r="Q1429" s="246"/>
      <c r="R1429" s="246"/>
      <c r="S1429" s="246"/>
      <c r="T1429" s="251"/>
      <c r="U1429" s="246"/>
      <c r="Z1429" s="246"/>
      <c r="AA1429" s="246"/>
      <c r="AB1429" s="246"/>
      <c r="AC1429" s="246"/>
    </row>
    <row r="1430" spans="1:29" x14ac:dyDescent="0.3">
      <c r="A1430" s="246"/>
      <c r="B1430" s="246"/>
      <c r="C1430" s="246"/>
      <c r="D1430" s="246"/>
      <c r="E1430" s="246"/>
      <c r="F1430" s="247"/>
      <c r="G1430" s="246"/>
      <c r="H1430" s="246"/>
      <c r="I1430" s="246"/>
      <c r="J1430" s="246"/>
      <c r="K1430" s="246"/>
      <c r="L1430" s="246"/>
      <c r="M1430" s="246"/>
      <c r="O1430" s="246"/>
      <c r="P1430" s="246"/>
      <c r="Q1430" s="246"/>
      <c r="R1430" s="246"/>
      <c r="S1430" s="246"/>
      <c r="T1430" s="251"/>
      <c r="U1430" s="246"/>
      <c r="Z1430" s="246"/>
      <c r="AA1430" s="246"/>
      <c r="AB1430" s="246"/>
      <c r="AC1430" s="246"/>
    </row>
    <row r="1431" spans="1:29" x14ac:dyDescent="0.3">
      <c r="A1431" s="246"/>
      <c r="B1431" s="246"/>
      <c r="C1431" s="246"/>
      <c r="D1431" s="246"/>
      <c r="E1431" s="246"/>
      <c r="F1431" s="247"/>
      <c r="G1431" s="246"/>
      <c r="H1431" s="246"/>
      <c r="I1431" s="246"/>
      <c r="J1431" s="246"/>
      <c r="K1431" s="246"/>
      <c r="L1431" s="246"/>
      <c r="M1431" s="246"/>
      <c r="O1431" s="246"/>
      <c r="P1431" s="246"/>
      <c r="Q1431" s="246"/>
      <c r="R1431" s="246"/>
      <c r="S1431" s="246"/>
      <c r="T1431" s="251"/>
      <c r="U1431" s="246"/>
      <c r="Z1431" s="246"/>
      <c r="AA1431" s="246"/>
      <c r="AB1431" s="246"/>
      <c r="AC1431" s="246"/>
    </row>
    <row r="1432" spans="1:29" x14ac:dyDescent="0.3">
      <c r="A1432" s="246"/>
      <c r="B1432" s="246"/>
      <c r="C1432" s="246"/>
      <c r="D1432" s="246"/>
      <c r="E1432" s="246"/>
      <c r="F1432" s="247"/>
      <c r="G1432" s="246"/>
      <c r="H1432" s="246"/>
      <c r="I1432" s="246"/>
      <c r="J1432" s="246"/>
      <c r="K1432" s="246"/>
      <c r="L1432" s="246"/>
      <c r="M1432" s="246"/>
      <c r="O1432" s="246"/>
      <c r="P1432" s="246"/>
      <c r="Q1432" s="246"/>
      <c r="R1432" s="246"/>
      <c r="S1432" s="246"/>
      <c r="T1432" s="251"/>
      <c r="U1432" s="246"/>
      <c r="Z1432" s="246"/>
      <c r="AA1432" s="246"/>
      <c r="AB1432" s="246"/>
      <c r="AC1432" s="246"/>
    </row>
    <row r="1433" spans="1:29" x14ac:dyDescent="0.3">
      <c r="A1433" s="246"/>
      <c r="B1433" s="246"/>
      <c r="C1433" s="246"/>
      <c r="D1433" s="246"/>
      <c r="E1433" s="246"/>
      <c r="F1433" s="247"/>
      <c r="G1433" s="246"/>
      <c r="H1433" s="246"/>
      <c r="I1433" s="246"/>
      <c r="J1433" s="246"/>
      <c r="K1433" s="246"/>
      <c r="L1433" s="246"/>
      <c r="M1433" s="246"/>
      <c r="O1433" s="246"/>
      <c r="P1433" s="246"/>
      <c r="Q1433" s="246"/>
      <c r="R1433" s="246"/>
      <c r="S1433" s="246"/>
      <c r="T1433" s="251"/>
      <c r="U1433" s="246"/>
      <c r="Z1433" s="246"/>
      <c r="AA1433" s="246"/>
      <c r="AB1433" s="246"/>
      <c r="AC1433" s="246"/>
    </row>
    <row r="1434" spans="1:29" x14ac:dyDescent="0.3">
      <c r="A1434" s="246"/>
      <c r="B1434" s="246"/>
      <c r="C1434" s="246"/>
      <c r="D1434" s="246"/>
      <c r="E1434" s="246"/>
      <c r="F1434" s="247"/>
      <c r="G1434" s="246"/>
      <c r="H1434" s="246"/>
      <c r="I1434" s="246"/>
      <c r="J1434" s="246"/>
      <c r="K1434" s="246"/>
      <c r="L1434" s="246"/>
      <c r="M1434" s="246"/>
      <c r="O1434" s="246"/>
      <c r="P1434" s="246"/>
      <c r="Q1434" s="246"/>
      <c r="R1434" s="246"/>
      <c r="S1434" s="246"/>
      <c r="T1434" s="251"/>
      <c r="U1434" s="246"/>
      <c r="Z1434" s="246"/>
      <c r="AA1434" s="246"/>
      <c r="AB1434" s="246"/>
      <c r="AC1434" s="246"/>
    </row>
    <row r="1435" spans="1:29" x14ac:dyDescent="0.3">
      <c r="A1435" s="246"/>
      <c r="B1435" s="246"/>
      <c r="C1435" s="246"/>
      <c r="D1435" s="246"/>
      <c r="E1435" s="246"/>
      <c r="F1435" s="247"/>
      <c r="G1435" s="246"/>
      <c r="H1435" s="246"/>
      <c r="I1435" s="246"/>
      <c r="J1435" s="246"/>
      <c r="K1435" s="246"/>
      <c r="L1435" s="246"/>
      <c r="M1435" s="246"/>
      <c r="O1435" s="246"/>
      <c r="P1435" s="246"/>
      <c r="Q1435" s="246"/>
      <c r="R1435" s="246"/>
      <c r="S1435" s="246"/>
      <c r="T1435" s="251"/>
      <c r="U1435" s="246"/>
      <c r="Z1435" s="246"/>
      <c r="AA1435" s="246"/>
      <c r="AB1435" s="246"/>
      <c r="AC1435" s="246"/>
    </row>
    <row r="1436" spans="1:29" x14ac:dyDescent="0.3">
      <c r="A1436" s="246"/>
      <c r="B1436" s="246"/>
      <c r="C1436" s="246"/>
      <c r="D1436" s="246"/>
      <c r="E1436" s="246"/>
      <c r="F1436" s="247"/>
      <c r="G1436" s="246"/>
      <c r="H1436" s="246"/>
      <c r="I1436" s="246"/>
      <c r="J1436" s="246"/>
      <c r="K1436" s="246"/>
      <c r="L1436" s="246"/>
      <c r="M1436" s="246"/>
      <c r="O1436" s="246"/>
      <c r="P1436" s="246"/>
      <c r="Q1436" s="246"/>
      <c r="R1436" s="246"/>
      <c r="S1436" s="246"/>
      <c r="T1436" s="251"/>
      <c r="U1436" s="246"/>
      <c r="Z1436" s="246"/>
      <c r="AA1436" s="246"/>
      <c r="AB1436" s="246"/>
      <c r="AC1436" s="246"/>
    </row>
    <row r="1437" spans="1:29" x14ac:dyDescent="0.3">
      <c r="A1437" s="246"/>
      <c r="B1437" s="246"/>
      <c r="C1437" s="246"/>
      <c r="D1437" s="246"/>
      <c r="E1437" s="246"/>
      <c r="F1437" s="247"/>
      <c r="G1437" s="246"/>
      <c r="H1437" s="246"/>
      <c r="I1437" s="246"/>
      <c r="J1437" s="246"/>
      <c r="K1437" s="246"/>
      <c r="L1437" s="246"/>
      <c r="M1437" s="246"/>
      <c r="O1437" s="246"/>
      <c r="P1437" s="246"/>
      <c r="Q1437" s="246"/>
      <c r="R1437" s="246"/>
      <c r="S1437" s="246"/>
      <c r="T1437" s="251"/>
      <c r="U1437" s="246"/>
      <c r="Z1437" s="246"/>
      <c r="AA1437" s="246"/>
      <c r="AB1437" s="246"/>
      <c r="AC1437" s="246"/>
    </row>
    <row r="1438" spans="1:29" x14ac:dyDescent="0.3">
      <c r="A1438" s="246"/>
      <c r="B1438" s="246"/>
      <c r="C1438" s="246"/>
      <c r="D1438" s="246"/>
      <c r="E1438" s="246"/>
      <c r="F1438" s="247"/>
      <c r="G1438" s="246"/>
      <c r="H1438" s="246"/>
      <c r="I1438" s="246"/>
      <c r="J1438" s="246"/>
      <c r="K1438" s="246"/>
      <c r="L1438" s="246"/>
      <c r="M1438" s="246"/>
      <c r="O1438" s="246"/>
      <c r="P1438" s="246"/>
      <c r="Q1438" s="246"/>
      <c r="R1438" s="246"/>
      <c r="S1438" s="246"/>
      <c r="T1438" s="251"/>
      <c r="U1438" s="246"/>
      <c r="Z1438" s="246"/>
      <c r="AA1438" s="246"/>
      <c r="AB1438" s="246"/>
      <c r="AC1438" s="246"/>
    </row>
    <row r="1439" spans="1:29" x14ac:dyDescent="0.3">
      <c r="A1439" s="246"/>
      <c r="B1439" s="246"/>
      <c r="C1439" s="246"/>
      <c r="D1439" s="246"/>
      <c r="E1439" s="246"/>
      <c r="F1439" s="247"/>
      <c r="G1439" s="246"/>
      <c r="H1439" s="246"/>
      <c r="I1439" s="246"/>
      <c r="J1439" s="246"/>
      <c r="K1439" s="246"/>
      <c r="L1439" s="246"/>
      <c r="M1439" s="246"/>
      <c r="O1439" s="246"/>
      <c r="P1439" s="246"/>
      <c r="Q1439" s="246"/>
      <c r="R1439" s="246"/>
      <c r="S1439" s="246"/>
      <c r="T1439" s="251"/>
      <c r="U1439" s="246"/>
      <c r="Z1439" s="246"/>
      <c r="AA1439" s="246"/>
      <c r="AB1439" s="246"/>
      <c r="AC1439" s="246"/>
    </row>
    <row r="1440" spans="1:29" x14ac:dyDescent="0.3">
      <c r="A1440" s="246"/>
      <c r="B1440" s="246"/>
      <c r="C1440" s="246"/>
      <c r="D1440" s="246"/>
      <c r="E1440" s="246"/>
      <c r="F1440" s="247"/>
      <c r="G1440" s="246"/>
      <c r="H1440" s="246"/>
      <c r="I1440" s="246"/>
      <c r="J1440" s="246"/>
      <c r="K1440" s="246"/>
      <c r="L1440" s="246"/>
      <c r="M1440" s="246"/>
      <c r="O1440" s="246"/>
      <c r="P1440" s="246"/>
      <c r="Q1440" s="246"/>
      <c r="R1440" s="246"/>
      <c r="S1440" s="246"/>
      <c r="T1440" s="251"/>
      <c r="U1440" s="246"/>
      <c r="Z1440" s="246"/>
      <c r="AA1440" s="246"/>
      <c r="AB1440" s="246"/>
      <c r="AC1440" s="246"/>
    </row>
    <row r="1441" spans="1:29" x14ac:dyDescent="0.3">
      <c r="A1441" s="246"/>
      <c r="B1441" s="246"/>
      <c r="C1441" s="246"/>
      <c r="D1441" s="246"/>
      <c r="E1441" s="246"/>
      <c r="F1441" s="247"/>
      <c r="G1441" s="246"/>
      <c r="H1441" s="246"/>
      <c r="I1441" s="246"/>
      <c r="J1441" s="246"/>
      <c r="K1441" s="246"/>
      <c r="L1441" s="246"/>
      <c r="M1441" s="246"/>
      <c r="O1441" s="246"/>
      <c r="P1441" s="246"/>
      <c r="Q1441" s="246"/>
      <c r="R1441" s="246"/>
      <c r="S1441" s="246"/>
      <c r="T1441" s="251"/>
      <c r="U1441" s="246"/>
      <c r="Z1441" s="246"/>
      <c r="AA1441" s="246"/>
      <c r="AB1441" s="246"/>
      <c r="AC1441" s="246"/>
    </row>
    <row r="1442" spans="1:29" x14ac:dyDescent="0.3">
      <c r="A1442" s="246"/>
      <c r="B1442" s="246"/>
      <c r="C1442" s="246"/>
      <c r="D1442" s="246"/>
      <c r="E1442" s="246"/>
      <c r="F1442" s="247"/>
      <c r="G1442" s="246"/>
      <c r="H1442" s="246"/>
      <c r="I1442" s="246"/>
      <c r="J1442" s="246"/>
      <c r="K1442" s="246"/>
      <c r="L1442" s="246"/>
      <c r="M1442" s="246"/>
      <c r="O1442" s="246"/>
      <c r="P1442" s="246"/>
      <c r="Q1442" s="246"/>
      <c r="R1442" s="246"/>
      <c r="S1442" s="246"/>
      <c r="T1442" s="251"/>
      <c r="U1442" s="246"/>
      <c r="Z1442" s="246"/>
      <c r="AA1442" s="246"/>
      <c r="AB1442" s="246"/>
      <c r="AC1442" s="246"/>
    </row>
    <row r="1443" spans="1:29" x14ac:dyDescent="0.3">
      <c r="A1443" s="246"/>
      <c r="B1443" s="246"/>
      <c r="C1443" s="246"/>
      <c r="D1443" s="246"/>
      <c r="E1443" s="246"/>
      <c r="F1443" s="247"/>
      <c r="G1443" s="246"/>
      <c r="H1443" s="246"/>
      <c r="I1443" s="246"/>
      <c r="J1443" s="246"/>
      <c r="K1443" s="246"/>
      <c r="L1443" s="246"/>
      <c r="M1443" s="246"/>
      <c r="O1443" s="246"/>
      <c r="P1443" s="246"/>
      <c r="Q1443" s="246"/>
      <c r="R1443" s="246"/>
      <c r="S1443" s="246"/>
      <c r="T1443" s="251"/>
      <c r="U1443" s="246"/>
      <c r="Z1443" s="246"/>
      <c r="AA1443" s="246"/>
      <c r="AB1443" s="246"/>
      <c r="AC1443" s="246"/>
    </row>
    <row r="1444" spans="1:29" x14ac:dyDescent="0.3">
      <c r="A1444" s="246"/>
      <c r="B1444" s="246"/>
      <c r="C1444" s="246"/>
      <c r="D1444" s="246"/>
      <c r="E1444" s="246"/>
      <c r="F1444" s="247"/>
      <c r="G1444" s="246"/>
      <c r="H1444" s="246"/>
      <c r="I1444" s="246"/>
      <c r="J1444" s="246"/>
      <c r="K1444" s="246"/>
      <c r="L1444" s="246"/>
      <c r="M1444" s="246"/>
      <c r="O1444" s="246"/>
      <c r="P1444" s="246"/>
      <c r="Q1444" s="246"/>
      <c r="R1444" s="246"/>
      <c r="S1444" s="246"/>
      <c r="T1444" s="251"/>
      <c r="U1444" s="246"/>
      <c r="Z1444" s="246"/>
      <c r="AA1444" s="246"/>
      <c r="AB1444" s="246"/>
      <c r="AC1444" s="246"/>
    </row>
    <row r="1445" spans="1:29" x14ac:dyDescent="0.3">
      <c r="A1445" s="246"/>
      <c r="B1445" s="246"/>
      <c r="C1445" s="246"/>
      <c r="D1445" s="246"/>
      <c r="E1445" s="246"/>
      <c r="F1445" s="247"/>
      <c r="G1445" s="246"/>
      <c r="H1445" s="246"/>
      <c r="I1445" s="246"/>
      <c r="J1445" s="246"/>
      <c r="K1445" s="246"/>
      <c r="L1445" s="246"/>
      <c r="M1445" s="246"/>
      <c r="O1445" s="246"/>
      <c r="P1445" s="246"/>
      <c r="Q1445" s="246"/>
      <c r="R1445" s="246"/>
      <c r="S1445" s="246"/>
      <c r="T1445" s="251"/>
      <c r="U1445" s="246"/>
      <c r="Z1445" s="246"/>
      <c r="AA1445" s="246"/>
      <c r="AB1445" s="246"/>
      <c r="AC1445" s="246"/>
    </row>
    <row r="1446" spans="1:29" x14ac:dyDescent="0.3">
      <c r="A1446" s="246"/>
      <c r="B1446" s="246"/>
      <c r="C1446" s="246"/>
      <c r="D1446" s="246"/>
      <c r="E1446" s="246"/>
      <c r="F1446" s="247"/>
      <c r="G1446" s="246"/>
      <c r="H1446" s="246"/>
      <c r="I1446" s="246"/>
      <c r="J1446" s="246"/>
      <c r="K1446" s="246"/>
      <c r="L1446" s="246"/>
      <c r="M1446" s="246"/>
      <c r="O1446" s="246"/>
      <c r="P1446" s="246"/>
      <c r="Q1446" s="246"/>
      <c r="R1446" s="246"/>
      <c r="S1446" s="246"/>
      <c r="T1446" s="251"/>
      <c r="U1446" s="246"/>
      <c r="Z1446" s="246"/>
      <c r="AA1446" s="246"/>
      <c r="AB1446" s="246"/>
      <c r="AC1446" s="246"/>
    </row>
    <row r="1447" spans="1:29" x14ac:dyDescent="0.3">
      <c r="A1447" s="246"/>
      <c r="B1447" s="246"/>
      <c r="C1447" s="246"/>
      <c r="D1447" s="246"/>
      <c r="E1447" s="246"/>
      <c r="F1447" s="247"/>
      <c r="G1447" s="246"/>
      <c r="H1447" s="246"/>
      <c r="I1447" s="246"/>
      <c r="J1447" s="246"/>
      <c r="K1447" s="246"/>
      <c r="L1447" s="246"/>
      <c r="M1447" s="246"/>
      <c r="O1447" s="246"/>
      <c r="P1447" s="246"/>
      <c r="Q1447" s="246"/>
      <c r="R1447" s="246"/>
      <c r="S1447" s="246"/>
      <c r="T1447" s="251"/>
      <c r="U1447" s="246"/>
      <c r="Z1447" s="246"/>
      <c r="AA1447" s="246"/>
      <c r="AB1447" s="246"/>
      <c r="AC1447" s="246"/>
    </row>
    <row r="1448" spans="1:29" x14ac:dyDescent="0.3">
      <c r="A1448" s="246"/>
      <c r="B1448" s="246"/>
      <c r="C1448" s="246"/>
      <c r="D1448" s="246"/>
      <c r="E1448" s="246"/>
      <c r="F1448" s="247"/>
      <c r="G1448" s="246"/>
      <c r="H1448" s="246"/>
      <c r="I1448" s="246"/>
      <c r="J1448" s="246"/>
      <c r="K1448" s="246"/>
      <c r="L1448" s="246"/>
      <c r="M1448" s="246"/>
      <c r="O1448" s="246"/>
      <c r="P1448" s="246"/>
      <c r="Q1448" s="246"/>
      <c r="R1448" s="246"/>
      <c r="S1448" s="246"/>
      <c r="T1448" s="251"/>
      <c r="U1448" s="246"/>
      <c r="Z1448" s="246"/>
      <c r="AA1448" s="246"/>
      <c r="AB1448" s="246"/>
      <c r="AC1448" s="246"/>
    </row>
    <row r="1449" spans="1:29" x14ac:dyDescent="0.3">
      <c r="A1449" s="246"/>
      <c r="B1449" s="246"/>
      <c r="C1449" s="246"/>
      <c r="D1449" s="246"/>
      <c r="E1449" s="246"/>
      <c r="F1449" s="247"/>
      <c r="G1449" s="246"/>
      <c r="H1449" s="246"/>
      <c r="I1449" s="246"/>
      <c r="J1449" s="246"/>
      <c r="K1449" s="246"/>
      <c r="L1449" s="246"/>
      <c r="M1449" s="246"/>
      <c r="O1449" s="246"/>
      <c r="P1449" s="246"/>
      <c r="Q1449" s="246"/>
      <c r="R1449" s="246"/>
      <c r="S1449" s="246"/>
      <c r="T1449" s="251"/>
      <c r="U1449" s="246"/>
      <c r="Z1449" s="246"/>
      <c r="AA1449" s="246"/>
      <c r="AB1449" s="246"/>
      <c r="AC1449" s="246"/>
    </row>
    <row r="1450" spans="1:29" x14ac:dyDescent="0.3">
      <c r="A1450" s="246"/>
      <c r="B1450" s="246"/>
      <c r="C1450" s="246"/>
      <c r="D1450" s="246"/>
      <c r="E1450" s="246"/>
      <c r="F1450" s="247"/>
      <c r="G1450" s="246"/>
      <c r="H1450" s="246"/>
      <c r="I1450" s="246"/>
      <c r="J1450" s="246"/>
      <c r="K1450" s="246"/>
      <c r="L1450" s="246"/>
      <c r="M1450" s="246"/>
      <c r="O1450" s="246"/>
      <c r="P1450" s="246"/>
      <c r="Q1450" s="246"/>
      <c r="R1450" s="246"/>
      <c r="S1450" s="246"/>
      <c r="T1450" s="251"/>
      <c r="U1450" s="246"/>
      <c r="Z1450" s="246"/>
      <c r="AA1450" s="246"/>
      <c r="AB1450" s="246"/>
      <c r="AC1450" s="246"/>
    </row>
    <row r="1451" spans="1:29" x14ac:dyDescent="0.3">
      <c r="A1451" s="246"/>
      <c r="B1451" s="246"/>
      <c r="C1451" s="246"/>
      <c r="D1451" s="246"/>
      <c r="E1451" s="246"/>
      <c r="F1451" s="247"/>
      <c r="G1451" s="246"/>
      <c r="H1451" s="246"/>
      <c r="I1451" s="246"/>
      <c r="J1451" s="246"/>
      <c r="K1451" s="246"/>
      <c r="L1451" s="246"/>
      <c r="M1451" s="246"/>
      <c r="O1451" s="246"/>
      <c r="P1451" s="246"/>
      <c r="Q1451" s="246"/>
      <c r="R1451" s="246"/>
      <c r="S1451" s="246"/>
      <c r="T1451" s="251"/>
      <c r="U1451" s="246"/>
      <c r="Z1451" s="246"/>
      <c r="AA1451" s="246"/>
      <c r="AB1451" s="246"/>
      <c r="AC1451" s="246"/>
    </row>
    <row r="1452" spans="1:29" x14ac:dyDescent="0.3">
      <c r="A1452" s="246"/>
      <c r="B1452" s="246"/>
      <c r="C1452" s="246"/>
      <c r="D1452" s="246"/>
      <c r="E1452" s="246"/>
      <c r="F1452" s="247"/>
      <c r="G1452" s="246"/>
      <c r="H1452" s="246"/>
      <c r="I1452" s="246"/>
      <c r="J1452" s="246"/>
      <c r="K1452" s="246"/>
      <c r="L1452" s="246"/>
      <c r="M1452" s="246"/>
      <c r="O1452" s="246"/>
      <c r="P1452" s="246"/>
      <c r="Q1452" s="246"/>
      <c r="R1452" s="246"/>
      <c r="S1452" s="246"/>
      <c r="T1452" s="251"/>
      <c r="U1452" s="246"/>
      <c r="Z1452" s="246"/>
      <c r="AA1452" s="246"/>
      <c r="AB1452" s="246"/>
      <c r="AC1452" s="246"/>
    </row>
    <row r="1453" spans="1:29" x14ac:dyDescent="0.3">
      <c r="A1453" s="246"/>
      <c r="B1453" s="246"/>
      <c r="C1453" s="246"/>
      <c r="D1453" s="246"/>
      <c r="E1453" s="246"/>
      <c r="F1453" s="247"/>
      <c r="G1453" s="246"/>
      <c r="H1453" s="246"/>
      <c r="I1453" s="246"/>
      <c r="J1453" s="246"/>
      <c r="K1453" s="246"/>
      <c r="L1453" s="246"/>
      <c r="M1453" s="246"/>
      <c r="O1453" s="246"/>
      <c r="P1453" s="246"/>
      <c r="Q1453" s="246"/>
      <c r="R1453" s="246"/>
      <c r="S1453" s="246"/>
      <c r="T1453" s="251"/>
      <c r="U1453" s="246"/>
      <c r="Z1453" s="246"/>
      <c r="AA1453" s="246"/>
      <c r="AB1453" s="246"/>
      <c r="AC1453" s="246"/>
    </row>
    <row r="1454" spans="1:29" x14ac:dyDescent="0.3">
      <c r="A1454" s="246"/>
      <c r="B1454" s="246"/>
      <c r="C1454" s="246"/>
      <c r="D1454" s="246"/>
      <c r="E1454" s="246"/>
      <c r="F1454" s="247"/>
      <c r="G1454" s="246"/>
      <c r="H1454" s="246"/>
      <c r="I1454" s="246"/>
      <c r="J1454" s="246"/>
      <c r="K1454" s="246"/>
      <c r="L1454" s="246"/>
      <c r="M1454" s="246"/>
      <c r="O1454" s="246"/>
      <c r="P1454" s="246"/>
      <c r="Q1454" s="246"/>
      <c r="R1454" s="246"/>
      <c r="S1454" s="246"/>
      <c r="T1454" s="251"/>
      <c r="U1454" s="246"/>
      <c r="Z1454" s="246"/>
      <c r="AA1454" s="246"/>
      <c r="AB1454" s="246"/>
      <c r="AC1454" s="246"/>
    </row>
    <row r="1455" spans="1:29" x14ac:dyDescent="0.3">
      <c r="A1455" s="246"/>
      <c r="B1455" s="246"/>
      <c r="C1455" s="246"/>
      <c r="D1455" s="246"/>
      <c r="E1455" s="246"/>
      <c r="F1455" s="247"/>
      <c r="G1455" s="246"/>
      <c r="H1455" s="246"/>
      <c r="I1455" s="246"/>
      <c r="J1455" s="246"/>
      <c r="K1455" s="246"/>
      <c r="L1455" s="246"/>
      <c r="M1455" s="246"/>
      <c r="O1455" s="246"/>
      <c r="P1455" s="246"/>
      <c r="Q1455" s="246"/>
      <c r="R1455" s="246"/>
      <c r="S1455" s="246"/>
      <c r="T1455" s="251"/>
      <c r="U1455" s="246"/>
      <c r="Z1455" s="246"/>
      <c r="AA1455" s="246"/>
      <c r="AB1455" s="246"/>
      <c r="AC1455" s="246"/>
    </row>
    <row r="1456" spans="1:29" x14ac:dyDescent="0.3">
      <c r="A1456" s="246"/>
      <c r="B1456" s="246"/>
      <c r="C1456" s="246"/>
      <c r="D1456" s="246"/>
      <c r="E1456" s="246"/>
      <c r="F1456" s="247"/>
      <c r="G1456" s="246"/>
      <c r="H1456" s="246"/>
      <c r="I1456" s="246"/>
      <c r="J1456" s="246"/>
      <c r="K1456" s="246"/>
      <c r="L1456" s="246"/>
      <c r="M1456" s="246"/>
      <c r="O1456" s="246"/>
      <c r="P1456" s="246"/>
      <c r="Q1456" s="246"/>
      <c r="R1456" s="246"/>
      <c r="S1456" s="246"/>
      <c r="T1456" s="251"/>
      <c r="U1456" s="246"/>
      <c r="Z1456" s="246"/>
      <c r="AA1456" s="246"/>
      <c r="AB1456" s="246"/>
      <c r="AC1456" s="246"/>
    </row>
    <row r="1457" spans="1:29" x14ac:dyDescent="0.3">
      <c r="A1457" s="246"/>
      <c r="B1457" s="246"/>
      <c r="C1457" s="246"/>
      <c r="D1457" s="246"/>
      <c r="E1457" s="246"/>
      <c r="F1457" s="247"/>
      <c r="G1457" s="246"/>
      <c r="H1457" s="246"/>
      <c r="I1457" s="246"/>
      <c r="J1457" s="246"/>
      <c r="K1457" s="246"/>
      <c r="L1457" s="246"/>
      <c r="M1457" s="246"/>
      <c r="O1457" s="246"/>
      <c r="P1457" s="246"/>
      <c r="Q1457" s="246"/>
      <c r="R1457" s="246"/>
      <c r="S1457" s="246"/>
      <c r="T1457" s="251"/>
      <c r="U1457" s="246"/>
      <c r="Z1457" s="246"/>
      <c r="AA1457" s="246"/>
      <c r="AB1457" s="246"/>
      <c r="AC1457" s="246"/>
    </row>
    <row r="1458" spans="1:29" x14ac:dyDescent="0.3">
      <c r="A1458" s="246"/>
      <c r="B1458" s="246"/>
      <c r="C1458" s="246"/>
      <c r="D1458" s="246"/>
      <c r="E1458" s="246"/>
      <c r="F1458" s="247"/>
      <c r="G1458" s="246"/>
      <c r="H1458" s="246"/>
      <c r="I1458" s="246"/>
      <c r="J1458" s="246"/>
      <c r="K1458" s="246"/>
      <c r="L1458" s="246"/>
      <c r="M1458" s="246"/>
      <c r="O1458" s="246"/>
      <c r="P1458" s="246"/>
      <c r="Q1458" s="246"/>
      <c r="R1458" s="246"/>
      <c r="S1458" s="246"/>
      <c r="T1458" s="251"/>
      <c r="U1458" s="246"/>
      <c r="Z1458" s="246"/>
      <c r="AA1458" s="246"/>
      <c r="AB1458" s="246"/>
      <c r="AC1458" s="246"/>
    </row>
    <row r="1459" spans="1:29" x14ac:dyDescent="0.3">
      <c r="A1459" s="246"/>
      <c r="B1459" s="246"/>
      <c r="C1459" s="246"/>
      <c r="D1459" s="246"/>
      <c r="E1459" s="246"/>
      <c r="F1459" s="247"/>
      <c r="G1459" s="246"/>
      <c r="H1459" s="246"/>
      <c r="I1459" s="246"/>
      <c r="J1459" s="246"/>
      <c r="K1459" s="246"/>
      <c r="L1459" s="246"/>
      <c r="M1459" s="246"/>
      <c r="O1459" s="246"/>
      <c r="P1459" s="246"/>
      <c r="Q1459" s="246"/>
      <c r="R1459" s="246"/>
      <c r="S1459" s="246"/>
      <c r="T1459" s="251"/>
      <c r="U1459" s="246"/>
      <c r="Z1459" s="246"/>
      <c r="AA1459" s="246"/>
      <c r="AB1459" s="246"/>
      <c r="AC1459" s="246"/>
    </row>
    <row r="1460" spans="1:29" x14ac:dyDescent="0.3">
      <c r="A1460" s="246"/>
      <c r="B1460" s="246"/>
      <c r="C1460" s="246"/>
      <c r="D1460" s="246"/>
      <c r="E1460" s="246"/>
      <c r="F1460" s="247"/>
      <c r="G1460" s="246"/>
      <c r="H1460" s="246"/>
      <c r="I1460" s="246"/>
      <c r="J1460" s="246"/>
      <c r="K1460" s="246"/>
      <c r="L1460" s="246"/>
      <c r="M1460" s="246"/>
      <c r="O1460" s="246"/>
      <c r="P1460" s="246"/>
      <c r="Q1460" s="246"/>
      <c r="R1460" s="246"/>
      <c r="S1460" s="246"/>
      <c r="T1460" s="251"/>
      <c r="U1460" s="246"/>
      <c r="Z1460" s="246"/>
      <c r="AA1460" s="246"/>
      <c r="AB1460" s="246"/>
      <c r="AC1460" s="246"/>
    </row>
    <row r="1461" spans="1:29" x14ac:dyDescent="0.3">
      <c r="A1461" s="246"/>
      <c r="B1461" s="246"/>
      <c r="C1461" s="246"/>
      <c r="D1461" s="246"/>
      <c r="E1461" s="246"/>
      <c r="F1461" s="247"/>
      <c r="G1461" s="246"/>
      <c r="H1461" s="246"/>
      <c r="I1461" s="246"/>
      <c r="J1461" s="246"/>
      <c r="K1461" s="246"/>
      <c r="L1461" s="246"/>
      <c r="M1461" s="246"/>
      <c r="O1461" s="246"/>
      <c r="P1461" s="246"/>
      <c r="Q1461" s="246"/>
      <c r="R1461" s="246"/>
      <c r="S1461" s="246"/>
      <c r="T1461" s="251"/>
      <c r="U1461" s="246"/>
      <c r="Z1461" s="246"/>
      <c r="AA1461" s="246"/>
      <c r="AB1461" s="246"/>
      <c r="AC1461" s="246"/>
    </row>
    <row r="1462" spans="1:29" x14ac:dyDescent="0.3">
      <c r="A1462" s="246"/>
      <c r="B1462" s="246"/>
      <c r="C1462" s="246"/>
      <c r="D1462" s="246"/>
      <c r="E1462" s="246"/>
      <c r="F1462" s="247"/>
      <c r="G1462" s="246"/>
      <c r="H1462" s="246"/>
      <c r="I1462" s="246"/>
      <c r="J1462" s="246"/>
      <c r="K1462" s="246"/>
      <c r="L1462" s="246"/>
      <c r="M1462" s="246"/>
      <c r="O1462" s="246"/>
      <c r="P1462" s="246"/>
      <c r="Q1462" s="246"/>
      <c r="R1462" s="246"/>
      <c r="S1462" s="246"/>
      <c r="T1462" s="251"/>
      <c r="U1462" s="246"/>
      <c r="Z1462" s="246"/>
      <c r="AA1462" s="246"/>
      <c r="AB1462" s="246"/>
      <c r="AC1462" s="246"/>
    </row>
    <row r="1463" spans="1:29" x14ac:dyDescent="0.3">
      <c r="A1463" s="246"/>
      <c r="B1463" s="246"/>
      <c r="C1463" s="246"/>
      <c r="D1463" s="246"/>
      <c r="E1463" s="246"/>
      <c r="F1463" s="247"/>
      <c r="G1463" s="246"/>
      <c r="H1463" s="246"/>
      <c r="I1463" s="246"/>
      <c r="J1463" s="246"/>
      <c r="K1463" s="246"/>
      <c r="L1463" s="246"/>
      <c r="M1463" s="246"/>
      <c r="O1463" s="246"/>
      <c r="P1463" s="246"/>
      <c r="Q1463" s="246"/>
      <c r="R1463" s="246"/>
      <c r="S1463" s="246"/>
      <c r="T1463" s="251"/>
      <c r="U1463" s="246"/>
      <c r="Z1463" s="246"/>
      <c r="AA1463" s="246"/>
      <c r="AB1463" s="246"/>
      <c r="AC1463" s="246"/>
    </row>
    <row r="1464" spans="1:29" x14ac:dyDescent="0.3">
      <c r="A1464" s="246"/>
      <c r="B1464" s="246"/>
      <c r="C1464" s="246"/>
      <c r="D1464" s="246"/>
      <c r="E1464" s="246"/>
      <c r="F1464" s="247"/>
      <c r="G1464" s="246"/>
      <c r="H1464" s="246"/>
      <c r="I1464" s="246"/>
      <c r="J1464" s="246"/>
      <c r="K1464" s="246"/>
      <c r="L1464" s="246"/>
      <c r="M1464" s="246"/>
      <c r="O1464" s="246"/>
      <c r="P1464" s="246"/>
      <c r="Q1464" s="246"/>
      <c r="R1464" s="246"/>
      <c r="S1464" s="246"/>
      <c r="T1464" s="251"/>
      <c r="U1464" s="246"/>
      <c r="Z1464" s="246"/>
      <c r="AA1464" s="246"/>
      <c r="AB1464" s="246"/>
      <c r="AC1464" s="246"/>
    </row>
    <row r="1465" spans="1:29" x14ac:dyDescent="0.3">
      <c r="A1465" s="246"/>
      <c r="B1465" s="246"/>
      <c r="C1465" s="246"/>
      <c r="D1465" s="246"/>
      <c r="E1465" s="246"/>
      <c r="F1465" s="247"/>
      <c r="G1465" s="246"/>
      <c r="H1465" s="246"/>
      <c r="I1465" s="246"/>
      <c r="J1465" s="246"/>
      <c r="K1465" s="246"/>
      <c r="L1465" s="246"/>
      <c r="M1465" s="246"/>
      <c r="O1465" s="246"/>
      <c r="P1465" s="246"/>
      <c r="Q1465" s="246"/>
      <c r="R1465" s="246"/>
      <c r="S1465" s="246"/>
      <c r="T1465" s="251"/>
      <c r="U1465" s="246"/>
      <c r="Z1465" s="246"/>
      <c r="AA1465" s="246"/>
      <c r="AB1465" s="246"/>
      <c r="AC1465" s="246"/>
    </row>
    <row r="1466" spans="1:29" x14ac:dyDescent="0.3">
      <c r="A1466" s="246"/>
      <c r="B1466" s="246"/>
      <c r="C1466" s="246"/>
      <c r="D1466" s="246"/>
      <c r="E1466" s="246"/>
      <c r="F1466" s="247"/>
      <c r="G1466" s="246"/>
      <c r="H1466" s="246"/>
      <c r="I1466" s="246"/>
      <c r="J1466" s="246"/>
      <c r="K1466" s="246"/>
      <c r="L1466" s="246"/>
      <c r="M1466" s="246"/>
      <c r="O1466" s="246"/>
      <c r="P1466" s="246"/>
      <c r="Q1466" s="246"/>
      <c r="R1466" s="246"/>
      <c r="S1466" s="246"/>
      <c r="T1466" s="251"/>
      <c r="U1466" s="246"/>
      <c r="Z1466" s="246"/>
      <c r="AA1466" s="246"/>
      <c r="AB1466" s="246"/>
      <c r="AC1466" s="246"/>
    </row>
    <row r="1467" spans="1:29" x14ac:dyDescent="0.3">
      <c r="A1467" s="246"/>
      <c r="B1467" s="246"/>
      <c r="C1467" s="246"/>
      <c r="D1467" s="246"/>
      <c r="E1467" s="246"/>
      <c r="F1467" s="247"/>
      <c r="G1467" s="246"/>
      <c r="H1467" s="246"/>
      <c r="I1467" s="246"/>
      <c r="J1467" s="246"/>
      <c r="K1467" s="246"/>
      <c r="L1467" s="246"/>
      <c r="M1467" s="246"/>
      <c r="O1467" s="246"/>
      <c r="P1467" s="246"/>
      <c r="Q1467" s="246"/>
      <c r="R1467" s="246"/>
      <c r="S1467" s="246"/>
      <c r="T1467" s="251"/>
      <c r="U1467" s="246"/>
      <c r="Z1467" s="246"/>
      <c r="AA1467" s="246"/>
      <c r="AB1467" s="246"/>
      <c r="AC1467" s="246"/>
    </row>
    <row r="1468" spans="1:29" x14ac:dyDescent="0.3">
      <c r="A1468" s="246"/>
      <c r="B1468" s="246"/>
      <c r="C1468" s="246"/>
      <c r="D1468" s="246"/>
      <c r="E1468" s="246"/>
      <c r="F1468" s="247"/>
      <c r="G1468" s="246"/>
      <c r="H1468" s="246"/>
      <c r="I1468" s="246"/>
      <c r="J1468" s="246"/>
      <c r="K1468" s="246"/>
      <c r="L1468" s="246"/>
      <c r="M1468" s="246"/>
      <c r="O1468" s="246"/>
      <c r="P1468" s="246"/>
      <c r="Q1468" s="246"/>
      <c r="R1468" s="246"/>
      <c r="S1468" s="246"/>
      <c r="T1468" s="251"/>
      <c r="U1468" s="246"/>
      <c r="Z1468" s="246"/>
      <c r="AA1468" s="246"/>
      <c r="AB1468" s="246"/>
      <c r="AC1468" s="246"/>
    </row>
    <row r="1469" spans="1:29" x14ac:dyDescent="0.3">
      <c r="A1469" s="246"/>
      <c r="B1469" s="246"/>
      <c r="C1469" s="246"/>
      <c r="D1469" s="246"/>
      <c r="E1469" s="246"/>
      <c r="F1469" s="247"/>
      <c r="G1469" s="246"/>
      <c r="H1469" s="246"/>
      <c r="I1469" s="246"/>
      <c r="J1469" s="246"/>
      <c r="K1469" s="246"/>
      <c r="L1469" s="246"/>
      <c r="M1469" s="246"/>
      <c r="O1469" s="246"/>
      <c r="P1469" s="246"/>
      <c r="Q1469" s="246"/>
      <c r="R1469" s="246"/>
      <c r="S1469" s="246"/>
      <c r="T1469" s="251"/>
      <c r="U1469" s="246"/>
      <c r="Z1469" s="246"/>
      <c r="AA1469" s="246"/>
      <c r="AB1469" s="246"/>
      <c r="AC1469" s="246"/>
    </row>
    <row r="1470" spans="1:29" x14ac:dyDescent="0.3">
      <c r="A1470" s="246"/>
      <c r="B1470" s="246"/>
      <c r="C1470" s="246"/>
      <c r="D1470" s="246"/>
      <c r="E1470" s="246"/>
      <c r="F1470" s="247"/>
      <c r="G1470" s="246"/>
      <c r="H1470" s="246"/>
      <c r="I1470" s="246"/>
      <c r="J1470" s="246"/>
      <c r="K1470" s="246"/>
      <c r="L1470" s="246"/>
      <c r="M1470" s="246"/>
      <c r="O1470" s="246"/>
      <c r="P1470" s="246"/>
      <c r="Q1470" s="246"/>
      <c r="R1470" s="246"/>
      <c r="S1470" s="246"/>
      <c r="T1470" s="251"/>
      <c r="U1470" s="246"/>
      <c r="Z1470" s="246"/>
      <c r="AA1470" s="246"/>
      <c r="AB1470" s="246"/>
      <c r="AC1470" s="246"/>
    </row>
    <row r="1471" spans="1:29" x14ac:dyDescent="0.3">
      <c r="A1471" s="246"/>
      <c r="B1471" s="246"/>
      <c r="C1471" s="246"/>
      <c r="D1471" s="246"/>
      <c r="E1471" s="246"/>
      <c r="F1471" s="247"/>
      <c r="G1471" s="246"/>
      <c r="H1471" s="246"/>
      <c r="I1471" s="246"/>
      <c r="J1471" s="246"/>
      <c r="K1471" s="246"/>
      <c r="L1471" s="246"/>
      <c r="M1471" s="246"/>
      <c r="O1471" s="246"/>
      <c r="P1471" s="246"/>
      <c r="Q1471" s="246"/>
      <c r="R1471" s="246"/>
      <c r="S1471" s="246"/>
      <c r="T1471" s="251"/>
      <c r="U1471" s="246"/>
      <c r="Z1471" s="246"/>
      <c r="AA1471" s="246"/>
      <c r="AB1471" s="246"/>
      <c r="AC1471" s="246"/>
    </row>
    <row r="1472" spans="1:29" x14ac:dyDescent="0.3">
      <c r="A1472" s="246"/>
      <c r="B1472" s="246"/>
      <c r="C1472" s="246"/>
      <c r="D1472" s="246"/>
      <c r="E1472" s="246"/>
      <c r="F1472" s="247"/>
      <c r="G1472" s="246"/>
      <c r="H1472" s="246"/>
      <c r="I1472" s="246"/>
      <c r="J1472" s="246"/>
      <c r="K1472" s="246"/>
      <c r="L1472" s="246"/>
      <c r="M1472" s="246"/>
      <c r="O1472" s="246"/>
      <c r="P1472" s="246"/>
      <c r="Q1472" s="246"/>
      <c r="R1472" s="246"/>
      <c r="S1472" s="246"/>
      <c r="T1472" s="251"/>
      <c r="U1472" s="246"/>
      <c r="Z1472" s="246"/>
      <c r="AA1472" s="246"/>
      <c r="AB1472" s="246"/>
      <c r="AC1472" s="246"/>
    </row>
    <row r="1473" spans="1:29" x14ac:dyDescent="0.3">
      <c r="A1473" s="246"/>
      <c r="B1473" s="246"/>
      <c r="C1473" s="246"/>
      <c r="D1473" s="246"/>
      <c r="E1473" s="246"/>
      <c r="F1473" s="247"/>
      <c r="G1473" s="246"/>
      <c r="H1473" s="246"/>
      <c r="I1473" s="246"/>
      <c r="J1473" s="246"/>
      <c r="K1473" s="246"/>
      <c r="L1473" s="246"/>
      <c r="M1473" s="246"/>
      <c r="O1473" s="246"/>
      <c r="P1473" s="246"/>
      <c r="Q1473" s="246"/>
      <c r="R1473" s="246"/>
      <c r="S1473" s="246"/>
      <c r="T1473" s="251"/>
      <c r="U1473" s="246"/>
      <c r="Z1473" s="246"/>
      <c r="AA1473" s="246"/>
      <c r="AB1473" s="246"/>
      <c r="AC1473" s="246"/>
    </row>
    <row r="1474" spans="1:29" x14ac:dyDescent="0.3">
      <c r="A1474" s="246"/>
      <c r="B1474" s="246"/>
      <c r="C1474" s="246"/>
      <c r="D1474" s="246"/>
      <c r="E1474" s="246"/>
      <c r="F1474" s="247"/>
      <c r="G1474" s="246"/>
      <c r="H1474" s="246"/>
      <c r="I1474" s="246"/>
      <c r="J1474" s="246"/>
      <c r="K1474" s="246"/>
      <c r="L1474" s="246"/>
      <c r="M1474" s="246"/>
      <c r="O1474" s="246"/>
      <c r="P1474" s="246"/>
      <c r="Q1474" s="246"/>
      <c r="R1474" s="246"/>
      <c r="S1474" s="246"/>
      <c r="T1474" s="251"/>
      <c r="U1474" s="246"/>
      <c r="Z1474" s="246"/>
      <c r="AA1474" s="246"/>
      <c r="AB1474" s="246"/>
      <c r="AC1474" s="246"/>
    </row>
    <row r="1475" spans="1:29" x14ac:dyDescent="0.3">
      <c r="A1475" s="246"/>
      <c r="B1475" s="246"/>
      <c r="C1475" s="246"/>
      <c r="D1475" s="246"/>
      <c r="E1475" s="246"/>
      <c r="F1475" s="247"/>
      <c r="G1475" s="246"/>
      <c r="H1475" s="246"/>
      <c r="I1475" s="246"/>
      <c r="J1475" s="246"/>
      <c r="K1475" s="246"/>
      <c r="L1475" s="246"/>
      <c r="M1475" s="246"/>
      <c r="O1475" s="246"/>
      <c r="P1475" s="246"/>
      <c r="Q1475" s="246"/>
      <c r="R1475" s="246"/>
      <c r="S1475" s="246"/>
      <c r="T1475" s="251"/>
      <c r="U1475" s="246"/>
      <c r="Z1475" s="246"/>
      <c r="AA1475" s="246"/>
      <c r="AB1475" s="246"/>
      <c r="AC1475" s="246"/>
    </row>
    <row r="1476" spans="1:29" x14ac:dyDescent="0.3">
      <c r="A1476" s="246"/>
      <c r="B1476" s="246"/>
      <c r="C1476" s="246"/>
      <c r="D1476" s="246"/>
      <c r="E1476" s="246"/>
      <c r="F1476" s="247"/>
      <c r="G1476" s="246"/>
      <c r="H1476" s="246"/>
      <c r="I1476" s="246"/>
      <c r="J1476" s="246"/>
      <c r="K1476" s="246"/>
      <c r="L1476" s="246"/>
      <c r="M1476" s="246"/>
      <c r="O1476" s="246"/>
      <c r="P1476" s="246"/>
      <c r="Q1476" s="246"/>
      <c r="R1476" s="246"/>
      <c r="S1476" s="246"/>
      <c r="T1476" s="251"/>
      <c r="U1476" s="246"/>
      <c r="Z1476" s="246"/>
      <c r="AA1476" s="246"/>
      <c r="AB1476" s="246"/>
      <c r="AC1476" s="246"/>
    </row>
    <row r="1477" spans="1:29" x14ac:dyDescent="0.3">
      <c r="A1477" s="246"/>
      <c r="B1477" s="246"/>
      <c r="C1477" s="246"/>
      <c r="D1477" s="246"/>
      <c r="E1477" s="246"/>
      <c r="F1477" s="247"/>
      <c r="G1477" s="246"/>
      <c r="H1477" s="246"/>
      <c r="I1477" s="246"/>
      <c r="J1477" s="246"/>
      <c r="K1477" s="246"/>
      <c r="L1477" s="246"/>
      <c r="M1477" s="246"/>
      <c r="O1477" s="246"/>
      <c r="P1477" s="246"/>
      <c r="Q1477" s="246"/>
      <c r="R1477" s="246"/>
      <c r="S1477" s="246"/>
      <c r="T1477" s="251"/>
      <c r="U1477" s="246"/>
      <c r="Z1477" s="246"/>
      <c r="AA1477" s="246"/>
      <c r="AB1477" s="246"/>
      <c r="AC1477" s="246"/>
    </row>
    <row r="1478" spans="1:29" x14ac:dyDescent="0.3">
      <c r="A1478" s="246"/>
      <c r="B1478" s="246"/>
      <c r="C1478" s="246"/>
      <c r="D1478" s="246"/>
      <c r="E1478" s="246"/>
      <c r="F1478" s="247"/>
      <c r="G1478" s="246"/>
      <c r="H1478" s="246"/>
      <c r="I1478" s="246"/>
      <c r="J1478" s="246"/>
      <c r="K1478" s="246"/>
      <c r="L1478" s="246"/>
      <c r="M1478" s="246"/>
      <c r="O1478" s="246"/>
      <c r="P1478" s="246"/>
      <c r="Q1478" s="246"/>
      <c r="R1478" s="246"/>
      <c r="S1478" s="246"/>
      <c r="T1478" s="251"/>
      <c r="U1478" s="246"/>
      <c r="Z1478" s="246"/>
      <c r="AA1478" s="246"/>
      <c r="AB1478" s="246"/>
      <c r="AC1478" s="246"/>
    </row>
    <row r="1479" spans="1:29" x14ac:dyDescent="0.3">
      <c r="A1479" s="246"/>
      <c r="B1479" s="246"/>
      <c r="C1479" s="246"/>
      <c r="D1479" s="246"/>
      <c r="E1479" s="246"/>
      <c r="F1479" s="247"/>
      <c r="G1479" s="246"/>
      <c r="H1479" s="246"/>
      <c r="I1479" s="246"/>
      <c r="J1479" s="246"/>
      <c r="K1479" s="246"/>
      <c r="L1479" s="246"/>
      <c r="M1479" s="246"/>
      <c r="O1479" s="246"/>
      <c r="P1479" s="246"/>
      <c r="Q1479" s="246"/>
      <c r="R1479" s="246"/>
      <c r="S1479" s="246"/>
      <c r="T1479" s="251"/>
      <c r="U1479" s="246"/>
      <c r="Z1479" s="246"/>
      <c r="AA1479" s="246"/>
      <c r="AB1479" s="246"/>
      <c r="AC1479" s="246"/>
    </row>
    <row r="1480" spans="1:29" x14ac:dyDescent="0.3">
      <c r="A1480" s="246"/>
      <c r="B1480" s="246"/>
      <c r="C1480" s="246"/>
      <c r="D1480" s="246"/>
      <c r="E1480" s="246"/>
      <c r="F1480" s="247"/>
      <c r="G1480" s="246"/>
      <c r="H1480" s="246"/>
      <c r="I1480" s="246"/>
      <c r="J1480" s="246"/>
      <c r="K1480" s="246"/>
      <c r="L1480" s="246"/>
      <c r="M1480" s="246"/>
      <c r="O1480" s="246"/>
      <c r="P1480" s="246"/>
      <c r="Q1480" s="246"/>
      <c r="R1480" s="246"/>
      <c r="S1480" s="246"/>
      <c r="T1480" s="251"/>
      <c r="U1480" s="246"/>
      <c r="Z1480" s="246"/>
      <c r="AA1480" s="246"/>
      <c r="AB1480" s="246"/>
      <c r="AC1480" s="246"/>
    </row>
    <row r="1481" spans="1:29" x14ac:dyDescent="0.3">
      <c r="A1481" s="246"/>
      <c r="B1481" s="246"/>
      <c r="C1481" s="246"/>
      <c r="D1481" s="246"/>
      <c r="E1481" s="246"/>
      <c r="F1481" s="247"/>
      <c r="G1481" s="246"/>
      <c r="H1481" s="246"/>
      <c r="I1481" s="246"/>
      <c r="J1481" s="246"/>
      <c r="K1481" s="246"/>
      <c r="L1481" s="246"/>
      <c r="M1481" s="246"/>
      <c r="O1481" s="246"/>
      <c r="P1481" s="246"/>
      <c r="Q1481" s="246"/>
      <c r="R1481" s="246"/>
      <c r="S1481" s="246"/>
      <c r="T1481" s="251"/>
      <c r="U1481" s="246"/>
      <c r="Z1481" s="246"/>
      <c r="AA1481" s="246"/>
      <c r="AB1481" s="246"/>
      <c r="AC1481" s="246"/>
    </row>
    <row r="1482" spans="1:29" x14ac:dyDescent="0.3">
      <c r="A1482" s="246"/>
      <c r="B1482" s="246"/>
      <c r="C1482" s="246"/>
      <c r="D1482" s="246"/>
      <c r="E1482" s="246"/>
      <c r="F1482" s="247"/>
      <c r="G1482" s="246"/>
      <c r="H1482" s="246"/>
      <c r="I1482" s="246"/>
      <c r="J1482" s="246"/>
      <c r="K1482" s="246"/>
      <c r="L1482" s="246"/>
      <c r="M1482" s="246"/>
      <c r="O1482" s="246"/>
      <c r="P1482" s="246"/>
      <c r="Q1482" s="246"/>
      <c r="R1482" s="246"/>
      <c r="S1482" s="246"/>
      <c r="T1482" s="251"/>
      <c r="U1482" s="246"/>
      <c r="Z1482" s="246"/>
      <c r="AA1482" s="246"/>
      <c r="AB1482" s="246"/>
      <c r="AC1482" s="246"/>
    </row>
    <row r="1483" spans="1:29" x14ac:dyDescent="0.3">
      <c r="A1483" s="246"/>
      <c r="B1483" s="246"/>
      <c r="C1483" s="246"/>
      <c r="D1483" s="246"/>
      <c r="E1483" s="246"/>
      <c r="F1483" s="247"/>
      <c r="G1483" s="246"/>
      <c r="H1483" s="246"/>
      <c r="I1483" s="246"/>
      <c r="J1483" s="246"/>
      <c r="K1483" s="246"/>
      <c r="L1483" s="246"/>
      <c r="M1483" s="246"/>
      <c r="O1483" s="246"/>
      <c r="P1483" s="246"/>
      <c r="Q1483" s="246"/>
      <c r="R1483" s="246"/>
      <c r="S1483" s="246"/>
      <c r="T1483" s="251"/>
      <c r="U1483" s="246"/>
      <c r="Z1483" s="246"/>
      <c r="AA1483" s="246"/>
      <c r="AB1483" s="246"/>
      <c r="AC1483" s="246"/>
    </row>
    <row r="1484" spans="1:29" x14ac:dyDescent="0.3">
      <c r="A1484" s="246"/>
      <c r="B1484" s="246"/>
      <c r="C1484" s="246"/>
      <c r="D1484" s="246"/>
      <c r="E1484" s="246"/>
      <c r="F1484" s="247"/>
      <c r="G1484" s="246"/>
      <c r="H1484" s="246"/>
      <c r="I1484" s="246"/>
      <c r="J1484" s="246"/>
      <c r="K1484" s="246"/>
      <c r="L1484" s="246"/>
      <c r="M1484" s="246"/>
      <c r="O1484" s="246"/>
      <c r="P1484" s="246"/>
      <c r="Q1484" s="246"/>
      <c r="R1484" s="246"/>
      <c r="S1484" s="246"/>
      <c r="T1484" s="251"/>
      <c r="U1484" s="246"/>
      <c r="Z1484" s="246"/>
      <c r="AA1484" s="246"/>
      <c r="AB1484" s="246"/>
      <c r="AC1484" s="246"/>
    </row>
    <row r="1485" spans="1:29" x14ac:dyDescent="0.3">
      <c r="A1485" s="246"/>
      <c r="B1485" s="246"/>
      <c r="C1485" s="246"/>
      <c r="D1485" s="246"/>
      <c r="E1485" s="246"/>
      <c r="F1485" s="247"/>
      <c r="G1485" s="246"/>
      <c r="H1485" s="246"/>
      <c r="I1485" s="246"/>
      <c r="J1485" s="246"/>
      <c r="K1485" s="246"/>
      <c r="L1485" s="246"/>
      <c r="M1485" s="246"/>
      <c r="O1485" s="246"/>
      <c r="P1485" s="246"/>
      <c r="Q1485" s="246"/>
      <c r="R1485" s="246"/>
      <c r="S1485" s="246"/>
      <c r="T1485" s="251"/>
      <c r="U1485" s="246"/>
      <c r="Z1485" s="246"/>
      <c r="AA1485" s="246"/>
      <c r="AB1485" s="246"/>
      <c r="AC1485" s="246"/>
    </row>
    <row r="1486" spans="1:29" x14ac:dyDescent="0.3">
      <c r="A1486" s="246"/>
      <c r="B1486" s="246"/>
      <c r="C1486" s="246"/>
      <c r="D1486" s="246"/>
      <c r="E1486" s="246"/>
      <c r="F1486" s="247"/>
      <c r="G1486" s="246"/>
      <c r="H1486" s="246"/>
      <c r="I1486" s="246"/>
      <c r="J1486" s="246"/>
      <c r="K1486" s="246"/>
      <c r="L1486" s="246"/>
      <c r="M1486" s="246"/>
      <c r="O1486" s="246"/>
      <c r="P1486" s="246"/>
      <c r="Q1486" s="246"/>
      <c r="R1486" s="246"/>
      <c r="S1486" s="246"/>
      <c r="T1486" s="251"/>
      <c r="U1486" s="246"/>
      <c r="Z1486" s="246"/>
      <c r="AA1486" s="246"/>
      <c r="AB1486" s="246"/>
      <c r="AC1486" s="246"/>
    </row>
    <row r="1487" spans="1:29" x14ac:dyDescent="0.3">
      <c r="A1487" s="246"/>
      <c r="B1487" s="246"/>
      <c r="C1487" s="246"/>
      <c r="D1487" s="246"/>
      <c r="E1487" s="246"/>
      <c r="F1487" s="247"/>
      <c r="G1487" s="246"/>
      <c r="H1487" s="246"/>
      <c r="I1487" s="246"/>
      <c r="J1487" s="246"/>
      <c r="K1487" s="246"/>
      <c r="L1487" s="246"/>
      <c r="M1487" s="246"/>
      <c r="O1487" s="246"/>
      <c r="P1487" s="246"/>
      <c r="Q1487" s="246"/>
      <c r="R1487" s="246"/>
      <c r="S1487" s="246"/>
      <c r="T1487" s="251"/>
      <c r="U1487" s="246"/>
      <c r="Z1487" s="246"/>
      <c r="AA1487" s="246"/>
      <c r="AB1487" s="246"/>
      <c r="AC1487" s="246"/>
    </row>
    <row r="1488" spans="1:29" x14ac:dyDescent="0.3">
      <c r="A1488" s="246"/>
      <c r="B1488" s="246"/>
      <c r="C1488" s="246"/>
      <c r="D1488" s="246"/>
      <c r="E1488" s="246"/>
      <c r="F1488" s="247"/>
      <c r="G1488" s="246"/>
      <c r="H1488" s="246"/>
      <c r="I1488" s="246"/>
      <c r="J1488" s="246"/>
      <c r="K1488" s="246"/>
      <c r="L1488" s="246"/>
      <c r="M1488" s="246"/>
      <c r="O1488" s="246"/>
      <c r="P1488" s="246"/>
      <c r="Q1488" s="246"/>
      <c r="R1488" s="246"/>
      <c r="S1488" s="246"/>
      <c r="T1488" s="251"/>
      <c r="U1488" s="246"/>
      <c r="Z1488" s="246"/>
      <c r="AA1488" s="246"/>
      <c r="AB1488" s="246"/>
      <c r="AC1488" s="246"/>
    </row>
    <row r="1489" spans="1:29" x14ac:dyDescent="0.3">
      <c r="A1489" s="246"/>
      <c r="B1489" s="246"/>
      <c r="C1489" s="246"/>
      <c r="D1489" s="246"/>
      <c r="E1489" s="246"/>
      <c r="F1489" s="247"/>
      <c r="G1489" s="246"/>
      <c r="H1489" s="246"/>
      <c r="I1489" s="246"/>
      <c r="J1489" s="246"/>
      <c r="K1489" s="246"/>
      <c r="L1489" s="246"/>
      <c r="M1489" s="246"/>
      <c r="O1489" s="246"/>
      <c r="P1489" s="246"/>
      <c r="Q1489" s="246"/>
      <c r="R1489" s="246"/>
      <c r="S1489" s="246"/>
      <c r="T1489" s="251"/>
      <c r="U1489" s="246"/>
      <c r="Z1489" s="246"/>
      <c r="AA1489" s="246"/>
      <c r="AB1489" s="246"/>
      <c r="AC1489" s="246"/>
    </row>
    <row r="1490" spans="1:29" x14ac:dyDescent="0.3">
      <c r="A1490" s="246"/>
      <c r="B1490" s="246"/>
      <c r="C1490" s="246"/>
      <c r="D1490" s="246"/>
      <c r="E1490" s="246"/>
      <c r="F1490" s="247"/>
      <c r="G1490" s="246"/>
      <c r="H1490" s="246"/>
      <c r="I1490" s="246"/>
      <c r="J1490" s="246"/>
      <c r="K1490" s="246"/>
      <c r="L1490" s="246"/>
      <c r="M1490" s="246"/>
      <c r="O1490" s="246"/>
      <c r="P1490" s="246"/>
      <c r="Q1490" s="246"/>
      <c r="R1490" s="246"/>
      <c r="S1490" s="246"/>
      <c r="T1490" s="251"/>
      <c r="U1490" s="246"/>
      <c r="Z1490" s="246"/>
      <c r="AA1490" s="246"/>
      <c r="AB1490" s="246"/>
      <c r="AC1490" s="246"/>
    </row>
    <row r="1491" spans="1:29" x14ac:dyDescent="0.3">
      <c r="A1491" s="246"/>
      <c r="B1491" s="246"/>
      <c r="C1491" s="246"/>
      <c r="D1491" s="246"/>
      <c r="E1491" s="246"/>
      <c r="F1491" s="247"/>
      <c r="G1491" s="246"/>
      <c r="H1491" s="246"/>
      <c r="I1491" s="246"/>
      <c r="J1491" s="246"/>
      <c r="K1491" s="246"/>
      <c r="L1491" s="246"/>
      <c r="M1491" s="246"/>
      <c r="O1491" s="246"/>
      <c r="P1491" s="246"/>
      <c r="Q1491" s="246"/>
      <c r="R1491" s="246"/>
      <c r="S1491" s="246"/>
      <c r="T1491" s="251"/>
      <c r="U1491" s="246"/>
      <c r="Z1491" s="246"/>
      <c r="AA1491" s="246"/>
      <c r="AB1491" s="246"/>
      <c r="AC1491" s="246"/>
    </row>
    <row r="1492" spans="1:29" x14ac:dyDescent="0.3">
      <c r="A1492" s="246"/>
      <c r="B1492" s="246"/>
      <c r="C1492" s="246"/>
      <c r="D1492" s="246"/>
      <c r="E1492" s="246"/>
      <c r="F1492" s="247"/>
      <c r="G1492" s="246"/>
      <c r="H1492" s="246"/>
      <c r="I1492" s="246"/>
      <c r="J1492" s="246"/>
      <c r="K1492" s="246"/>
      <c r="L1492" s="246"/>
      <c r="M1492" s="246"/>
      <c r="O1492" s="246"/>
      <c r="P1492" s="246"/>
      <c r="Q1492" s="246"/>
      <c r="R1492" s="246"/>
      <c r="S1492" s="246"/>
      <c r="T1492" s="251"/>
      <c r="U1492" s="246"/>
      <c r="Z1492" s="246"/>
      <c r="AA1492" s="246"/>
      <c r="AB1492" s="246"/>
      <c r="AC1492" s="246"/>
    </row>
    <row r="1493" spans="1:29" x14ac:dyDescent="0.3">
      <c r="A1493" s="246"/>
      <c r="B1493" s="246"/>
      <c r="C1493" s="246"/>
      <c r="D1493" s="246"/>
      <c r="E1493" s="246"/>
      <c r="F1493" s="247"/>
      <c r="G1493" s="246"/>
      <c r="H1493" s="246"/>
      <c r="I1493" s="246"/>
      <c r="J1493" s="246"/>
      <c r="K1493" s="246"/>
      <c r="L1493" s="246"/>
      <c r="M1493" s="246"/>
      <c r="O1493" s="246"/>
      <c r="P1493" s="246"/>
      <c r="Q1493" s="246"/>
      <c r="R1493" s="246"/>
      <c r="S1493" s="246"/>
      <c r="T1493" s="251"/>
      <c r="U1493" s="246"/>
      <c r="Z1493" s="246"/>
      <c r="AA1493" s="246"/>
      <c r="AB1493" s="246"/>
      <c r="AC1493" s="246"/>
    </row>
    <row r="1494" spans="1:29" x14ac:dyDescent="0.3">
      <c r="A1494" s="246"/>
      <c r="B1494" s="246"/>
      <c r="C1494" s="246"/>
      <c r="D1494" s="246"/>
      <c r="E1494" s="246"/>
      <c r="F1494" s="247"/>
      <c r="G1494" s="246"/>
      <c r="H1494" s="246"/>
      <c r="I1494" s="246"/>
      <c r="J1494" s="246"/>
      <c r="K1494" s="246"/>
      <c r="L1494" s="246"/>
      <c r="M1494" s="246"/>
      <c r="O1494" s="246"/>
      <c r="P1494" s="246"/>
      <c r="Q1494" s="246"/>
      <c r="R1494" s="246"/>
      <c r="S1494" s="246"/>
      <c r="T1494" s="251"/>
      <c r="U1494" s="246"/>
      <c r="Z1494" s="246"/>
      <c r="AA1494" s="246"/>
      <c r="AB1494" s="246"/>
      <c r="AC1494" s="246"/>
    </row>
    <row r="1495" spans="1:29" x14ac:dyDescent="0.3">
      <c r="A1495" s="246"/>
      <c r="B1495" s="246"/>
      <c r="C1495" s="246"/>
      <c r="D1495" s="246"/>
      <c r="E1495" s="246"/>
      <c r="F1495" s="247"/>
      <c r="G1495" s="246"/>
      <c r="H1495" s="246"/>
      <c r="I1495" s="246"/>
      <c r="J1495" s="246"/>
      <c r="K1495" s="246"/>
      <c r="L1495" s="246"/>
      <c r="M1495" s="246"/>
      <c r="O1495" s="246"/>
      <c r="P1495" s="246"/>
      <c r="Q1495" s="246"/>
      <c r="R1495" s="246"/>
      <c r="S1495" s="246"/>
      <c r="T1495" s="251"/>
      <c r="U1495" s="246"/>
      <c r="Z1495" s="246"/>
      <c r="AA1495" s="246"/>
      <c r="AB1495" s="246"/>
      <c r="AC1495" s="246"/>
    </row>
    <row r="1496" spans="1:29" x14ac:dyDescent="0.3">
      <c r="A1496" s="246"/>
      <c r="B1496" s="246"/>
      <c r="C1496" s="246"/>
      <c r="D1496" s="246"/>
      <c r="E1496" s="246"/>
      <c r="F1496" s="247"/>
      <c r="G1496" s="246"/>
      <c r="H1496" s="246"/>
      <c r="I1496" s="246"/>
      <c r="J1496" s="246"/>
      <c r="K1496" s="246"/>
      <c r="L1496" s="246"/>
      <c r="M1496" s="246"/>
      <c r="O1496" s="246"/>
      <c r="P1496" s="246"/>
      <c r="Q1496" s="246"/>
      <c r="R1496" s="246"/>
      <c r="S1496" s="246"/>
      <c r="T1496" s="251"/>
      <c r="U1496" s="246"/>
      <c r="Z1496" s="246"/>
      <c r="AA1496" s="246"/>
      <c r="AB1496" s="246"/>
      <c r="AC1496" s="246"/>
    </row>
    <row r="1497" spans="1:29" x14ac:dyDescent="0.3">
      <c r="A1497" s="246"/>
      <c r="B1497" s="246"/>
      <c r="C1497" s="246"/>
      <c r="D1497" s="246"/>
      <c r="E1497" s="246"/>
      <c r="F1497" s="247"/>
      <c r="G1497" s="246"/>
      <c r="H1497" s="246"/>
      <c r="I1497" s="246"/>
      <c r="J1497" s="246"/>
      <c r="K1497" s="246"/>
      <c r="L1497" s="246"/>
      <c r="M1497" s="246"/>
      <c r="O1497" s="246"/>
      <c r="P1497" s="246"/>
      <c r="Q1497" s="246"/>
      <c r="R1497" s="246"/>
      <c r="S1497" s="246"/>
      <c r="T1497" s="251"/>
      <c r="U1497" s="246"/>
      <c r="Z1497" s="246"/>
      <c r="AA1497" s="246"/>
      <c r="AB1497" s="246"/>
      <c r="AC1497" s="246"/>
    </row>
    <row r="1498" spans="1:29" x14ac:dyDescent="0.3">
      <c r="A1498" s="246"/>
      <c r="B1498" s="246"/>
      <c r="C1498" s="246"/>
      <c r="D1498" s="246"/>
      <c r="E1498" s="246"/>
      <c r="F1498" s="247"/>
      <c r="G1498" s="246"/>
      <c r="H1498" s="246"/>
      <c r="I1498" s="246"/>
      <c r="J1498" s="246"/>
      <c r="K1498" s="246"/>
      <c r="L1498" s="246"/>
      <c r="M1498" s="246"/>
      <c r="O1498" s="246"/>
      <c r="P1498" s="246"/>
      <c r="Q1498" s="246"/>
      <c r="R1498" s="246"/>
      <c r="S1498" s="246"/>
      <c r="T1498" s="251"/>
      <c r="U1498" s="246"/>
      <c r="Z1498" s="246"/>
      <c r="AA1498" s="246"/>
      <c r="AB1498" s="246"/>
      <c r="AC1498" s="246"/>
    </row>
    <row r="1499" spans="1:29" x14ac:dyDescent="0.3">
      <c r="A1499" s="246"/>
      <c r="B1499" s="246"/>
      <c r="C1499" s="246"/>
      <c r="D1499" s="246"/>
      <c r="E1499" s="246"/>
      <c r="F1499" s="247"/>
      <c r="G1499" s="246"/>
      <c r="H1499" s="246"/>
      <c r="I1499" s="246"/>
      <c r="J1499" s="246"/>
      <c r="K1499" s="246"/>
      <c r="L1499" s="246"/>
      <c r="M1499" s="246"/>
      <c r="O1499" s="246"/>
      <c r="P1499" s="246"/>
      <c r="Q1499" s="246"/>
      <c r="R1499" s="246"/>
      <c r="S1499" s="246"/>
      <c r="T1499" s="251"/>
      <c r="U1499" s="246"/>
      <c r="Z1499" s="246"/>
      <c r="AA1499" s="246"/>
      <c r="AB1499" s="246"/>
      <c r="AC1499" s="246"/>
    </row>
    <row r="1500" spans="1:29" x14ac:dyDescent="0.3">
      <c r="A1500" s="246"/>
      <c r="B1500" s="246"/>
      <c r="C1500" s="246"/>
      <c r="D1500" s="246"/>
      <c r="E1500" s="246"/>
      <c r="F1500" s="247"/>
      <c r="G1500" s="246"/>
      <c r="H1500" s="246"/>
      <c r="I1500" s="246"/>
      <c r="J1500" s="246"/>
      <c r="K1500" s="246"/>
      <c r="L1500" s="246"/>
      <c r="M1500" s="246"/>
      <c r="O1500" s="246"/>
      <c r="P1500" s="246"/>
      <c r="Q1500" s="246"/>
      <c r="R1500" s="246"/>
      <c r="S1500" s="246"/>
      <c r="T1500" s="251"/>
      <c r="U1500" s="246"/>
      <c r="Z1500" s="246"/>
      <c r="AA1500" s="246"/>
      <c r="AB1500" s="246"/>
      <c r="AC1500" s="246"/>
    </row>
    <row r="1501" spans="1:29" x14ac:dyDescent="0.3">
      <c r="A1501" s="246"/>
      <c r="B1501" s="246"/>
      <c r="C1501" s="246"/>
      <c r="D1501" s="246"/>
      <c r="E1501" s="246"/>
      <c r="F1501" s="247"/>
      <c r="G1501" s="246"/>
      <c r="H1501" s="246"/>
      <c r="I1501" s="246"/>
      <c r="J1501" s="246"/>
      <c r="K1501" s="246"/>
      <c r="L1501" s="246"/>
      <c r="M1501" s="246"/>
      <c r="O1501" s="246"/>
      <c r="P1501" s="246"/>
      <c r="Q1501" s="246"/>
      <c r="R1501" s="246"/>
      <c r="S1501" s="246"/>
      <c r="T1501" s="251"/>
      <c r="U1501" s="246"/>
      <c r="Z1501" s="246"/>
      <c r="AA1501" s="246"/>
      <c r="AB1501" s="246"/>
      <c r="AC1501" s="246"/>
    </row>
    <row r="1502" spans="1:29" x14ac:dyDescent="0.3">
      <c r="A1502" s="246"/>
      <c r="B1502" s="246"/>
      <c r="C1502" s="246"/>
      <c r="D1502" s="246"/>
      <c r="E1502" s="246"/>
      <c r="F1502" s="247"/>
      <c r="G1502" s="246"/>
      <c r="H1502" s="246"/>
      <c r="I1502" s="246"/>
      <c r="J1502" s="246"/>
      <c r="K1502" s="246"/>
      <c r="L1502" s="246"/>
      <c r="M1502" s="246"/>
      <c r="O1502" s="246"/>
      <c r="P1502" s="246"/>
      <c r="Q1502" s="246"/>
      <c r="R1502" s="246"/>
      <c r="S1502" s="246"/>
      <c r="T1502" s="251"/>
      <c r="U1502" s="246"/>
      <c r="Z1502" s="246"/>
      <c r="AA1502" s="246"/>
      <c r="AB1502" s="246"/>
      <c r="AC1502" s="246"/>
    </row>
    <row r="1503" spans="1:29" x14ac:dyDescent="0.3">
      <c r="A1503" s="246"/>
      <c r="B1503" s="246"/>
      <c r="C1503" s="246"/>
      <c r="D1503" s="246"/>
      <c r="E1503" s="246"/>
      <c r="F1503" s="247"/>
      <c r="G1503" s="246"/>
      <c r="H1503" s="246"/>
      <c r="I1503" s="246"/>
      <c r="J1503" s="246"/>
      <c r="K1503" s="246"/>
      <c r="L1503" s="246"/>
      <c r="M1503" s="246"/>
      <c r="O1503" s="246"/>
      <c r="P1503" s="246"/>
      <c r="Q1503" s="246"/>
      <c r="R1503" s="246"/>
      <c r="S1503" s="246"/>
      <c r="T1503" s="251"/>
      <c r="U1503" s="246"/>
      <c r="Z1503" s="246"/>
      <c r="AA1503" s="246"/>
      <c r="AB1503" s="246"/>
      <c r="AC1503" s="246"/>
    </row>
    <row r="1504" spans="1:29" x14ac:dyDescent="0.3">
      <c r="A1504" s="246"/>
      <c r="B1504" s="246"/>
      <c r="C1504" s="246"/>
      <c r="D1504" s="246"/>
      <c r="E1504" s="246"/>
      <c r="F1504" s="247"/>
      <c r="G1504" s="246"/>
      <c r="H1504" s="246"/>
      <c r="I1504" s="246"/>
      <c r="J1504" s="246"/>
      <c r="K1504" s="246"/>
      <c r="L1504" s="246"/>
      <c r="M1504" s="246"/>
      <c r="O1504" s="246"/>
      <c r="P1504" s="246"/>
      <c r="Q1504" s="246"/>
      <c r="R1504" s="246"/>
      <c r="S1504" s="246"/>
      <c r="T1504" s="251"/>
      <c r="U1504" s="246"/>
      <c r="Z1504" s="246"/>
      <c r="AA1504" s="246"/>
      <c r="AB1504" s="246"/>
      <c r="AC1504" s="246"/>
    </row>
    <row r="1505" spans="1:29" x14ac:dyDescent="0.3">
      <c r="A1505" s="246"/>
      <c r="B1505" s="246"/>
      <c r="C1505" s="246"/>
      <c r="D1505" s="246"/>
      <c r="E1505" s="246"/>
      <c r="F1505" s="247"/>
      <c r="G1505" s="246"/>
      <c r="H1505" s="246"/>
      <c r="I1505" s="246"/>
      <c r="J1505" s="246"/>
      <c r="K1505" s="246"/>
      <c r="L1505" s="246"/>
      <c r="M1505" s="246"/>
      <c r="O1505" s="246"/>
      <c r="P1505" s="246"/>
      <c r="Q1505" s="246"/>
      <c r="R1505" s="246"/>
      <c r="S1505" s="246"/>
      <c r="T1505" s="251"/>
      <c r="U1505" s="246"/>
      <c r="Z1505" s="246"/>
      <c r="AA1505" s="246"/>
      <c r="AB1505" s="246"/>
      <c r="AC1505" s="246"/>
    </row>
    <row r="1506" spans="1:29" x14ac:dyDescent="0.3">
      <c r="A1506" s="246"/>
      <c r="B1506" s="246"/>
      <c r="C1506" s="246"/>
      <c r="D1506" s="246"/>
      <c r="E1506" s="246"/>
      <c r="F1506" s="247"/>
      <c r="G1506" s="246"/>
      <c r="H1506" s="246"/>
      <c r="I1506" s="246"/>
      <c r="J1506" s="246"/>
      <c r="K1506" s="246"/>
      <c r="L1506" s="246"/>
      <c r="M1506" s="246"/>
      <c r="O1506" s="246"/>
      <c r="P1506" s="246"/>
      <c r="Q1506" s="246"/>
      <c r="R1506" s="246"/>
      <c r="S1506" s="246"/>
      <c r="T1506" s="251"/>
      <c r="U1506" s="246"/>
      <c r="Z1506" s="246"/>
      <c r="AA1506" s="246"/>
      <c r="AB1506" s="246"/>
      <c r="AC1506" s="246"/>
    </row>
    <row r="1507" spans="1:29" x14ac:dyDescent="0.3">
      <c r="A1507" s="246"/>
      <c r="B1507" s="246"/>
      <c r="C1507" s="246"/>
      <c r="D1507" s="246"/>
      <c r="E1507" s="246"/>
      <c r="F1507" s="247"/>
      <c r="G1507" s="246"/>
      <c r="H1507" s="246"/>
      <c r="I1507" s="246"/>
      <c r="J1507" s="246"/>
      <c r="K1507" s="246"/>
      <c r="L1507" s="246"/>
      <c r="M1507" s="246"/>
      <c r="O1507" s="246"/>
      <c r="P1507" s="246"/>
      <c r="Q1507" s="246"/>
      <c r="R1507" s="246"/>
      <c r="S1507" s="246"/>
      <c r="T1507" s="251"/>
      <c r="U1507" s="246"/>
      <c r="Z1507" s="246"/>
      <c r="AA1507" s="246"/>
      <c r="AB1507" s="246"/>
      <c r="AC1507" s="246"/>
    </row>
    <row r="1508" spans="1:29" x14ac:dyDescent="0.3">
      <c r="A1508" s="246"/>
      <c r="B1508" s="246"/>
      <c r="C1508" s="246"/>
      <c r="D1508" s="246"/>
      <c r="E1508" s="246"/>
      <c r="F1508" s="247"/>
      <c r="G1508" s="246"/>
      <c r="H1508" s="246"/>
      <c r="I1508" s="246"/>
      <c r="J1508" s="246"/>
      <c r="K1508" s="246"/>
      <c r="L1508" s="246"/>
      <c r="M1508" s="246"/>
      <c r="O1508" s="246"/>
      <c r="P1508" s="246"/>
      <c r="Q1508" s="246"/>
      <c r="R1508" s="246"/>
      <c r="S1508" s="246"/>
      <c r="T1508" s="251"/>
      <c r="U1508" s="246"/>
      <c r="Z1508" s="246"/>
      <c r="AA1508" s="246"/>
      <c r="AB1508" s="246"/>
      <c r="AC1508" s="246"/>
    </row>
    <row r="1509" spans="1:29" x14ac:dyDescent="0.3">
      <c r="A1509" s="246"/>
      <c r="B1509" s="246"/>
      <c r="C1509" s="246"/>
      <c r="D1509" s="246"/>
      <c r="E1509" s="246"/>
      <c r="F1509" s="247"/>
      <c r="G1509" s="246"/>
      <c r="H1509" s="246"/>
      <c r="I1509" s="246"/>
      <c r="J1509" s="246"/>
      <c r="K1509" s="246"/>
      <c r="L1509" s="246"/>
      <c r="M1509" s="246"/>
      <c r="O1509" s="246"/>
      <c r="P1509" s="246"/>
      <c r="Q1509" s="246"/>
      <c r="R1509" s="246"/>
      <c r="S1509" s="246"/>
      <c r="T1509" s="251"/>
      <c r="U1509" s="246"/>
      <c r="Z1509" s="246"/>
      <c r="AA1509" s="246"/>
      <c r="AB1509" s="246"/>
      <c r="AC1509" s="246"/>
    </row>
    <row r="1510" spans="1:29" x14ac:dyDescent="0.3">
      <c r="A1510" s="246"/>
      <c r="B1510" s="246"/>
      <c r="C1510" s="246"/>
      <c r="D1510" s="246"/>
      <c r="E1510" s="246"/>
      <c r="F1510" s="247"/>
      <c r="G1510" s="246"/>
      <c r="H1510" s="246"/>
      <c r="I1510" s="246"/>
      <c r="J1510" s="246"/>
      <c r="K1510" s="246"/>
      <c r="L1510" s="246"/>
      <c r="M1510" s="246"/>
      <c r="O1510" s="246"/>
      <c r="P1510" s="246"/>
      <c r="Q1510" s="246"/>
      <c r="R1510" s="246"/>
      <c r="S1510" s="246"/>
      <c r="T1510" s="251"/>
      <c r="U1510" s="246"/>
      <c r="Z1510" s="246"/>
      <c r="AA1510" s="246"/>
      <c r="AB1510" s="246"/>
      <c r="AC1510" s="246"/>
    </row>
    <row r="1511" spans="1:29" x14ac:dyDescent="0.3">
      <c r="A1511" s="246"/>
      <c r="B1511" s="246"/>
      <c r="C1511" s="246"/>
      <c r="D1511" s="246"/>
      <c r="E1511" s="246"/>
      <c r="F1511" s="247"/>
      <c r="G1511" s="246"/>
      <c r="H1511" s="246"/>
      <c r="I1511" s="246"/>
      <c r="J1511" s="246"/>
      <c r="K1511" s="246"/>
      <c r="L1511" s="246"/>
      <c r="M1511" s="246"/>
      <c r="O1511" s="246"/>
      <c r="P1511" s="246"/>
      <c r="Q1511" s="246"/>
      <c r="R1511" s="246"/>
      <c r="S1511" s="246"/>
      <c r="T1511" s="251"/>
      <c r="U1511" s="246"/>
      <c r="Z1511" s="246"/>
      <c r="AA1511" s="246"/>
      <c r="AB1511" s="246"/>
      <c r="AC1511" s="246"/>
    </row>
    <row r="1512" spans="1:29" x14ac:dyDescent="0.3">
      <c r="A1512" s="246"/>
      <c r="B1512" s="246"/>
      <c r="C1512" s="246"/>
      <c r="D1512" s="246"/>
      <c r="E1512" s="246"/>
      <c r="F1512" s="247"/>
      <c r="G1512" s="246"/>
      <c r="H1512" s="246"/>
      <c r="I1512" s="246"/>
      <c r="J1512" s="246"/>
      <c r="K1512" s="246"/>
      <c r="L1512" s="246"/>
      <c r="M1512" s="246"/>
      <c r="O1512" s="246"/>
      <c r="P1512" s="246"/>
      <c r="Q1512" s="246"/>
      <c r="R1512" s="246"/>
      <c r="S1512" s="246"/>
      <c r="T1512" s="251"/>
      <c r="U1512" s="246"/>
      <c r="Z1512" s="246"/>
      <c r="AA1512" s="246"/>
      <c r="AB1512" s="246"/>
      <c r="AC1512" s="246"/>
    </row>
    <row r="1513" spans="1:29" x14ac:dyDescent="0.3">
      <c r="A1513" s="246"/>
      <c r="B1513" s="246"/>
      <c r="C1513" s="246"/>
      <c r="D1513" s="246"/>
      <c r="E1513" s="246"/>
      <c r="F1513" s="247"/>
      <c r="G1513" s="246"/>
      <c r="H1513" s="246"/>
      <c r="I1513" s="246"/>
      <c r="J1513" s="246"/>
      <c r="K1513" s="246"/>
      <c r="L1513" s="246"/>
      <c r="M1513" s="246"/>
      <c r="O1513" s="246"/>
      <c r="P1513" s="246"/>
      <c r="Q1513" s="246"/>
      <c r="R1513" s="246"/>
      <c r="S1513" s="246"/>
      <c r="T1513" s="251"/>
      <c r="U1513" s="246"/>
      <c r="Z1513" s="246"/>
      <c r="AA1513" s="246"/>
      <c r="AB1513" s="246"/>
      <c r="AC1513" s="246"/>
    </row>
    <row r="1514" spans="1:29" x14ac:dyDescent="0.3">
      <c r="A1514" s="246"/>
      <c r="B1514" s="246"/>
      <c r="C1514" s="246"/>
      <c r="D1514" s="246"/>
      <c r="E1514" s="246"/>
      <c r="F1514" s="247"/>
      <c r="G1514" s="246"/>
      <c r="H1514" s="246"/>
      <c r="I1514" s="246"/>
      <c r="J1514" s="246"/>
      <c r="K1514" s="246"/>
      <c r="L1514" s="246"/>
      <c r="M1514" s="246"/>
      <c r="O1514" s="246"/>
      <c r="P1514" s="246"/>
      <c r="Q1514" s="246"/>
      <c r="R1514" s="246"/>
      <c r="S1514" s="246"/>
      <c r="T1514" s="251"/>
      <c r="U1514" s="246"/>
      <c r="Z1514" s="246"/>
      <c r="AA1514" s="246"/>
      <c r="AB1514" s="246"/>
      <c r="AC1514" s="246"/>
    </row>
    <row r="1515" spans="1:29" x14ac:dyDescent="0.3">
      <c r="A1515" s="246"/>
      <c r="B1515" s="246"/>
      <c r="C1515" s="246"/>
      <c r="D1515" s="246"/>
      <c r="E1515" s="246"/>
      <c r="F1515" s="247"/>
      <c r="G1515" s="246"/>
      <c r="H1515" s="246"/>
      <c r="I1515" s="246"/>
      <c r="J1515" s="246"/>
      <c r="K1515" s="246"/>
      <c r="L1515" s="246"/>
      <c r="M1515" s="246"/>
      <c r="O1515" s="246"/>
      <c r="P1515" s="246"/>
      <c r="Q1515" s="246"/>
      <c r="R1515" s="246"/>
      <c r="S1515" s="246"/>
      <c r="T1515" s="251"/>
      <c r="U1515" s="246"/>
      <c r="Z1515" s="246"/>
      <c r="AA1515" s="246"/>
      <c r="AB1515" s="246"/>
      <c r="AC1515" s="246"/>
    </row>
    <row r="1516" spans="1:29" x14ac:dyDescent="0.3">
      <c r="A1516" s="246"/>
      <c r="B1516" s="246"/>
      <c r="C1516" s="246"/>
      <c r="D1516" s="246"/>
      <c r="E1516" s="246"/>
      <c r="F1516" s="247"/>
      <c r="G1516" s="246"/>
      <c r="H1516" s="246"/>
      <c r="I1516" s="246"/>
      <c r="J1516" s="246"/>
      <c r="K1516" s="246"/>
      <c r="L1516" s="246"/>
      <c r="M1516" s="246"/>
      <c r="O1516" s="246"/>
      <c r="P1516" s="246"/>
      <c r="Q1516" s="246"/>
      <c r="R1516" s="246"/>
      <c r="S1516" s="246"/>
      <c r="T1516" s="251"/>
      <c r="U1516" s="246"/>
      <c r="Z1516" s="246"/>
      <c r="AA1516" s="246"/>
      <c r="AB1516" s="246"/>
      <c r="AC1516" s="246"/>
    </row>
    <row r="1517" spans="1:29" x14ac:dyDescent="0.3">
      <c r="A1517" s="246"/>
      <c r="B1517" s="246"/>
      <c r="C1517" s="246"/>
      <c r="D1517" s="246"/>
      <c r="E1517" s="246"/>
      <c r="F1517" s="247"/>
      <c r="G1517" s="246"/>
      <c r="H1517" s="246"/>
      <c r="I1517" s="246"/>
      <c r="J1517" s="246"/>
      <c r="K1517" s="246"/>
      <c r="L1517" s="246"/>
      <c r="M1517" s="246"/>
      <c r="O1517" s="246"/>
      <c r="P1517" s="246"/>
      <c r="Q1517" s="246"/>
      <c r="R1517" s="246"/>
      <c r="S1517" s="246"/>
      <c r="T1517" s="251"/>
      <c r="U1517" s="246"/>
      <c r="Z1517" s="246"/>
      <c r="AA1517" s="246"/>
      <c r="AB1517" s="246"/>
      <c r="AC1517" s="246"/>
    </row>
    <row r="1518" spans="1:29" x14ac:dyDescent="0.3">
      <c r="A1518" s="246"/>
      <c r="B1518" s="246"/>
      <c r="C1518" s="246"/>
      <c r="D1518" s="246"/>
      <c r="E1518" s="246"/>
      <c r="F1518" s="247"/>
      <c r="G1518" s="246"/>
      <c r="H1518" s="246"/>
      <c r="I1518" s="246"/>
      <c r="J1518" s="246"/>
      <c r="K1518" s="246"/>
      <c r="L1518" s="246"/>
      <c r="M1518" s="246"/>
      <c r="O1518" s="246"/>
      <c r="P1518" s="246"/>
      <c r="Q1518" s="246"/>
      <c r="R1518" s="246"/>
      <c r="S1518" s="246"/>
      <c r="T1518" s="251"/>
      <c r="U1518" s="246"/>
      <c r="Z1518" s="246"/>
      <c r="AA1518" s="246"/>
      <c r="AB1518" s="246"/>
      <c r="AC1518" s="246"/>
    </row>
    <row r="1519" spans="1:29" x14ac:dyDescent="0.3">
      <c r="A1519" s="246"/>
      <c r="B1519" s="246"/>
      <c r="C1519" s="246"/>
      <c r="D1519" s="246"/>
      <c r="E1519" s="246"/>
      <c r="F1519" s="247"/>
      <c r="G1519" s="246"/>
      <c r="H1519" s="246"/>
      <c r="I1519" s="246"/>
      <c r="J1519" s="246"/>
      <c r="K1519" s="246"/>
      <c r="L1519" s="246"/>
      <c r="M1519" s="246"/>
      <c r="O1519" s="246"/>
      <c r="P1519" s="246"/>
      <c r="Q1519" s="246"/>
      <c r="R1519" s="246"/>
      <c r="S1519" s="246"/>
      <c r="T1519" s="251"/>
      <c r="U1519" s="246"/>
      <c r="Z1519" s="246"/>
      <c r="AA1519" s="246"/>
      <c r="AB1519" s="246"/>
      <c r="AC1519" s="246"/>
    </row>
    <row r="1520" spans="1:29" x14ac:dyDescent="0.3">
      <c r="A1520" s="246"/>
      <c r="B1520" s="246"/>
      <c r="C1520" s="246"/>
      <c r="D1520" s="246"/>
      <c r="E1520" s="246"/>
      <c r="F1520" s="247"/>
      <c r="G1520" s="246"/>
      <c r="H1520" s="246"/>
      <c r="I1520" s="246"/>
      <c r="J1520" s="246"/>
      <c r="K1520" s="246"/>
      <c r="L1520" s="246"/>
      <c r="M1520" s="246"/>
      <c r="O1520" s="246"/>
      <c r="P1520" s="246"/>
      <c r="Q1520" s="246"/>
      <c r="R1520" s="246"/>
      <c r="S1520" s="246"/>
      <c r="T1520" s="251"/>
      <c r="U1520" s="246"/>
      <c r="Z1520" s="246"/>
      <c r="AA1520" s="246"/>
      <c r="AB1520" s="246"/>
      <c r="AC1520" s="246"/>
    </row>
    <row r="1521" spans="1:29" x14ac:dyDescent="0.3">
      <c r="A1521" s="246"/>
      <c r="B1521" s="246"/>
      <c r="C1521" s="246"/>
      <c r="D1521" s="246"/>
      <c r="E1521" s="246"/>
      <c r="F1521" s="247"/>
      <c r="G1521" s="246"/>
      <c r="H1521" s="246"/>
      <c r="I1521" s="246"/>
      <c r="J1521" s="246"/>
      <c r="K1521" s="246"/>
      <c r="L1521" s="246"/>
      <c r="M1521" s="246"/>
      <c r="O1521" s="246"/>
      <c r="P1521" s="246"/>
      <c r="Q1521" s="246"/>
      <c r="R1521" s="246"/>
      <c r="S1521" s="246"/>
      <c r="T1521" s="251"/>
      <c r="U1521" s="246"/>
      <c r="Z1521" s="246"/>
      <c r="AA1521" s="246"/>
      <c r="AB1521" s="246"/>
      <c r="AC1521" s="246"/>
    </row>
    <row r="1522" spans="1:29" x14ac:dyDescent="0.3">
      <c r="A1522" s="246"/>
      <c r="B1522" s="246"/>
      <c r="C1522" s="246"/>
      <c r="D1522" s="246"/>
      <c r="E1522" s="246"/>
      <c r="F1522" s="247"/>
      <c r="G1522" s="246"/>
      <c r="H1522" s="246"/>
      <c r="I1522" s="246"/>
      <c r="J1522" s="246"/>
      <c r="K1522" s="246"/>
      <c r="L1522" s="246"/>
      <c r="M1522" s="246"/>
      <c r="O1522" s="246"/>
      <c r="P1522" s="246"/>
      <c r="Q1522" s="246"/>
      <c r="R1522" s="246"/>
      <c r="S1522" s="246"/>
      <c r="T1522" s="251"/>
      <c r="U1522" s="246"/>
      <c r="Z1522" s="246"/>
      <c r="AA1522" s="246"/>
      <c r="AB1522" s="246"/>
      <c r="AC1522" s="246"/>
    </row>
    <row r="1523" spans="1:29" x14ac:dyDescent="0.3">
      <c r="A1523" s="246"/>
      <c r="B1523" s="246"/>
      <c r="C1523" s="246"/>
      <c r="D1523" s="246"/>
      <c r="E1523" s="246"/>
      <c r="F1523" s="247"/>
      <c r="G1523" s="246"/>
      <c r="H1523" s="246"/>
      <c r="I1523" s="246"/>
      <c r="J1523" s="246"/>
      <c r="K1523" s="246"/>
      <c r="L1523" s="246"/>
      <c r="M1523" s="246"/>
      <c r="O1523" s="246"/>
      <c r="P1523" s="246"/>
      <c r="Q1523" s="246"/>
      <c r="R1523" s="246"/>
      <c r="S1523" s="246"/>
      <c r="T1523" s="251"/>
      <c r="U1523" s="246"/>
      <c r="Z1523" s="246"/>
      <c r="AA1523" s="246"/>
      <c r="AB1523" s="246"/>
      <c r="AC1523" s="246"/>
    </row>
    <row r="1524" spans="1:29" x14ac:dyDescent="0.3">
      <c r="A1524" s="246"/>
      <c r="B1524" s="246"/>
      <c r="C1524" s="246"/>
      <c r="D1524" s="246"/>
      <c r="E1524" s="246"/>
      <c r="F1524" s="247"/>
      <c r="G1524" s="246"/>
      <c r="H1524" s="246"/>
      <c r="I1524" s="246"/>
      <c r="J1524" s="246"/>
      <c r="K1524" s="246"/>
      <c r="L1524" s="246"/>
      <c r="M1524" s="246"/>
      <c r="O1524" s="246"/>
      <c r="P1524" s="246"/>
      <c r="Q1524" s="246"/>
      <c r="R1524" s="246"/>
      <c r="S1524" s="246"/>
      <c r="T1524" s="251"/>
      <c r="U1524" s="246"/>
      <c r="Z1524" s="246"/>
      <c r="AA1524" s="246"/>
      <c r="AB1524" s="246"/>
      <c r="AC1524" s="246"/>
    </row>
    <row r="1525" spans="1:29" x14ac:dyDescent="0.3">
      <c r="A1525" s="246"/>
      <c r="B1525" s="246"/>
      <c r="C1525" s="246"/>
      <c r="D1525" s="246"/>
      <c r="E1525" s="246"/>
      <c r="F1525" s="247"/>
      <c r="G1525" s="246"/>
      <c r="H1525" s="246"/>
      <c r="I1525" s="246"/>
      <c r="J1525" s="246"/>
      <c r="K1525" s="246"/>
      <c r="L1525" s="246"/>
      <c r="M1525" s="246"/>
      <c r="O1525" s="246"/>
      <c r="P1525" s="246"/>
      <c r="Q1525" s="246"/>
      <c r="R1525" s="246"/>
      <c r="S1525" s="246"/>
      <c r="T1525" s="251"/>
      <c r="U1525" s="246"/>
      <c r="Z1525" s="246"/>
      <c r="AA1525" s="246"/>
      <c r="AB1525" s="246"/>
      <c r="AC1525" s="246"/>
    </row>
    <row r="1526" spans="1:29" x14ac:dyDescent="0.3">
      <c r="A1526" s="246"/>
      <c r="B1526" s="246"/>
      <c r="C1526" s="246"/>
      <c r="D1526" s="246"/>
      <c r="E1526" s="246"/>
      <c r="F1526" s="247"/>
      <c r="G1526" s="246"/>
      <c r="H1526" s="246"/>
      <c r="I1526" s="246"/>
      <c r="J1526" s="246"/>
      <c r="K1526" s="246"/>
      <c r="L1526" s="246"/>
      <c r="M1526" s="246"/>
      <c r="O1526" s="246"/>
      <c r="P1526" s="246"/>
      <c r="Q1526" s="246"/>
      <c r="R1526" s="246"/>
      <c r="S1526" s="246"/>
      <c r="T1526" s="251"/>
      <c r="U1526" s="246"/>
      <c r="Z1526" s="246"/>
      <c r="AA1526" s="246"/>
      <c r="AB1526" s="246"/>
      <c r="AC1526" s="246"/>
    </row>
    <row r="1527" spans="1:29" x14ac:dyDescent="0.3">
      <c r="A1527" s="246"/>
      <c r="B1527" s="246"/>
      <c r="C1527" s="246"/>
      <c r="D1527" s="246"/>
      <c r="E1527" s="246"/>
      <c r="F1527" s="247"/>
      <c r="G1527" s="246"/>
      <c r="H1527" s="246"/>
      <c r="I1527" s="246"/>
      <c r="J1527" s="246"/>
      <c r="K1527" s="246"/>
      <c r="L1527" s="246"/>
      <c r="M1527" s="246"/>
      <c r="O1527" s="246"/>
      <c r="P1527" s="246"/>
      <c r="Q1527" s="246"/>
      <c r="R1527" s="246"/>
      <c r="S1527" s="246"/>
      <c r="T1527" s="251"/>
      <c r="U1527" s="246"/>
      <c r="Z1527" s="246"/>
      <c r="AA1527" s="246"/>
      <c r="AB1527" s="246"/>
      <c r="AC1527" s="246"/>
    </row>
    <row r="1528" spans="1:29" x14ac:dyDescent="0.3">
      <c r="A1528" s="246"/>
      <c r="B1528" s="246"/>
      <c r="C1528" s="246"/>
      <c r="D1528" s="246"/>
      <c r="E1528" s="246"/>
      <c r="F1528" s="247"/>
      <c r="G1528" s="246"/>
      <c r="H1528" s="246"/>
      <c r="I1528" s="246"/>
      <c r="J1528" s="246"/>
      <c r="K1528" s="246"/>
      <c r="L1528" s="246"/>
      <c r="M1528" s="246"/>
      <c r="O1528" s="246"/>
      <c r="P1528" s="246"/>
      <c r="Q1528" s="246"/>
      <c r="R1528" s="246"/>
      <c r="S1528" s="246"/>
      <c r="T1528" s="251"/>
      <c r="U1528" s="246"/>
      <c r="Z1528" s="246"/>
      <c r="AA1528" s="246"/>
      <c r="AB1528" s="246"/>
      <c r="AC1528" s="246"/>
    </row>
    <row r="1529" spans="1:29" x14ac:dyDescent="0.3">
      <c r="A1529" s="246"/>
      <c r="B1529" s="246"/>
      <c r="C1529" s="246"/>
      <c r="D1529" s="246"/>
      <c r="E1529" s="246"/>
      <c r="F1529" s="247"/>
      <c r="G1529" s="246"/>
      <c r="H1529" s="246"/>
      <c r="I1529" s="246"/>
      <c r="J1529" s="246"/>
      <c r="K1529" s="246"/>
      <c r="L1529" s="246"/>
      <c r="M1529" s="246"/>
      <c r="O1529" s="246"/>
      <c r="P1529" s="246"/>
      <c r="Q1529" s="246"/>
      <c r="R1529" s="246"/>
      <c r="S1529" s="246"/>
      <c r="T1529" s="251"/>
      <c r="U1529" s="246"/>
      <c r="Z1529" s="246"/>
      <c r="AA1529" s="246"/>
      <c r="AB1529" s="246"/>
      <c r="AC1529" s="246"/>
    </row>
    <row r="1530" spans="1:29" x14ac:dyDescent="0.3">
      <c r="A1530" s="246"/>
      <c r="B1530" s="246"/>
      <c r="C1530" s="246"/>
      <c r="D1530" s="246"/>
      <c r="E1530" s="246"/>
      <c r="F1530" s="247"/>
      <c r="G1530" s="246"/>
      <c r="H1530" s="246"/>
      <c r="I1530" s="246"/>
      <c r="J1530" s="246"/>
      <c r="K1530" s="246"/>
      <c r="L1530" s="246"/>
      <c r="M1530" s="246"/>
      <c r="O1530" s="246"/>
      <c r="P1530" s="246"/>
      <c r="Q1530" s="246"/>
      <c r="R1530" s="246"/>
      <c r="S1530" s="246"/>
      <c r="T1530" s="251"/>
      <c r="U1530" s="246"/>
      <c r="Z1530" s="246"/>
      <c r="AA1530" s="246"/>
      <c r="AB1530" s="246"/>
      <c r="AC1530" s="246"/>
    </row>
    <row r="1531" spans="1:29" x14ac:dyDescent="0.3">
      <c r="A1531" s="246"/>
      <c r="B1531" s="246"/>
      <c r="C1531" s="246"/>
      <c r="D1531" s="246"/>
      <c r="E1531" s="246"/>
      <c r="F1531" s="247"/>
      <c r="G1531" s="246"/>
      <c r="H1531" s="246"/>
      <c r="I1531" s="246"/>
      <c r="J1531" s="246"/>
      <c r="K1531" s="246"/>
      <c r="L1531" s="246"/>
      <c r="M1531" s="246"/>
      <c r="O1531" s="246"/>
      <c r="P1531" s="246"/>
      <c r="Q1531" s="246"/>
      <c r="R1531" s="246"/>
      <c r="S1531" s="246"/>
      <c r="T1531" s="251"/>
      <c r="U1531" s="246"/>
      <c r="Z1531" s="246"/>
      <c r="AA1531" s="246"/>
      <c r="AB1531" s="246"/>
      <c r="AC1531" s="246"/>
    </row>
    <row r="1532" spans="1:29" x14ac:dyDescent="0.3">
      <c r="A1532" s="246"/>
      <c r="B1532" s="246"/>
      <c r="C1532" s="246"/>
      <c r="D1532" s="246"/>
      <c r="E1532" s="246"/>
      <c r="F1532" s="247"/>
      <c r="G1532" s="246"/>
      <c r="H1532" s="246"/>
      <c r="I1532" s="246"/>
      <c r="J1532" s="246"/>
      <c r="K1532" s="246"/>
      <c r="L1532" s="246"/>
      <c r="M1532" s="246"/>
      <c r="O1532" s="246"/>
      <c r="P1532" s="246"/>
      <c r="Q1532" s="246"/>
      <c r="R1532" s="246"/>
      <c r="S1532" s="246"/>
      <c r="T1532" s="251"/>
      <c r="U1532" s="246"/>
      <c r="Z1532" s="246"/>
      <c r="AA1532" s="246"/>
      <c r="AB1532" s="246"/>
      <c r="AC1532" s="246"/>
    </row>
    <row r="1533" spans="1:29" x14ac:dyDescent="0.3">
      <c r="A1533" s="246"/>
      <c r="B1533" s="246"/>
      <c r="C1533" s="246"/>
      <c r="D1533" s="246"/>
      <c r="E1533" s="246"/>
      <c r="F1533" s="247"/>
      <c r="G1533" s="246"/>
      <c r="H1533" s="246"/>
      <c r="I1533" s="246"/>
      <c r="J1533" s="246"/>
      <c r="K1533" s="246"/>
      <c r="L1533" s="246"/>
      <c r="M1533" s="246"/>
      <c r="O1533" s="246"/>
      <c r="P1533" s="246"/>
      <c r="Q1533" s="246"/>
      <c r="R1533" s="246"/>
      <c r="S1533" s="246"/>
      <c r="T1533" s="251"/>
      <c r="U1533" s="246"/>
      <c r="Z1533" s="246"/>
      <c r="AA1533" s="246"/>
      <c r="AB1533" s="246"/>
      <c r="AC1533" s="246"/>
    </row>
    <row r="1534" spans="1:29" x14ac:dyDescent="0.3">
      <c r="A1534" s="246"/>
      <c r="B1534" s="246"/>
      <c r="C1534" s="246"/>
      <c r="D1534" s="246"/>
      <c r="E1534" s="246"/>
      <c r="F1534" s="247"/>
      <c r="G1534" s="246"/>
      <c r="H1534" s="246"/>
      <c r="I1534" s="246"/>
      <c r="J1534" s="246"/>
      <c r="K1534" s="246"/>
      <c r="L1534" s="246"/>
      <c r="M1534" s="246"/>
      <c r="O1534" s="246"/>
      <c r="P1534" s="246"/>
      <c r="Q1534" s="246"/>
      <c r="R1534" s="246"/>
      <c r="S1534" s="246"/>
      <c r="T1534" s="251"/>
      <c r="U1534" s="246"/>
      <c r="Z1534" s="246"/>
      <c r="AA1534" s="246"/>
      <c r="AB1534" s="246"/>
      <c r="AC1534" s="246"/>
    </row>
    <row r="1535" spans="1:29" x14ac:dyDescent="0.3">
      <c r="A1535" s="246"/>
      <c r="B1535" s="246"/>
      <c r="C1535" s="246"/>
      <c r="D1535" s="246"/>
      <c r="E1535" s="246"/>
      <c r="F1535" s="247"/>
      <c r="G1535" s="246"/>
      <c r="H1535" s="246"/>
      <c r="I1535" s="246"/>
      <c r="J1535" s="246"/>
      <c r="K1535" s="246"/>
      <c r="L1535" s="246"/>
      <c r="M1535" s="246"/>
      <c r="O1535" s="246"/>
      <c r="P1535" s="246"/>
      <c r="Q1535" s="246"/>
      <c r="R1535" s="246"/>
      <c r="S1535" s="246"/>
      <c r="T1535" s="251"/>
      <c r="U1535" s="246"/>
      <c r="Z1535" s="246"/>
      <c r="AA1535" s="246"/>
      <c r="AB1535" s="246"/>
      <c r="AC1535" s="246"/>
    </row>
    <row r="1536" spans="1:29" x14ac:dyDescent="0.3">
      <c r="A1536" s="246"/>
      <c r="B1536" s="246"/>
      <c r="C1536" s="246"/>
      <c r="D1536" s="246"/>
      <c r="E1536" s="246"/>
      <c r="F1536" s="247"/>
      <c r="G1536" s="246"/>
      <c r="H1536" s="246"/>
      <c r="I1536" s="246"/>
      <c r="J1536" s="246"/>
      <c r="K1536" s="246"/>
      <c r="L1536" s="246"/>
      <c r="M1536" s="246"/>
      <c r="O1536" s="246"/>
      <c r="P1536" s="246"/>
      <c r="Q1536" s="246"/>
      <c r="R1536" s="246"/>
      <c r="S1536" s="246"/>
      <c r="T1536" s="251"/>
      <c r="U1536" s="246"/>
      <c r="Z1536" s="246"/>
      <c r="AA1536" s="246"/>
      <c r="AB1536" s="246"/>
      <c r="AC1536" s="246"/>
    </row>
    <row r="1537" spans="1:29" x14ac:dyDescent="0.3">
      <c r="A1537" s="246"/>
      <c r="B1537" s="246"/>
      <c r="C1537" s="246"/>
      <c r="D1537" s="246"/>
      <c r="E1537" s="246"/>
      <c r="F1537" s="247"/>
      <c r="G1537" s="246"/>
      <c r="H1537" s="246"/>
      <c r="I1537" s="246"/>
      <c r="J1537" s="246"/>
      <c r="K1537" s="246"/>
      <c r="L1537" s="246"/>
      <c r="M1537" s="246"/>
      <c r="O1537" s="246"/>
      <c r="P1537" s="246"/>
      <c r="Q1537" s="246"/>
      <c r="R1537" s="246"/>
      <c r="S1537" s="246"/>
      <c r="T1537" s="251"/>
      <c r="U1537" s="246"/>
      <c r="Z1537" s="246"/>
      <c r="AA1537" s="246"/>
      <c r="AB1537" s="246"/>
      <c r="AC1537" s="246"/>
    </row>
    <row r="1538" spans="1:29" x14ac:dyDescent="0.3">
      <c r="A1538" s="246"/>
      <c r="B1538" s="246"/>
      <c r="C1538" s="246"/>
      <c r="D1538" s="246"/>
      <c r="E1538" s="246"/>
      <c r="F1538" s="247"/>
      <c r="G1538" s="246"/>
      <c r="H1538" s="246"/>
      <c r="I1538" s="246"/>
      <c r="J1538" s="246"/>
      <c r="K1538" s="246"/>
      <c r="L1538" s="246"/>
      <c r="M1538" s="246"/>
      <c r="O1538" s="246"/>
      <c r="P1538" s="246"/>
      <c r="Q1538" s="246"/>
      <c r="R1538" s="246"/>
      <c r="S1538" s="246"/>
      <c r="T1538" s="251"/>
      <c r="U1538" s="246"/>
      <c r="Z1538" s="246"/>
      <c r="AA1538" s="246"/>
      <c r="AB1538" s="246"/>
      <c r="AC1538" s="246"/>
    </row>
    <row r="1539" spans="1:29" x14ac:dyDescent="0.3">
      <c r="A1539" s="246"/>
      <c r="B1539" s="246"/>
      <c r="C1539" s="246"/>
      <c r="D1539" s="246"/>
      <c r="E1539" s="246"/>
      <c r="F1539" s="247"/>
      <c r="G1539" s="246"/>
      <c r="H1539" s="246"/>
      <c r="I1539" s="246"/>
      <c r="J1539" s="246"/>
      <c r="K1539" s="246"/>
      <c r="L1539" s="246"/>
      <c r="M1539" s="246"/>
      <c r="O1539" s="246"/>
      <c r="P1539" s="246"/>
      <c r="Q1539" s="246"/>
      <c r="R1539" s="246"/>
      <c r="S1539" s="246"/>
      <c r="T1539" s="251"/>
      <c r="U1539" s="246"/>
      <c r="Z1539" s="246"/>
      <c r="AA1539" s="246"/>
      <c r="AB1539" s="246"/>
      <c r="AC1539" s="246"/>
    </row>
    <row r="1540" spans="1:29" x14ac:dyDescent="0.3">
      <c r="A1540" s="246"/>
      <c r="B1540" s="246"/>
      <c r="C1540" s="246"/>
      <c r="D1540" s="246"/>
      <c r="E1540" s="246"/>
      <c r="F1540" s="247"/>
      <c r="G1540" s="246"/>
      <c r="H1540" s="246"/>
      <c r="I1540" s="246"/>
      <c r="J1540" s="246"/>
      <c r="K1540" s="246"/>
      <c r="L1540" s="246"/>
      <c r="M1540" s="246"/>
      <c r="O1540" s="246"/>
      <c r="P1540" s="246"/>
      <c r="Q1540" s="246"/>
      <c r="R1540" s="246"/>
      <c r="S1540" s="246"/>
      <c r="T1540" s="251"/>
      <c r="U1540" s="246"/>
      <c r="Z1540" s="246"/>
      <c r="AA1540" s="246"/>
      <c r="AB1540" s="246"/>
      <c r="AC1540" s="246"/>
    </row>
    <row r="1541" spans="1:29" x14ac:dyDescent="0.3">
      <c r="A1541" s="246"/>
      <c r="B1541" s="246"/>
      <c r="C1541" s="246"/>
      <c r="D1541" s="246"/>
      <c r="E1541" s="246"/>
      <c r="F1541" s="247"/>
      <c r="G1541" s="246"/>
      <c r="H1541" s="246"/>
      <c r="I1541" s="246"/>
      <c r="J1541" s="246"/>
      <c r="K1541" s="246"/>
      <c r="L1541" s="246"/>
      <c r="M1541" s="246"/>
      <c r="O1541" s="246"/>
      <c r="P1541" s="246"/>
      <c r="Q1541" s="246"/>
      <c r="R1541" s="246"/>
      <c r="S1541" s="246"/>
      <c r="T1541" s="251"/>
      <c r="U1541" s="246"/>
      <c r="Z1541" s="246"/>
      <c r="AA1541" s="246"/>
      <c r="AB1541" s="246"/>
      <c r="AC1541" s="246"/>
    </row>
    <row r="1542" spans="1:29" x14ac:dyDescent="0.3">
      <c r="A1542" s="246"/>
      <c r="B1542" s="246"/>
      <c r="C1542" s="246"/>
      <c r="D1542" s="246"/>
      <c r="E1542" s="246"/>
      <c r="F1542" s="247"/>
      <c r="G1542" s="246"/>
      <c r="H1542" s="246"/>
      <c r="I1542" s="246"/>
      <c r="J1542" s="246"/>
      <c r="K1542" s="246"/>
      <c r="L1542" s="246"/>
      <c r="M1542" s="246"/>
      <c r="O1542" s="246"/>
      <c r="P1542" s="246"/>
      <c r="Q1542" s="246"/>
      <c r="R1542" s="246"/>
      <c r="S1542" s="246"/>
      <c r="T1542" s="251"/>
      <c r="U1542" s="246"/>
      <c r="Z1542" s="246"/>
      <c r="AA1542" s="246"/>
      <c r="AB1542" s="246"/>
      <c r="AC1542" s="246"/>
    </row>
    <row r="1543" spans="1:29" x14ac:dyDescent="0.3">
      <c r="A1543" s="246"/>
      <c r="B1543" s="246"/>
      <c r="C1543" s="246"/>
      <c r="D1543" s="246"/>
      <c r="E1543" s="246"/>
      <c r="F1543" s="247"/>
      <c r="G1543" s="246"/>
      <c r="H1543" s="246"/>
      <c r="I1543" s="246"/>
      <c r="J1543" s="246"/>
      <c r="K1543" s="246"/>
      <c r="L1543" s="246"/>
      <c r="M1543" s="246"/>
      <c r="O1543" s="246"/>
      <c r="P1543" s="246"/>
      <c r="Q1543" s="246"/>
      <c r="R1543" s="246"/>
      <c r="S1543" s="246"/>
      <c r="T1543" s="251"/>
      <c r="U1543" s="246"/>
      <c r="Z1543" s="246"/>
      <c r="AA1543" s="246"/>
      <c r="AB1543" s="246"/>
      <c r="AC1543" s="246"/>
    </row>
    <row r="1544" spans="1:29" x14ac:dyDescent="0.3">
      <c r="A1544" s="246"/>
      <c r="B1544" s="246"/>
      <c r="C1544" s="246"/>
      <c r="D1544" s="246"/>
      <c r="E1544" s="246"/>
      <c r="F1544" s="247"/>
      <c r="G1544" s="246"/>
      <c r="H1544" s="246"/>
      <c r="I1544" s="246"/>
      <c r="J1544" s="246"/>
      <c r="K1544" s="246"/>
      <c r="L1544" s="246"/>
      <c r="M1544" s="246"/>
      <c r="O1544" s="246"/>
      <c r="P1544" s="246"/>
      <c r="Q1544" s="246"/>
      <c r="R1544" s="246"/>
      <c r="S1544" s="246"/>
      <c r="T1544" s="251"/>
      <c r="U1544" s="246"/>
      <c r="Z1544" s="246"/>
      <c r="AA1544" s="246"/>
      <c r="AB1544" s="246"/>
      <c r="AC1544" s="246"/>
    </row>
    <row r="1545" spans="1:29" x14ac:dyDescent="0.3">
      <c r="A1545" s="246"/>
      <c r="B1545" s="246"/>
      <c r="C1545" s="246"/>
      <c r="D1545" s="246"/>
      <c r="E1545" s="246"/>
      <c r="F1545" s="247"/>
      <c r="G1545" s="246"/>
      <c r="H1545" s="246"/>
      <c r="I1545" s="246"/>
      <c r="J1545" s="246"/>
      <c r="K1545" s="246"/>
      <c r="L1545" s="246"/>
      <c r="M1545" s="246"/>
      <c r="O1545" s="246"/>
      <c r="P1545" s="246"/>
      <c r="Q1545" s="246"/>
      <c r="R1545" s="246"/>
      <c r="S1545" s="246"/>
      <c r="T1545" s="251"/>
      <c r="U1545" s="246"/>
      <c r="Z1545" s="246"/>
      <c r="AA1545" s="246"/>
      <c r="AB1545" s="246"/>
      <c r="AC1545" s="246"/>
    </row>
    <row r="1546" spans="1:29" x14ac:dyDescent="0.3">
      <c r="A1546" s="246"/>
      <c r="B1546" s="246"/>
      <c r="C1546" s="246"/>
      <c r="D1546" s="246"/>
      <c r="E1546" s="246"/>
      <c r="F1546" s="247"/>
      <c r="G1546" s="246"/>
      <c r="H1546" s="246"/>
      <c r="I1546" s="246"/>
      <c r="J1546" s="246"/>
      <c r="K1546" s="246"/>
      <c r="L1546" s="246"/>
      <c r="M1546" s="246"/>
      <c r="O1546" s="246"/>
      <c r="P1546" s="246"/>
      <c r="Q1546" s="246"/>
      <c r="R1546" s="246"/>
      <c r="S1546" s="246"/>
      <c r="T1546" s="251"/>
      <c r="U1546" s="246"/>
      <c r="Z1546" s="246"/>
      <c r="AA1546" s="246"/>
      <c r="AB1546" s="246"/>
      <c r="AC1546" s="246"/>
    </row>
    <row r="1547" spans="1:29" x14ac:dyDescent="0.3">
      <c r="A1547" s="246"/>
      <c r="B1547" s="246"/>
      <c r="C1547" s="246"/>
      <c r="D1547" s="246"/>
      <c r="E1547" s="246"/>
      <c r="F1547" s="247"/>
      <c r="G1547" s="246"/>
      <c r="H1547" s="246"/>
      <c r="I1547" s="246"/>
      <c r="J1547" s="246"/>
      <c r="K1547" s="246"/>
      <c r="L1547" s="246"/>
      <c r="M1547" s="246"/>
      <c r="O1547" s="246"/>
      <c r="P1547" s="246"/>
      <c r="Q1547" s="246"/>
      <c r="R1547" s="246"/>
      <c r="S1547" s="246"/>
      <c r="T1547" s="251"/>
      <c r="U1547" s="246"/>
      <c r="Z1547" s="246"/>
      <c r="AA1547" s="246"/>
      <c r="AB1547" s="246"/>
      <c r="AC1547" s="246"/>
    </row>
    <row r="1548" spans="1:29" x14ac:dyDescent="0.3">
      <c r="A1548" s="246"/>
      <c r="B1548" s="246"/>
      <c r="C1548" s="246"/>
      <c r="D1548" s="246"/>
      <c r="E1548" s="246"/>
      <c r="F1548" s="247"/>
      <c r="G1548" s="246"/>
      <c r="H1548" s="246"/>
      <c r="I1548" s="246"/>
      <c r="J1548" s="246"/>
      <c r="K1548" s="246"/>
      <c r="L1548" s="246"/>
      <c r="M1548" s="246"/>
      <c r="O1548" s="246"/>
      <c r="P1548" s="246"/>
      <c r="Q1548" s="246"/>
      <c r="R1548" s="246"/>
      <c r="S1548" s="246"/>
      <c r="T1548" s="251"/>
      <c r="U1548" s="246"/>
      <c r="Z1548" s="246"/>
      <c r="AA1548" s="246"/>
      <c r="AB1548" s="246"/>
      <c r="AC1548" s="246"/>
    </row>
    <row r="1549" spans="1:29" x14ac:dyDescent="0.3">
      <c r="A1549" s="246"/>
      <c r="B1549" s="246"/>
      <c r="C1549" s="246"/>
      <c r="D1549" s="246"/>
      <c r="E1549" s="246"/>
      <c r="F1549" s="247"/>
      <c r="G1549" s="246"/>
      <c r="H1549" s="246"/>
      <c r="I1549" s="246"/>
      <c r="J1549" s="246"/>
      <c r="K1549" s="246"/>
      <c r="L1549" s="246"/>
      <c r="M1549" s="246"/>
      <c r="O1549" s="246"/>
      <c r="P1549" s="246"/>
      <c r="Q1549" s="246"/>
      <c r="R1549" s="246"/>
      <c r="S1549" s="246"/>
      <c r="T1549" s="251"/>
      <c r="U1549" s="246"/>
      <c r="Z1549" s="246"/>
      <c r="AA1549" s="246"/>
      <c r="AB1549" s="246"/>
      <c r="AC1549" s="246"/>
    </row>
    <row r="1550" spans="1:29" x14ac:dyDescent="0.3">
      <c r="A1550" s="246"/>
      <c r="B1550" s="246"/>
      <c r="C1550" s="246"/>
      <c r="D1550" s="246"/>
      <c r="E1550" s="246"/>
      <c r="F1550" s="247"/>
      <c r="G1550" s="246"/>
      <c r="H1550" s="246"/>
      <c r="I1550" s="246"/>
      <c r="J1550" s="246"/>
      <c r="K1550" s="246"/>
      <c r="L1550" s="246"/>
      <c r="M1550" s="246"/>
      <c r="O1550" s="246"/>
      <c r="P1550" s="246"/>
      <c r="Q1550" s="246"/>
      <c r="R1550" s="246"/>
      <c r="S1550" s="246"/>
      <c r="T1550" s="251"/>
      <c r="U1550" s="246"/>
      <c r="Z1550" s="246"/>
      <c r="AA1550" s="246"/>
      <c r="AB1550" s="246"/>
      <c r="AC1550" s="246"/>
    </row>
    <row r="1551" spans="1:29" x14ac:dyDescent="0.3">
      <c r="A1551" s="246"/>
      <c r="B1551" s="246"/>
      <c r="C1551" s="246"/>
      <c r="D1551" s="246"/>
      <c r="E1551" s="246"/>
      <c r="F1551" s="247"/>
      <c r="G1551" s="246"/>
      <c r="H1551" s="246"/>
      <c r="I1551" s="246"/>
      <c r="J1551" s="246"/>
      <c r="K1551" s="246"/>
      <c r="L1551" s="246"/>
      <c r="M1551" s="246"/>
      <c r="O1551" s="246"/>
      <c r="P1551" s="246"/>
      <c r="Q1551" s="246"/>
      <c r="R1551" s="246"/>
      <c r="S1551" s="246"/>
      <c r="T1551" s="251"/>
      <c r="U1551" s="246"/>
      <c r="Z1551" s="246"/>
      <c r="AA1551" s="246"/>
      <c r="AB1551" s="246"/>
      <c r="AC1551" s="246"/>
    </row>
    <row r="1552" spans="1:29" x14ac:dyDescent="0.3">
      <c r="A1552" s="246"/>
      <c r="B1552" s="246"/>
      <c r="C1552" s="246"/>
      <c r="D1552" s="246"/>
      <c r="E1552" s="246"/>
      <c r="F1552" s="247"/>
      <c r="G1552" s="246"/>
      <c r="H1552" s="246"/>
      <c r="I1552" s="246"/>
      <c r="J1552" s="246"/>
      <c r="K1552" s="246"/>
      <c r="L1552" s="246"/>
      <c r="M1552" s="246"/>
      <c r="O1552" s="246"/>
      <c r="P1552" s="246"/>
      <c r="Q1552" s="246"/>
      <c r="R1552" s="246"/>
      <c r="S1552" s="246"/>
      <c r="T1552" s="251"/>
      <c r="U1552" s="246"/>
      <c r="Z1552" s="246"/>
      <c r="AA1552" s="246"/>
      <c r="AB1552" s="246"/>
      <c r="AC1552" s="246"/>
    </row>
    <row r="1553" spans="1:29" x14ac:dyDescent="0.3">
      <c r="A1553" s="246"/>
      <c r="B1553" s="246"/>
      <c r="C1553" s="246"/>
      <c r="D1553" s="246"/>
      <c r="E1553" s="246"/>
      <c r="F1553" s="247"/>
      <c r="G1553" s="246"/>
      <c r="H1553" s="246"/>
      <c r="I1553" s="246"/>
      <c r="J1553" s="246"/>
      <c r="K1553" s="246"/>
      <c r="L1553" s="246"/>
      <c r="M1553" s="246"/>
      <c r="O1553" s="246"/>
      <c r="P1553" s="246"/>
      <c r="Q1553" s="246"/>
      <c r="R1553" s="246"/>
      <c r="S1553" s="246"/>
      <c r="T1553" s="251"/>
      <c r="U1553" s="246"/>
      <c r="Z1553" s="246"/>
      <c r="AA1553" s="246"/>
      <c r="AB1553" s="246"/>
      <c r="AC1553" s="246"/>
    </row>
    <row r="1554" spans="1:29" x14ac:dyDescent="0.3">
      <c r="A1554" s="246"/>
      <c r="B1554" s="246"/>
      <c r="C1554" s="246"/>
      <c r="D1554" s="246"/>
      <c r="E1554" s="246"/>
      <c r="F1554" s="247"/>
      <c r="G1554" s="246"/>
      <c r="H1554" s="246"/>
      <c r="I1554" s="246"/>
      <c r="J1554" s="246"/>
      <c r="K1554" s="246"/>
      <c r="L1554" s="246"/>
      <c r="M1554" s="246"/>
      <c r="O1554" s="246"/>
      <c r="P1554" s="246"/>
      <c r="Q1554" s="246"/>
      <c r="R1554" s="246"/>
      <c r="S1554" s="246"/>
      <c r="T1554" s="251"/>
      <c r="U1554" s="246"/>
      <c r="Z1554" s="246"/>
      <c r="AA1554" s="246"/>
      <c r="AB1554" s="246"/>
      <c r="AC1554" s="246"/>
    </row>
    <row r="1555" spans="1:29" x14ac:dyDescent="0.3">
      <c r="A1555" s="246"/>
      <c r="B1555" s="246"/>
      <c r="C1555" s="246"/>
      <c r="D1555" s="246"/>
      <c r="E1555" s="246"/>
      <c r="F1555" s="247"/>
      <c r="G1555" s="246"/>
      <c r="H1555" s="246"/>
      <c r="I1555" s="246"/>
      <c r="J1555" s="246"/>
      <c r="K1555" s="246"/>
      <c r="L1555" s="246"/>
      <c r="M1555" s="246"/>
      <c r="O1555" s="246"/>
      <c r="P1555" s="246"/>
      <c r="Q1555" s="246"/>
      <c r="R1555" s="246"/>
      <c r="S1555" s="246"/>
      <c r="T1555" s="251"/>
      <c r="U1555" s="246"/>
      <c r="Z1555" s="246"/>
      <c r="AA1555" s="246"/>
      <c r="AB1555" s="246"/>
      <c r="AC1555" s="246"/>
    </row>
    <row r="1556" spans="1:29" x14ac:dyDescent="0.3">
      <c r="A1556" s="246"/>
      <c r="B1556" s="246"/>
      <c r="C1556" s="246"/>
      <c r="D1556" s="246"/>
      <c r="E1556" s="246"/>
      <c r="F1556" s="247"/>
      <c r="G1556" s="246"/>
      <c r="H1556" s="246"/>
      <c r="I1556" s="246"/>
      <c r="J1556" s="246"/>
      <c r="K1556" s="246"/>
      <c r="L1556" s="246"/>
      <c r="M1556" s="246"/>
      <c r="O1556" s="246"/>
      <c r="P1556" s="246"/>
      <c r="Q1556" s="246"/>
      <c r="R1556" s="246"/>
      <c r="S1556" s="246"/>
      <c r="T1556" s="251"/>
      <c r="U1556" s="246"/>
      <c r="Z1556" s="246"/>
      <c r="AA1556" s="246"/>
      <c r="AB1556" s="246"/>
      <c r="AC1556" s="246"/>
    </row>
    <row r="1557" spans="1:29" x14ac:dyDescent="0.3">
      <c r="A1557" s="246"/>
      <c r="B1557" s="246"/>
      <c r="C1557" s="246"/>
      <c r="D1557" s="246"/>
      <c r="E1557" s="246"/>
      <c r="F1557" s="247"/>
      <c r="G1557" s="246"/>
      <c r="H1557" s="246"/>
      <c r="I1557" s="246"/>
      <c r="J1557" s="246"/>
      <c r="K1557" s="246"/>
      <c r="L1557" s="246"/>
      <c r="M1557" s="246"/>
      <c r="O1557" s="246"/>
      <c r="P1557" s="246"/>
      <c r="Q1557" s="246"/>
      <c r="R1557" s="246"/>
      <c r="S1557" s="246"/>
      <c r="T1557" s="251"/>
      <c r="U1557" s="246"/>
      <c r="Z1557" s="246"/>
      <c r="AA1557" s="246"/>
      <c r="AB1557" s="246"/>
      <c r="AC1557" s="246"/>
    </row>
    <row r="1558" spans="1:29" x14ac:dyDescent="0.3">
      <c r="A1558" s="246"/>
      <c r="B1558" s="246"/>
      <c r="C1558" s="246"/>
      <c r="D1558" s="246"/>
      <c r="E1558" s="246"/>
      <c r="F1558" s="247"/>
      <c r="G1558" s="246"/>
      <c r="H1558" s="246"/>
      <c r="I1558" s="246"/>
      <c r="J1558" s="246"/>
      <c r="K1558" s="246"/>
      <c r="L1558" s="246"/>
      <c r="M1558" s="246"/>
      <c r="O1558" s="246"/>
      <c r="P1558" s="246"/>
      <c r="Q1558" s="246"/>
      <c r="R1558" s="246"/>
      <c r="S1558" s="246"/>
      <c r="T1558" s="251"/>
      <c r="U1558" s="246"/>
      <c r="Z1558" s="246"/>
      <c r="AA1558" s="246"/>
      <c r="AB1558" s="246"/>
      <c r="AC1558" s="246"/>
    </row>
    <row r="1559" spans="1:29" x14ac:dyDescent="0.3">
      <c r="A1559" s="246"/>
      <c r="B1559" s="246"/>
      <c r="C1559" s="246"/>
      <c r="D1559" s="246"/>
      <c r="E1559" s="246"/>
      <c r="F1559" s="247"/>
      <c r="G1559" s="246"/>
      <c r="H1559" s="246"/>
      <c r="I1559" s="246"/>
      <c r="J1559" s="246"/>
      <c r="K1559" s="246"/>
      <c r="L1559" s="246"/>
      <c r="M1559" s="246"/>
      <c r="O1559" s="246"/>
      <c r="P1559" s="246"/>
      <c r="Q1559" s="246"/>
      <c r="R1559" s="246"/>
      <c r="S1559" s="246"/>
      <c r="T1559" s="251"/>
      <c r="U1559" s="246"/>
      <c r="Z1559" s="246"/>
      <c r="AA1559" s="246"/>
      <c r="AB1559" s="246"/>
      <c r="AC1559" s="246"/>
    </row>
    <row r="1560" spans="1:29" x14ac:dyDescent="0.3">
      <c r="A1560" s="246"/>
      <c r="B1560" s="246"/>
      <c r="C1560" s="246"/>
      <c r="D1560" s="246"/>
      <c r="E1560" s="246"/>
      <c r="F1560" s="247"/>
      <c r="G1560" s="246"/>
      <c r="H1560" s="246"/>
      <c r="I1560" s="246"/>
      <c r="J1560" s="246"/>
      <c r="K1560" s="246"/>
      <c r="L1560" s="246"/>
      <c r="M1560" s="246"/>
      <c r="O1560" s="246"/>
      <c r="P1560" s="246"/>
      <c r="Q1560" s="246"/>
      <c r="R1560" s="246"/>
      <c r="S1560" s="246"/>
      <c r="T1560" s="251"/>
      <c r="U1560" s="246"/>
      <c r="Z1560" s="246"/>
      <c r="AA1560" s="246"/>
      <c r="AB1560" s="246"/>
      <c r="AC1560" s="246"/>
    </row>
    <row r="1561" spans="1:29" x14ac:dyDescent="0.3">
      <c r="A1561" s="246"/>
      <c r="B1561" s="246"/>
      <c r="C1561" s="246"/>
      <c r="D1561" s="246"/>
      <c r="E1561" s="246"/>
      <c r="F1561" s="247"/>
      <c r="G1561" s="246"/>
      <c r="H1561" s="246"/>
      <c r="I1561" s="246"/>
      <c r="J1561" s="246"/>
      <c r="K1561" s="246"/>
      <c r="L1561" s="246"/>
      <c r="M1561" s="246"/>
      <c r="O1561" s="246"/>
      <c r="P1561" s="246"/>
      <c r="Q1561" s="246"/>
      <c r="R1561" s="246"/>
      <c r="S1561" s="246"/>
      <c r="T1561" s="251"/>
      <c r="U1561" s="246"/>
      <c r="Z1561" s="246"/>
      <c r="AA1561" s="246"/>
      <c r="AB1561" s="246"/>
      <c r="AC1561" s="246"/>
    </row>
    <row r="1562" spans="1:29" x14ac:dyDescent="0.3">
      <c r="A1562" s="246"/>
      <c r="B1562" s="246"/>
      <c r="C1562" s="246"/>
      <c r="D1562" s="246"/>
      <c r="E1562" s="246"/>
      <c r="F1562" s="247"/>
      <c r="G1562" s="246"/>
      <c r="H1562" s="246"/>
      <c r="I1562" s="246"/>
      <c r="J1562" s="246"/>
      <c r="K1562" s="246"/>
      <c r="L1562" s="246"/>
      <c r="M1562" s="246"/>
      <c r="O1562" s="246"/>
      <c r="P1562" s="246"/>
      <c r="Q1562" s="246"/>
      <c r="R1562" s="246"/>
      <c r="S1562" s="246"/>
      <c r="T1562" s="251"/>
      <c r="U1562" s="246"/>
      <c r="Z1562" s="246"/>
      <c r="AA1562" s="246"/>
      <c r="AB1562" s="246"/>
      <c r="AC1562" s="246"/>
    </row>
    <row r="1563" spans="1:29" x14ac:dyDescent="0.3">
      <c r="A1563" s="246"/>
      <c r="B1563" s="246"/>
      <c r="C1563" s="246"/>
      <c r="D1563" s="246"/>
      <c r="E1563" s="246"/>
      <c r="F1563" s="247"/>
      <c r="G1563" s="246"/>
      <c r="H1563" s="246"/>
      <c r="I1563" s="246"/>
      <c r="J1563" s="246"/>
      <c r="K1563" s="246"/>
      <c r="L1563" s="246"/>
      <c r="M1563" s="246"/>
      <c r="O1563" s="246"/>
      <c r="P1563" s="246"/>
      <c r="Q1563" s="246"/>
      <c r="R1563" s="246"/>
      <c r="S1563" s="246"/>
      <c r="T1563" s="251"/>
      <c r="U1563" s="246"/>
      <c r="Z1563" s="246"/>
      <c r="AA1563" s="246"/>
      <c r="AB1563" s="246"/>
      <c r="AC1563" s="246"/>
    </row>
    <row r="1564" spans="1:29" x14ac:dyDescent="0.3">
      <c r="A1564" s="246"/>
      <c r="B1564" s="246"/>
      <c r="C1564" s="246"/>
      <c r="D1564" s="246"/>
      <c r="E1564" s="246"/>
      <c r="F1564" s="247"/>
      <c r="G1564" s="246"/>
      <c r="H1564" s="246"/>
      <c r="I1564" s="246"/>
      <c r="J1564" s="246"/>
      <c r="K1564" s="246"/>
      <c r="L1564" s="246"/>
      <c r="M1564" s="246"/>
      <c r="O1564" s="246"/>
      <c r="P1564" s="246"/>
      <c r="Q1564" s="246"/>
      <c r="R1564" s="246"/>
      <c r="S1564" s="246"/>
      <c r="T1564" s="251"/>
      <c r="U1564" s="246"/>
      <c r="Z1564" s="246"/>
      <c r="AA1564" s="246"/>
      <c r="AB1564" s="246"/>
      <c r="AC1564" s="246"/>
    </row>
    <row r="1565" spans="1:29" x14ac:dyDescent="0.3">
      <c r="A1565" s="246"/>
      <c r="B1565" s="246"/>
      <c r="C1565" s="246"/>
      <c r="D1565" s="246"/>
      <c r="E1565" s="246"/>
      <c r="F1565" s="247"/>
      <c r="G1565" s="246"/>
      <c r="H1565" s="246"/>
      <c r="I1565" s="246"/>
      <c r="J1565" s="246"/>
      <c r="K1565" s="246"/>
      <c r="L1565" s="246"/>
      <c r="M1565" s="246"/>
      <c r="O1565" s="246"/>
      <c r="P1565" s="246"/>
      <c r="Q1565" s="246"/>
      <c r="R1565" s="246"/>
      <c r="S1565" s="246"/>
      <c r="T1565" s="251"/>
      <c r="U1565" s="246"/>
      <c r="Z1565" s="246"/>
      <c r="AA1565" s="246"/>
      <c r="AB1565" s="246"/>
      <c r="AC1565" s="246"/>
    </row>
    <row r="1566" spans="1:29" x14ac:dyDescent="0.3">
      <c r="A1566" s="246"/>
      <c r="B1566" s="246"/>
      <c r="C1566" s="246"/>
      <c r="D1566" s="246"/>
      <c r="E1566" s="246"/>
      <c r="F1566" s="247"/>
      <c r="G1566" s="246"/>
      <c r="H1566" s="246"/>
      <c r="I1566" s="246"/>
      <c r="J1566" s="246"/>
      <c r="K1566" s="246"/>
      <c r="L1566" s="246"/>
      <c r="M1566" s="246"/>
      <c r="O1566" s="246"/>
      <c r="P1566" s="246"/>
      <c r="Q1566" s="246"/>
      <c r="R1566" s="246"/>
      <c r="S1566" s="246"/>
      <c r="T1566" s="251"/>
      <c r="U1566" s="246"/>
      <c r="Z1566" s="246"/>
      <c r="AA1566" s="246"/>
      <c r="AB1566" s="246"/>
      <c r="AC1566" s="246"/>
    </row>
    <row r="1567" spans="1:29" x14ac:dyDescent="0.3">
      <c r="A1567" s="246"/>
      <c r="B1567" s="246"/>
      <c r="C1567" s="246"/>
      <c r="D1567" s="246"/>
      <c r="E1567" s="246"/>
      <c r="F1567" s="247"/>
      <c r="G1567" s="246"/>
      <c r="H1567" s="246"/>
      <c r="I1567" s="246"/>
      <c r="J1567" s="246"/>
      <c r="K1567" s="246"/>
      <c r="L1567" s="246"/>
      <c r="M1567" s="246"/>
      <c r="O1567" s="246"/>
      <c r="P1567" s="246"/>
      <c r="Q1567" s="246"/>
      <c r="R1567" s="246"/>
      <c r="S1567" s="246"/>
      <c r="T1567" s="251"/>
      <c r="U1567" s="246"/>
      <c r="Z1567" s="246"/>
      <c r="AA1567" s="246"/>
      <c r="AB1567" s="246"/>
      <c r="AC1567" s="246"/>
    </row>
    <row r="1568" spans="1:29" x14ac:dyDescent="0.3">
      <c r="A1568" s="246"/>
      <c r="B1568" s="246"/>
      <c r="C1568" s="246"/>
      <c r="D1568" s="246"/>
      <c r="E1568" s="246"/>
      <c r="F1568" s="247"/>
      <c r="G1568" s="246"/>
      <c r="H1568" s="246"/>
      <c r="I1568" s="246"/>
      <c r="J1568" s="246"/>
      <c r="K1568" s="246"/>
      <c r="L1568" s="246"/>
      <c r="M1568" s="246"/>
      <c r="O1568" s="246"/>
      <c r="P1568" s="246"/>
      <c r="Q1568" s="246"/>
      <c r="R1568" s="246"/>
      <c r="S1568" s="246"/>
      <c r="T1568" s="251"/>
      <c r="U1568" s="246"/>
      <c r="Z1568" s="246"/>
      <c r="AA1568" s="246"/>
      <c r="AB1568" s="246"/>
      <c r="AC1568" s="246"/>
    </row>
    <row r="1569" spans="1:29" x14ac:dyDescent="0.3">
      <c r="A1569" s="246"/>
      <c r="B1569" s="246"/>
      <c r="C1569" s="246"/>
      <c r="D1569" s="246"/>
      <c r="E1569" s="246"/>
      <c r="F1569" s="247"/>
      <c r="G1569" s="246"/>
      <c r="H1569" s="246"/>
      <c r="I1569" s="246"/>
      <c r="J1569" s="246"/>
      <c r="K1569" s="246"/>
      <c r="L1569" s="246"/>
      <c r="M1569" s="246"/>
      <c r="O1569" s="246"/>
      <c r="P1569" s="246"/>
      <c r="Q1569" s="246"/>
      <c r="R1569" s="246"/>
      <c r="S1569" s="246"/>
      <c r="T1569" s="251"/>
      <c r="U1569" s="246"/>
      <c r="Z1569" s="246"/>
      <c r="AA1569" s="246"/>
      <c r="AB1569" s="246"/>
      <c r="AC1569" s="246"/>
    </row>
    <row r="1570" spans="1:29" x14ac:dyDescent="0.3">
      <c r="A1570" s="246"/>
      <c r="B1570" s="246"/>
      <c r="C1570" s="246"/>
      <c r="D1570" s="246"/>
      <c r="E1570" s="246"/>
      <c r="F1570" s="247"/>
      <c r="G1570" s="246"/>
      <c r="H1570" s="246"/>
      <c r="I1570" s="246"/>
      <c r="J1570" s="246"/>
      <c r="K1570" s="246"/>
      <c r="L1570" s="246"/>
      <c r="M1570" s="246"/>
      <c r="O1570" s="246"/>
      <c r="P1570" s="246"/>
      <c r="Q1570" s="246"/>
      <c r="R1570" s="246"/>
      <c r="S1570" s="246"/>
      <c r="T1570" s="251"/>
      <c r="U1570" s="246"/>
      <c r="Z1570" s="246"/>
      <c r="AA1570" s="246"/>
      <c r="AB1570" s="246"/>
      <c r="AC1570" s="246"/>
    </row>
    <row r="1571" spans="1:29" x14ac:dyDescent="0.3">
      <c r="A1571" s="246"/>
      <c r="B1571" s="246"/>
      <c r="C1571" s="246"/>
      <c r="D1571" s="246"/>
      <c r="E1571" s="246"/>
      <c r="F1571" s="247"/>
      <c r="G1571" s="246"/>
      <c r="H1571" s="246"/>
      <c r="I1571" s="246"/>
      <c r="J1571" s="246"/>
      <c r="K1571" s="246"/>
      <c r="L1571" s="246"/>
      <c r="M1571" s="246"/>
      <c r="O1571" s="246"/>
      <c r="P1571" s="246"/>
      <c r="Q1571" s="246"/>
      <c r="R1571" s="246"/>
      <c r="S1571" s="246"/>
      <c r="T1571" s="251"/>
      <c r="U1571" s="246"/>
      <c r="Z1571" s="246"/>
      <c r="AA1571" s="246"/>
      <c r="AB1571" s="246"/>
      <c r="AC1571" s="246"/>
    </row>
    <row r="1572" spans="1:29" x14ac:dyDescent="0.3">
      <c r="A1572" s="246"/>
      <c r="B1572" s="246"/>
      <c r="C1572" s="246"/>
      <c r="D1572" s="246"/>
      <c r="E1572" s="246"/>
      <c r="F1572" s="247"/>
      <c r="G1572" s="246"/>
      <c r="H1572" s="246"/>
      <c r="I1572" s="246"/>
      <c r="J1572" s="246"/>
      <c r="K1572" s="246"/>
      <c r="L1572" s="246"/>
      <c r="M1572" s="246"/>
      <c r="O1572" s="246"/>
      <c r="P1572" s="246"/>
      <c r="Q1572" s="246"/>
      <c r="R1572" s="246"/>
      <c r="S1572" s="246"/>
      <c r="T1572" s="251"/>
      <c r="U1572" s="246"/>
      <c r="Z1572" s="246"/>
      <c r="AA1572" s="246"/>
      <c r="AB1572" s="246"/>
      <c r="AC1572" s="246"/>
    </row>
    <row r="1573" spans="1:29" x14ac:dyDescent="0.3">
      <c r="A1573" s="246"/>
      <c r="B1573" s="246"/>
      <c r="C1573" s="246"/>
      <c r="D1573" s="246"/>
      <c r="E1573" s="246"/>
      <c r="F1573" s="247"/>
      <c r="G1573" s="246"/>
      <c r="H1573" s="246"/>
      <c r="I1573" s="246"/>
      <c r="J1573" s="246"/>
      <c r="K1573" s="246"/>
      <c r="L1573" s="246"/>
      <c r="M1573" s="246"/>
      <c r="O1573" s="246"/>
      <c r="P1573" s="246"/>
      <c r="Q1573" s="246"/>
      <c r="R1573" s="246"/>
      <c r="S1573" s="246"/>
      <c r="T1573" s="251"/>
      <c r="U1573" s="246"/>
      <c r="Z1573" s="246"/>
      <c r="AA1573" s="246"/>
      <c r="AB1573" s="246"/>
      <c r="AC1573" s="246"/>
    </row>
    <row r="1574" spans="1:29" x14ac:dyDescent="0.3">
      <c r="A1574" s="246"/>
      <c r="B1574" s="246"/>
      <c r="C1574" s="246"/>
      <c r="D1574" s="246"/>
      <c r="E1574" s="246"/>
      <c r="F1574" s="247"/>
      <c r="G1574" s="246"/>
      <c r="H1574" s="246"/>
      <c r="I1574" s="246"/>
      <c r="J1574" s="246"/>
      <c r="K1574" s="246"/>
      <c r="L1574" s="246"/>
      <c r="M1574" s="246"/>
      <c r="O1574" s="246"/>
      <c r="P1574" s="246"/>
      <c r="Q1574" s="246"/>
      <c r="R1574" s="246"/>
      <c r="S1574" s="246"/>
      <c r="T1574" s="251"/>
      <c r="U1574" s="246"/>
      <c r="Z1574" s="246"/>
      <c r="AA1574" s="246"/>
      <c r="AB1574" s="246"/>
      <c r="AC1574" s="246"/>
    </row>
    <row r="1575" spans="1:29" x14ac:dyDescent="0.3">
      <c r="A1575" s="246"/>
      <c r="B1575" s="246"/>
      <c r="C1575" s="246"/>
      <c r="D1575" s="246"/>
      <c r="E1575" s="246"/>
      <c r="F1575" s="247"/>
      <c r="G1575" s="246"/>
      <c r="H1575" s="246"/>
      <c r="I1575" s="246"/>
      <c r="J1575" s="246"/>
      <c r="K1575" s="246"/>
      <c r="L1575" s="246"/>
      <c r="M1575" s="246"/>
      <c r="O1575" s="246"/>
      <c r="P1575" s="246"/>
      <c r="Q1575" s="246"/>
      <c r="R1575" s="246"/>
      <c r="S1575" s="246"/>
      <c r="T1575" s="251"/>
      <c r="U1575" s="246"/>
      <c r="Z1575" s="246"/>
      <c r="AA1575" s="246"/>
      <c r="AB1575" s="246"/>
      <c r="AC1575" s="246"/>
    </row>
    <row r="1576" spans="1:29" x14ac:dyDescent="0.3">
      <c r="A1576" s="246"/>
      <c r="B1576" s="246"/>
      <c r="C1576" s="246"/>
      <c r="D1576" s="246"/>
      <c r="E1576" s="246"/>
      <c r="F1576" s="247"/>
      <c r="G1576" s="246"/>
      <c r="H1576" s="246"/>
      <c r="I1576" s="246"/>
      <c r="J1576" s="246"/>
      <c r="K1576" s="246"/>
      <c r="L1576" s="246"/>
      <c r="M1576" s="246"/>
      <c r="O1576" s="246"/>
      <c r="P1576" s="246"/>
      <c r="Q1576" s="246"/>
      <c r="R1576" s="246"/>
      <c r="S1576" s="246"/>
      <c r="T1576" s="251"/>
      <c r="U1576" s="246"/>
      <c r="Z1576" s="246"/>
      <c r="AA1576" s="246"/>
      <c r="AB1576" s="246"/>
      <c r="AC1576" s="246"/>
    </row>
    <row r="1577" spans="1:29" x14ac:dyDescent="0.3">
      <c r="A1577" s="246"/>
      <c r="B1577" s="246"/>
      <c r="C1577" s="246"/>
      <c r="D1577" s="246"/>
      <c r="E1577" s="246"/>
      <c r="F1577" s="247"/>
      <c r="G1577" s="246"/>
      <c r="H1577" s="246"/>
      <c r="I1577" s="246"/>
      <c r="J1577" s="246"/>
      <c r="K1577" s="246"/>
      <c r="L1577" s="246"/>
      <c r="M1577" s="246"/>
      <c r="O1577" s="246"/>
      <c r="P1577" s="246"/>
      <c r="Q1577" s="246"/>
      <c r="R1577" s="246"/>
      <c r="S1577" s="246"/>
      <c r="T1577" s="251"/>
      <c r="U1577" s="246"/>
      <c r="Z1577" s="246"/>
      <c r="AA1577" s="246"/>
      <c r="AB1577" s="246"/>
      <c r="AC1577" s="246"/>
    </row>
    <row r="1578" spans="1:29" x14ac:dyDescent="0.3">
      <c r="A1578" s="246"/>
      <c r="B1578" s="246"/>
      <c r="C1578" s="246"/>
      <c r="D1578" s="246"/>
      <c r="E1578" s="246"/>
      <c r="F1578" s="247"/>
      <c r="G1578" s="246"/>
      <c r="H1578" s="246"/>
      <c r="I1578" s="246"/>
      <c r="J1578" s="246"/>
      <c r="K1578" s="246"/>
      <c r="L1578" s="246"/>
      <c r="M1578" s="246"/>
      <c r="O1578" s="246"/>
      <c r="P1578" s="246"/>
      <c r="Q1578" s="246"/>
      <c r="R1578" s="246"/>
      <c r="S1578" s="246"/>
      <c r="T1578" s="251"/>
      <c r="U1578" s="246"/>
      <c r="Z1578" s="246"/>
      <c r="AA1578" s="246"/>
      <c r="AB1578" s="246"/>
      <c r="AC1578" s="246"/>
    </row>
    <row r="1579" spans="1:29" x14ac:dyDescent="0.3">
      <c r="A1579" s="246"/>
      <c r="B1579" s="246"/>
      <c r="C1579" s="246"/>
      <c r="D1579" s="246"/>
      <c r="E1579" s="246"/>
      <c r="F1579" s="247"/>
      <c r="G1579" s="246"/>
      <c r="H1579" s="246"/>
      <c r="I1579" s="246"/>
      <c r="J1579" s="246"/>
      <c r="K1579" s="246"/>
      <c r="L1579" s="246"/>
      <c r="M1579" s="246"/>
      <c r="O1579" s="246"/>
      <c r="P1579" s="246"/>
      <c r="Q1579" s="246"/>
      <c r="R1579" s="246"/>
      <c r="S1579" s="246"/>
      <c r="T1579" s="251"/>
      <c r="U1579" s="246"/>
      <c r="Z1579" s="246"/>
      <c r="AA1579" s="246"/>
      <c r="AB1579" s="246"/>
      <c r="AC1579" s="246"/>
    </row>
    <row r="1580" spans="1:29" x14ac:dyDescent="0.3">
      <c r="A1580" s="246"/>
      <c r="B1580" s="246"/>
      <c r="C1580" s="246"/>
      <c r="D1580" s="246"/>
      <c r="E1580" s="246"/>
      <c r="F1580" s="247"/>
      <c r="G1580" s="246"/>
      <c r="H1580" s="246"/>
      <c r="I1580" s="246"/>
      <c r="J1580" s="246"/>
      <c r="K1580" s="246"/>
      <c r="L1580" s="246"/>
      <c r="M1580" s="246"/>
      <c r="O1580" s="246"/>
      <c r="P1580" s="246"/>
      <c r="Q1580" s="246"/>
      <c r="R1580" s="246"/>
      <c r="S1580" s="246"/>
      <c r="T1580" s="251"/>
      <c r="U1580" s="246"/>
      <c r="Z1580" s="246"/>
      <c r="AA1580" s="246"/>
      <c r="AB1580" s="246"/>
      <c r="AC1580" s="246"/>
    </row>
    <row r="1581" spans="1:29" x14ac:dyDescent="0.3">
      <c r="A1581" s="246"/>
      <c r="B1581" s="246"/>
      <c r="C1581" s="246"/>
      <c r="D1581" s="246"/>
      <c r="E1581" s="246"/>
      <c r="F1581" s="247"/>
      <c r="G1581" s="246"/>
      <c r="H1581" s="246"/>
      <c r="I1581" s="246"/>
      <c r="J1581" s="246"/>
      <c r="K1581" s="246"/>
      <c r="L1581" s="246"/>
      <c r="M1581" s="246"/>
      <c r="O1581" s="246"/>
      <c r="P1581" s="246"/>
      <c r="Q1581" s="246"/>
      <c r="R1581" s="246"/>
      <c r="S1581" s="246"/>
      <c r="T1581" s="251"/>
      <c r="U1581" s="246"/>
      <c r="Z1581" s="246"/>
      <c r="AA1581" s="246"/>
      <c r="AB1581" s="246"/>
      <c r="AC1581" s="246"/>
    </row>
    <row r="1582" spans="1:29" x14ac:dyDescent="0.3">
      <c r="A1582" s="246"/>
      <c r="B1582" s="246"/>
      <c r="C1582" s="246"/>
      <c r="D1582" s="246"/>
      <c r="E1582" s="246"/>
      <c r="F1582" s="247"/>
      <c r="G1582" s="246"/>
      <c r="H1582" s="246"/>
      <c r="I1582" s="246"/>
      <c r="J1582" s="246"/>
      <c r="K1582" s="246"/>
      <c r="L1582" s="246"/>
      <c r="M1582" s="246"/>
      <c r="O1582" s="246"/>
      <c r="P1582" s="246"/>
      <c r="Q1582" s="246"/>
      <c r="R1582" s="246"/>
      <c r="S1582" s="246"/>
      <c r="T1582" s="251"/>
      <c r="U1582" s="246"/>
      <c r="Z1582" s="246"/>
      <c r="AA1582" s="246"/>
      <c r="AB1582" s="246"/>
      <c r="AC1582" s="246"/>
    </row>
    <row r="1583" spans="1:29" x14ac:dyDescent="0.3">
      <c r="A1583" s="246"/>
      <c r="B1583" s="246"/>
      <c r="C1583" s="246"/>
      <c r="D1583" s="246"/>
      <c r="E1583" s="246"/>
      <c r="F1583" s="247"/>
      <c r="G1583" s="246"/>
      <c r="H1583" s="246"/>
      <c r="I1583" s="246"/>
      <c r="J1583" s="246"/>
      <c r="K1583" s="246"/>
      <c r="L1583" s="246"/>
      <c r="M1583" s="246"/>
      <c r="O1583" s="246"/>
      <c r="P1583" s="246"/>
      <c r="Q1583" s="246"/>
      <c r="R1583" s="246"/>
      <c r="S1583" s="246"/>
      <c r="T1583" s="251"/>
      <c r="U1583" s="246"/>
      <c r="Z1583" s="246"/>
      <c r="AA1583" s="246"/>
      <c r="AB1583" s="246"/>
      <c r="AC1583" s="246"/>
    </row>
    <row r="1584" spans="1:29" x14ac:dyDescent="0.3">
      <c r="A1584" s="246"/>
      <c r="B1584" s="246"/>
      <c r="C1584" s="246"/>
      <c r="D1584" s="246"/>
      <c r="E1584" s="246"/>
      <c r="F1584" s="247"/>
      <c r="G1584" s="246"/>
      <c r="H1584" s="246"/>
      <c r="I1584" s="246"/>
      <c r="J1584" s="246"/>
      <c r="K1584" s="246"/>
      <c r="L1584" s="246"/>
      <c r="M1584" s="246"/>
      <c r="O1584" s="246"/>
      <c r="P1584" s="246"/>
      <c r="Q1584" s="246"/>
      <c r="R1584" s="246"/>
      <c r="S1584" s="246"/>
      <c r="T1584" s="251"/>
      <c r="U1584" s="246"/>
      <c r="Z1584" s="246"/>
      <c r="AA1584" s="246"/>
      <c r="AB1584" s="246"/>
      <c r="AC1584" s="246"/>
    </row>
    <row r="1585" spans="1:29" x14ac:dyDescent="0.3">
      <c r="A1585" s="246"/>
      <c r="B1585" s="246"/>
      <c r="C1585" s="246"/>
      <c r="D1585" s="246"/>
      <c r="E1585" s="246"/>
      <c r="F1585" s="247"/>
      <c r="G1585" s="246"/>
      <c r="H1585" s="246"/>
      <c r="I1585" s="246"/>
      <c r="J1585" s="246"/>
      <c r="K1585" s="246"/>
      <c r="L1585" s="246"/>
      <c r="M1585" s="246"/>
      <c r="O1585" s="246"/>
      <c r="P1585" s="246"/>
      <c r="Q1585" s="246"/>
      <c r="R1585" s="246"/>
      <c r="S1585" s="246"/>
      <c r="T1585" s="251"/>
      <c r="U1585" s="246"/>
      <c r="Z1585" s="246"/>
      <c r="AA1585" s="246"/>
      <c r="AB1585" s="246"/>
      <c r="AC1585" s="246"/>
    </row>
    <row r="1586" spans="1:29" x14ac:dyDescent="0.3">
      <c r="A1586" s="246"/>
      <c r="B1586" s="246"/>
      <c r="C1586" s="246"/>
      <c r="D1586" s="246"/>
      <c r="E1586" s="246"/>
      <c r="F1586" s="247"/>
      <c r="G1586" s="246"/>
      <c r="H1586" s="246"/>
      <c r="I1586" s="246"/>
      <c r="J1586" s="246"/>
      <c r="K1586" s="246"/>
      <c r="L1586" s="246"/>
      <c r="M1586" s="246"/>
      <c r="O1586" s="246"/>
      <c r="P1586" s="246"/>
      <c r="Q1586" s="246"/>
      <c r="R1586" s="246"/>
      <c r="S1586" s="246"/>
      <c r="T1586" s="251"/>
      <c r="U1586" s="246"/>
      <c r="Z1586" s="246"/>
      <c r="AA1586" s="246"/>
      <c r="AB1586" s="246"/>
      <c r="AC1586" s="246"/>
    </row>
    <row r="1587" spans="1:29" x14ac:dyDescent="0.3">
      <c r="A1587" s="246"/>
      <c r="B1587" s="246"/>
      <c r="C1587" s="246"/>
      <c r="D1587" s="246"/>
      <c r="E1587" s="246"/>
      <c r="F1587" s="247"/>
      <c r="G1587" s="246"/>
      <c r="H1587" s="246"/>
      <c r="I1587" s="246"/>
      <c r="J1587" s="246"/>
      <c r="K1587" s="246"/>
      <c r="L1587" s="246"/>
      <c r="M1587" s="246"/>
      <c r="O1587" s="246"/>
      <c r="P1587" s="246"/>
      <c r="Q1587" s="246"/>
      <c r="R1587" s="246"/>
      <c r="S1587" s="246"/>
      <c r="T1587" s="251"/>
      <c r="U1587" s="246"/>
      <c r="Z1587" s="246"/>
      <c r="AA1587" s="246"/>
      <c r="AB1587" s="246"/>
      <c r="AC1587" s="246"/>
    </row>
    <row r="1588" spans="1:29" x14ac:dyDescent="0.3">
      <c r="A1588" s="246"/>
      <c r="B1588" s="246"/>
      <c r="C1588" s="246"/>
      <c r="D1588" s="246"/>
      <c r="E1588" s="246"/>
      <c r="F1588" s="247"/>
      <c r="G1588" s="246"/>
      <c r="H1588" s="246"/>
      <c r="I1588" s="246"/>
      <c r="J1588" s="246"/>
      <c r="K1588" s="246"/>
      <c r="L1588" s="246"/>
      <c r="M1588" s="246"/>
      <c r="O1588" s="246"/>
      <c r="P1588" s="246"/>
      <c r="Q1588" s="246"/>
      <c r="R1588" s="246"/>
      <c r="S1588" s="246"/>
      <c r="T1588" s="251"/>
      <c r="U1588" s="246"/>
      <c r="Z1588" s="246"/>
      <c r="AA1588" s="246"/>
      <c r="AB1588" s="246"/>
      <c r="AC1588" s="246"/>
    </row>
    <row r="1589" spans="1:29" x14ac:dyDescent="0.3">
      <c r="A1589" s="246"/>
      <c r="B1589" s="246"/>
      <c r="C1589" s="246"/>
      <c r="D1589" s="246"/>
      <c r="E1589" s="246"/>
      <c r="F1589" s="247"/>
      <c r="G1589" s="246"/>
      <c r="H1589" s="246"/>
      <c r="I1589" s="246"/>
      <c r="J1589" s="246"/>
      <c r="K1589" s="246"/>
      <c r="L1589" s="246"/>
      <c r="M1589" s="246"/>
      <c r="O1589" s="246"/>
      <c r="P1589" s="246"/>
      <c r="Q1589" s="246"/>
      <c r="R1589" s="246"/>
      <c r="S1589" s="246"/>
      <c r="T1589" s="251"/>
      <c r="U1589" s="246"/>
      <c r="Z1589" s="246"/>
      <c r="AA1589" s="246"/>
      <c r="AB1589" s="246"/>
      <c r="AC1589" s="246"/>
    </row>
    <row r="1590" spans="1:29" x14ac:dyDescent="0.3">
      <c r="A1590" s="246"/>
      <c r="B1590" s="246"/>
      <c r="C1590" s="246"/>
      <c r="D1590" s="246"/>
      <c r="E1590" s="246"/>
      <c r="F1590" s="247"/>
      <c r="G1590" s="246"/>
      <c r="H1590" s="246"/>
      <c r="I1590" s="246"/>
      <c r="J1590" s="246"/>
      <c r="K1590" s="246"/>
      <c r="L1590" s="246"/>
      <c r="M1590" s="246"/>
      <c r="O1590" s="246"/>
      <c r="P1590" s="246"/>
      <c r="Q1590" s="246"/>
      <c r="R1590" s="246"/>
      <c r="S1590" s="246"/>
      <c r="T1590" s="251"/>
      <c r="U1590" s="246"/>
      <c r="Z1590" s="246"/>
      <c r="AA1590" s="246"/>
      <c r="AB1590" s="246"/>
      <c r="AC1590" s="246"/>
    </row>
    <row r="1591" spans="1:29" x14ac:dyDescent="0.3">
      <c r="A1591" s="246"/>
      <c r="B1591" s="246"/>
      <c r="C1591" s="246"/>
      <c r="D1591" s="246"/>
      <c r="E1591" s="246"/>
      <c r="F1591" s="247"/>
      <c r="G1591" s="246"/>
      <c r="H1591" s="246"/>
      <c r="I1591" s="246"/>
      <c r="J1591" s="246"/>
      <c r="K1591" s="246"/>
      <c r="L1591" s="246"/>
      <c r="M1591" s="246"/>
      <c r="O1591" s="246"/>
      <c r="P1591" s="246"/>
      <c r="Q1591" s="246"/>
      <c r="R1591" s="246"/>
      <c r="S1591" s="246"/>
      <c r="T1591" s="251"/>
      <c r="U1591" s="246"/>
      <c r="Z1591" s="246"/>
      <c r="AA1591" s="246"/>
      <c r="AB1591" s="246"/>
      <c r="AC1591" s="246"/>
    </row>
    <row r="1592" spans="1:29" x14ac:dyDescent="0.3">
      <c r="A1592" s="246"/>
      <c r="B1592" s="246"/>
      <c r="C1592" s="246"/>
      <c r="D1592" s="246"/>
      <c r="E1592" s="246"/>
      <c r="F1592" s="247"/>
      <c r="G1592" s="246"/>
      <c r="H1592" s="246"/>
      <c r="I1592" s="246"/>
      <c r="J1592" s="246"/>
      <c r="K1592" s="246"/>
      <c r="L1592" s="246"/>
      <c r="M1592" s="246"/>
      <c r="O1592" s="246"/>
      <c r="P1592" s="246"/>
      <c r="Q1592" s="246"/>
      <c r="R1592" s="246"/>
      <c r="S1592" s="246"/>
      <c r="T1592" s="251"/>
      <c r="U1592" s="246"/>
      <c r="Z1592" s="246"/>
      <c r="AA1592" s="246"/>
      <c r="AB1592" s="246"/>
      <c r="AC1592" s="246"/>
    </row>
    <row r="1593" spans="1:29" x14ac:dyDescent="0.3">
      <c r="A1593" s="246"/>
      <c r="B1593" s="246"/>
      <c r="C1593" s="246"/>
      <c r="D1593" s="246"/>
      <c r="E1593" s="246"/>
      <c r="F1593" s="247"/>
      <c r="G1593" s="246"/>
      <c r="H1593" s="246"/>
      <c r="I1593" s="246"/>
      <c r="J1593" s="246"/>
      <c r="K1593" s="246"/>
      <c r="L1593" s="246"/>
      <c r="M1593" s="246"/>
      <c r="O1593" s="246"/>
      <c r="P1593" s="246"/>
      <c r="Q1593" s="246"/>
      <c r="R1593" s="246"/>
      <c r="S1593" s="246"/>
      <c r="T1593" s="251"/>
      <c r="U1593" s="246"/>
      <c r="Z1593" s="246"/>
      <c r="AA1593" s="246"/>
      <c r="AB1593" s="246"/>
      <c r="AC1593" s="246"/>
    </row>
    <row r="1594" spans="1:29" x14ac:dyDescent="0.3">
      <c r="A1594" s="246"/>
      <c r="B1594" s="246"/>
      <c r="C1594" s="246"/>
      <c r="D1594" s="246"/>
      <c r="E1594" s="246"/>
      <c r="F1594" s="247"/>
      <c r="G1594" s="246"/>
      <c r="H1594" s="246"/>
      <c r="I1594" s="246"/>
      <c r="J1594" s="246"/>
      <c r="K1594" s="246"/>
      <c r="L1594" s="246"/>
      <c r="M1594" s="246"/>
      <c r="O1594" s="246"/>
      <c r="P1594" s="246"/>
      <c r="Q1594" s="246"/>
      <c r="R1594" s="246"/>
      <c r="S1594" s="246"/>
      <c r="T1594" s="251"/>
      <c r="U1594" s="246"/>
      <c r="Z1594" s="246"/>
      <c r="AA1594" s="246"/>
      <c r="AB1594" s="246"/>
      <c r="AC1594" s="246"/>
    </row>
    <row r="1595" spans="1:29" x14ac:dyDescent="0.3">
      <c r="A1595" s="246"/>
      <c r="B1595" s="246"/>
      <c r="C1595" s="246"/>
      <c r="D1595" s="246"/>
      <c r="E1595" s="246"/>
      <c r="F1595" s="247"/>
      <c r="G1595" s="246"/>
      <c r="H1595" s="246"/>
      <c r="I1595" s="246"/>
      <c r="J1595" s="246"/>
      <c r="K1595" s="246"/>
      <c r="L1595" s="246"/>
      <c r="M1595" s="246"/>
      <c r="O1595" s="246"/>
      <c r="P1595" s="246"/>
      <c r="Q1595" s="246"/>
      <c r="R1595" s="246"/>
      <c r="S1595" s="246"/>
      <c r="T1595" s="251"/>
      <c r="U1595" s="246"/>
      <c r="Z1595" s="246"/>
      <c r="AA1595" s="246"/>
      <c r="AB1595" s="246"/>
      <c r="AC1595" s="246"/>
    </row>
    <row r="1596" spans="1:29" x14ac:dyDescent="0.3">
      <c r="A1596" s="246"/>
      <c r="B1596" s="246"/>
      <c r="C1596" s="246"/>
      <c r="D1596" s="246"/>
      <c r="E1596" s="246"/>
      <c r="F1596" s="247"/>
      <c r="G1596" s="246"/>
      <c r="H1596" s="246"/>
      <c r="I1596" s="246"/>
      <c r="J1596" s="246"/>
      <c r="K1596" s="246"/>
      <c r="L1596" s="246"/>
      <c r="M1596" s="246"/>
      <c r="O1596" s="246"/>
      <c r="P1596" s="246"/>
      <c r="Q1596" s="246"/>
      <c r="R1596" s="246"/>
      <c r="S1596" s="246"/>
      <c r="T1596" s="251"/>
      <c r="U1596" s="246"/>
      <c r="Z1596" s="246"/>
      <c r="AA1596" s="246"/>
      <c r="AB1596" s="246"/>
      <c r="AC1596" s="246"/>
    </row>
    <row r="1597" spans="1:29" x14ac:dyDescent="0.3">
      <c r="A1597" s="246"/>
      <c r="B1597" s="246"/>
      <c r="C1597" s="246"/>
      <c r="D1597" s="246"/>
      <c r="E1597" s="246"/>
      <c r="F1597" s="247"/>
      <c r="G1597" s="246"/>
      <c r="H1597" s="246"/>
      <c r="I1597" s="246"/>
      <c r="J1597" s="246"/>
      <c r="K1597" s="246"/>
      <c r="L1597" s="246"/>
      <c r="M1597" s="246"/>
      <c r="O1597" s="246"/>
      <c r="P1597" s="246"/>
      <c r="Q1597" s="246"/>
      <c r="R1597" s="246"/>
      <c r="S1597" s="246"/>
      <c r="T1597" s="251"/>
      <c r="U1597" s="246"/>
      <c r="Z1597" s="246"/>
      <c r="AA1597" s="246"/>
      <c r="AB1597" s="246"/>
      <c r="AC1597" s="246"/>
    </row>
    <row r="1598" spans="1:29" x14ac:dyDescent="0.3">
      <c r="A1598" s="246"/>
      <c r="B1598" s="246"/>
      <c r="C1598" s="246"/>
      <c r="D1598" s="246"/>
      <c r="E1598" s="246"/>
      <c r="F1598" s="247"/>
      <c r="G1598" s="246"/>
      <c r="H1598" s="246"/>
      <c r="I1598" s="246"/>
      <c r="J1598" s="246"/>
      <c r="K1598" s="246"/>
      <c r="L1598" s="246"/>
      <c r="M1598" s="246"/>
      <c r="O1598" s="246"/>
      <c r="P1598" s="246"/>
      <c r="Q1598" s="246"/>
      <c r="R1598" s="246"/>
      <c r="S1598" s="246"/>
      <c r="T1598" s="251"/>
      <c r="U1598" s="246"/>
      <c r="Z1598" s="246"/>
      <c r="AA1598" s="246"/>
      <c r="AB1598" s="246"/>
      <c r="AC1598" s="246"/>
    </row>
    <row r="1599" spans="1:29" x14ac:dyDescent="0.3">
      <c r="A1599" s="246"/>
      <c r="B1599" s="246"/>
      <c r="C1599" s="246"/>
      <c r="D1599" s="246"/>
      <c r="E1599" s="246"/>
      <c r="F1599" s="247"/>
      <c r="G1599" s="246"/>
      <c r="H1599" s="246"/>
      <c r="I1599" s="246"/>
      <c r="J1599" s="246"/>
      <c r="K1599" s="246"/>
      <c r="L1599" s="246"/>
      <c r="M1599" s="246"/>
      <c r="O1599" s="246"/>
      <c r="P1599" s="246"/>
      <c r="Q1599" s="246"/>
      <c r="R1599" s="246"/>
      <c r="S1599" s="246"/>
      <c r="T1599" s="251"/>
      <c r="U1599" s="246"/>
      <c r="Z1599" s="246"/>
      <c r="AA1599" s="246"/>
      <c r="AB1599" s="246"/>
      <c r="AC1599" s="246"/>
    </row>
    <row r="1600" spans="1:29" x14ac:dyDescent="0.3">
      <c r="A1600" s="246"/>
      <c r="B1600" s="246"/>
      <c r="C1600" s="246"/>
      <c r="D1600" s="246"/>
      <c r="E1600" s="246"/>
      <c r="F1600" s="247"/>
      <c r="G1600" s="246"/>
      <c r="H1600" s="246"/>
      <c r="I1600" s="246"/>
      <c r="J1600" s="246"/>
      <c r="K1600" s="246"/>
      <c r="L1600" s="246"/>
      <c r="M1600" s="246"/>
      <c r="O1600" s="246"/>
      <c r="P1600" s="246"/>
      <c r="Q1600" s="246"/>
      <c r="R1600" s="246"/>
      <c r="S1600" s="246"/>
      <c r="T1600" s="251"/>
      <c r="U1600" s="246"/>
      <c r="Z1600" s="246"/>
      <c r="AA1600" s="246"/>
      <c r="AB1600" s="246"/>
      <c r="AC1600" s="246"/>
    </row>
    <row r="1601" spans="1:29" x14ac:dyDescent="0.3">
      <c r="A1601" s="246"/>
      <c r="B1601" s="246"/>
      <c r="C1601" s="246"/>
      <c r="D1601" s="246"/>
      <c r="E1601" s="246"/>
      <c r="F1601" s="247"/>
      <c r="G1601" s="246"/>
      <c r="H1601" s="246"/>
      <c r="I1601" s="246"/>
      <c r="J1601" s="246"/>
      <c r="K1601" s="246"/>
      <c r="L1601" s="246"/>
      <c r="M1601" s="246"/>
      <c r="O1601" s="246"/>
      <c r="P1601" s="246"/>
      <c r="Q1601" s="246"/>
      <c r="R1601" s="246"/>
      <c r="S1601" s="246"/>
      <c r="T1601" s="251"/>
      <c r="U1601" s="246"/>
      <c r="Z1601" s="246"/>
      <c r="AA1601" s="246"/>
      <c r="AB1601" s="246"/>
      <c r="AC1601" s="246"/>
    </row>
    <row r="1602" spans="1:29" x14ac:dyDescent="0.3">
      <c r="A1602" s="246"/>
      <c r="B1602" s="246"/>
      <c r="C1602" s="246"/>
      <c r="D1602" s="246"/>
      <c r="E1602" s="246"/>
      <c r="F1602" s="247"/>
      <c r="G1602" s="246"/>
      <c r="H1602" s="246"/>
      <c r="I1602" s="246"/>
      <c r="J1602" s="246"/>
      <c r="K1602" s="246"/>
      <c r="L1602" s="246"/>
      <c r="M1602" s="246"/>
      <c r="O1602" s="246"/>
      <c r="P1602" s="246"/>
      <c r="Q1602" s="246"/>
      <c r="R1602" s="246"/>
      <c r="S1602" s="246"/>
      <c r="T1602" s="251"/>
      <c r="U1602" s="246"/>
      <c r="Z1602" s="246"/>
      <c r="AA1602" s="246"/>
      <c r="AB1602" s="246"/>
      <c r="AC1602" s="246"/>
    </row>
    <row r="1603" spans="1:29" x14ac:dyDescent="0.3">
      <c r="A1603" s="246"/>
      <c r="B1603" s="246"/>
      <c r="C1603" s="246"/>
      <c r="D1603" s="246"/>
      <c r="E1603" s="246"/>
      <c r="F1603" s="247"/>
      <c r="G1603" s="246"/>
      <c r="H1603" s="246"/>
      <c r="I1603" s="246"/>
      <c r="J1603" s="246"/>
      <c r="K1603" s="246"/>
      <c r="L1603" s="246"/>
      <c r="M1603" s="246"/>
      <c r="O1603" s="246"/>
      <c r="P1603" s="246"/>
      <c r="Q1603" s="246"/>
      <c r="R1603" s="246"/>
      <c r="S1603" s="246"/>
      <c r="T1603" s="251"/>
      <c r="U1603" s="246"/>
      <c r="Z1603" s="246"/>
      <c r="AA1603" s="246"/>
      <c r="AB1603" s="246"/>
      <c r="AC1603" s="246"/>
    </row>
    <row r="1604" spans="1:29" x14ac:dyDescent="0.3">
      <c r="A1604" s="246"/>
      <c r="B1604" s="246"/>
      <c r="C1604" s="246"/>
      <c r="D1604" s="246"/>
      <c r="E1604" s="246"/>
      <c r="F1604" s="247"/>
      <c r="G1604" s="246"/>
      <c r="H1604" s="246"/>
      <c r="I1604" s="246"/>
      <c r="J1604" s="246"/>
      <c r="K1604" s="246"/>
      <c r="L1604" s="246"/>
      <c r="M1604" s="246"/>
      <c r="O1604" s="246"/>
      <c r="P1604" s="246"/>
      <c r="Q1604" s="246"/>
      <c r="R1604" s="246"/>
      <c r="S1604" s="246"/>
      <c r="T1604" s="251"/>
      <c r="U1604" s="246"/>
      <c r="Z1604" s="246"/>
      <c r="AA1604" s="246"/>
      <c r="AB1604" s="246"/>
      <c r="AC1604" s="246"/>
    </row>
    <row r="1605" spans="1:29" x14ac:dyDescent="0.3">
      <c r="A1605" s="246"/>
      <c r="B1605" s="246"/>
      <c r="C1605" s="246"/>
      <c r="D1605" s="246"/>
      <c r="E1605" s="246"/>
      <c r="F1605" s="247"/>
      <c r="G1605" s="246"/>
      <c r="H1605" s="246"/>
      <c r="I1605" s="246"/>
      <c r="J1605" s="246"/>
      <c r="K1605" s="246"/>
      <c r="L1605" s="246"/>
      <c r="M1605" s="246"/>
      <c r="O1605" s="246"/>
      <c r="P1605" s="246"/>
      <c r="Q1605" s="246"/>
      <c r="R1605" s="246"/>
      <c r="S1605" s="246"/>
      <c r="T1605" s="251"/>
      <c r="U1605" s="246"/>
      <c r="Z1605" s="246"/>
      <c r="AA1605" s="246"/>
      <c r="AB1605" s="246"/>
      <c r="AC1605" s="246"/>
    </row>
    <row r="1606" spans="1:29" x14ac:dyDescent="0.3">
      <c r="A1606" s="246"/>
      <c r="B1606" s="246"/>
      <c r="C1606" s="246"/>
      <c r="D1606" s="246"/>
      <c r="E1606" s="246"/>
      <c r="F1606" s="247"/>
      <c r="G1606" s="246"/>
      <c r="H1606" s="246"/>
      <c r="I1606" s="246"/>
      <c r="J1606" s="246"/>
      <c r="K1606" s="246"/>
      <c r="L1606" s="246"/>
      <c r="M1606" s="246"/>
      <c r="O1606" s="246"/>
      <c r="P1606" s="246"/>
      <c r="Q1606" s="246"/>
      <c r="R1606" s="246"/>
      <c r="S1606" s="246"/>
      <c r="T1606" s="251"/>
      <c r="U1606" s="246"/>
      <c r="Z1606" s="246"/>
      <c r="AA1606" s="246"/>
      <c r="AB1606" s="246"/>
      <c r="AC1606" s="246"/>
    </row>
    <row r="1607" spans="1:29" x14ac:dyDescent="0.3">
      <c r="A1607" s="246"/>
      <c r="B1607" s="246"/>
      <c r="C1607" s="246"/>
      <c r="D1607" s="246"/>
      <c r="E1607" s="246"/>
      <c r="F1607" s="247"/>
      <c r="G1607" s="246"/>
      <c r="H1607" s="246"/>
      <c r="I1607" s="246"/>
      <c r="J1607" s="246"/>
      <c r="K1607" s="246"/>
      <c r="L1607" s="246"/>
      <c r="M1607" s="246"/>
      <c r="O1607" s="246"/>
      <c r="P1607" s="246"/>
      <c r="Q1607" s="246"/>
      <c r="R1607" s="246"/>
      <c r="S1607" s="246"/>
      <c r="T1607" s="251"/>
      <c r="U1607" s="246"/>
      <c r="Z1607" s="246"/>
      <c r="AA1607" s="246"/>
      <c r="AB1607" s="246"/>
      <c r="AC1607" s="246"/>
    </row>
    <row r="1608" spans="1:29" x14ac:dyDescent="0.3">
      <c r="A1608" s="246"/>
      <c r="B1608" s="246"/>
      <c r="C1608" s="246"/>
      <c r="D1608" s="246"/>
      <c r="E1608" s="246"/>
      <c r="F1608" s="247"/>
      <c r="G1608" s="246"/>
      <c r="H1608" s="246"/>
      <c r="I1608" s="246"/>
      <c r="J1608" s="246"/>
      <c r="K1608" s="246"/>
      <c r="L1608" s="246"/>
      <c r="M1608" s="246"/>
      <c r="O1608" s="246"/>
      <c r="P1608" s="246"/>
      <c r="Q1608" s="246"/>
      <c r="R1608" s="246"/>
      <c r="S1608" s="246"/>
      <c r="T1608" s="251"/>
      <c r="U1608" s="246"/>
      <c r="Z1608" s="246"/>
      <c r="AA1608" s="246"/>
      <c r="AB1608" s="246"/>
      <c r="AC1608" s="246"/>
    </row>
    <row r="1609" spans="1:29" x14ac:dyDescent="0.3">
      <c r="A1609" s="246"/>
      <c r="B1609" s="246"/>
      <c r="C1609" s="246"/>
      <c r="D1609" s="246"/>
      <c r="E1609" s="246"/>
      <c r="F1609" s="247"/>
      <c r="G1609" s="246"/>
      <c r="H1609" s="246"/>
      <c r="I1609" s="246"/>
      <c r="J1609" s="246"/>
      <c r="K1609" s="246"/>
      <c r="L1609" s="246"/>
      <c r="M1609" s="246"/>
      <c r="O1609" s="246"/>
      <c r="P1609" s="246"/>
      <c r="Q1609" s="246"/>
      <c r="R1609" s="246"/>
      <c r="S1609" s="246"/>
      <c r="T1609" s="251"/>
      <c r="U1609" s="246"/>
      <c r="Z1609" s="246"/>
      <c r="AA1609" s="246"/>
      <c r="AB1609" s="246"/>
      <c r="AC1609" s="246"/>
    </row>
    <row r="1610" spans="1:29" x14ac:dyDescent="0.3">
      <c r="A1610" s="246"/>
      <c r="B1610" s="246"/>
      <c r="C1610" s="246"/>
      <c r="D1610" s="246"/>
      <c r="E1610" s="246"/>
      <c r="F1610" s="247"/>
      <c r="G1610" s="246"/>
      <c r="H1610" s="246"/>
      <c r="I1610" s="246"/>
      <c r="J1610" s="246"/>
      <c r="K1610" s="246"/>
      <c r="L1610" s="246"/>
      <c r="M1610" s="246"/>
      <c r="O1610" s="246"/>
      <c r="P1610" s="246"/>
      <c r="Q1610" s="246"/>
      <c r="R1610" s="246"/>
      <c r="S1610" s="246"/>
      <c r="T1610" s="251"/>
      <c r="U1610" s="246"/>
      <c r="Z1610" s="246"/>
      <c r="AA1610" s="246"/>
      <c r="AB1610" s="246"/>
      <c r="AC1610" s="246"/>
    </row>
    <row r="1611" spans="1:29" x14ac:dyDescent="0.3">
      <c r="A1611" s="246"/>
      <c r="B1611" s="246"/>
      <c r="C1611" s="246"/>
      <c r="D1611" s="246"/>
      <c r="E1611" s="246"/>
      <c r="F1611" s="247"/>
      <c r="G1611" s="246"/>
      <c r="H1611" s="246"/>
      <c r="I1611" s="246"/>
      <c r="J1611" s="246"/>
      <c r="K1611" s="246"/>
      <c r="L1611" s="246"/>
      <c r="M1611" s="246"/>
      <c r="O1611" s="246"/>
      <c r="P1611" s="246"/>
      <c r="Q1611" s="246"/>
      <c r="R1611" s="246"/>
      <c r="S1611" s="246"/>
      <c r="T1611" s="251"/>
      <c r="U1611" s="246"/>
      <c r="Z1611" s="246"/>
      <c r="AA1611" s="246"/>
      <c r="AB1611" s="246"/>
      <c r="AC1611" s="246"/>
    </row>
    <row r="1612" spans="1:29" x14ac:dyDescent="0.3">
      <c r="A1612" s="246"/>
      <c r="B1612" s="246"/>
      <c r="C1612" s="246"/>
      <c r="D1612" s="246"/>
      <c r="E1612" s="246"/>
      <c r="F1612" s="247"/>
      <c r="G1612" s="246"/>
      <c r="H1612" s="246"/>
      <c r="I1612" s="246"/>
      <c r="J1612" s="246"/>
      <c r="K1612" s="246"/>
      <c r="L1612" s="246"/>
      <c r="M1612" s="246"/>
      <c r="O1612" s="246"/>
      <c r="P1612" s="246"/>
      <c r="Q1612" s="246"/>
      <c r="R1612" s="246"/>
      <c r="S1612" s="246"/>
      <c r="T1612" s="251"/>
      <c r="U1612" s="246"/>
      <c r="Z1612" s="246"/>
      <c r="AA1612" s="246"/>
      <c r="AB1612" s="246"/>
      <c r="AC1612" s="246"/>
    </row>
    <row r="1613" spans="1:29" x14ac:dyDescent="0.3">
      <c r="A1613" s="246"/>
      <c r="B1613" s="246"/>
      <c r="C1613" s="246"/>
      <c r="D1613" s="246"/>
      <c r="E1613" s="246"/>
      <c r="F1613" s="247"/>
      <c r="G1613" s="246"/>
      <c r="H1613" s="246"/>
      <c r="I1613" s="246"/>
      <c r="J1613" s="246"/>
      <c r="K1613" s="246"/>
      <c r="L1613" s="246"/>
      <c r="M1613" s="246"/>
      <c r="O1613" s="246"/>
      <c r="P1613" s="246"/>
      <c r="Q1613" s="246"/>
      <c r="R1613" s="246"/>
      <c r="S1613" s="246"/>
      <c r="T1613" s="251"/>
      <c r="U1613" s="246"/>
      <c r="Z1613" s="246"/>
      <c r="AA1613" s="246"/>
      <c r="AB1613" s="246"/>
      <c r="AC1613" s="246"/>
    </row>
    <row r="1614" spans="1:29" x14ac:dyDescent="0.3">
      <c r="A1614" s="246"/>
      <c r="B1614" s="246"/>
      <c r="C1614" s="246"/>
      <c r="D1614" s="246"/>
      <c r="E1614" s="246"/>
      <c r="F1614" s="247"/>
      <c r="G1614" s="246"/>
      <c r="H1614" s="246"/>
      <c r="I1614" s="246"/>
      <c r="J1614" s="246"/>
      <c r="K1614" s="246"/>
      <c r="L1614" s="246"/>
      <c r="M1614" s="246"/>
      <c r="O1614" s="246"/>
      <c r="P1614" s="246"/>
      <c r="Q1614" s="246"/>
      <c r="R1614" s="246"/>
      <c r="S1614" s="246"/>
      <c r="T1614" s="251"/>
      <c r="U1614" s="246"/>
      <c r="Z1614" s="246"/>
      <c r="AA1614" s="246"/>
      <c r="AB1614" s="246"/>
      <c r="AC1614" s="246"/>
    </row>
    <row r="1615" spans="1:29" x14ac:dyDescent="0.3">
      <c r="A1615" s="246"/>
      <c r="B1615" s="246"/>
      <c r="C1615" s="246"/>
      <c r="D1615" s="246"/>
      <c r="E1615" s="246"/>
      <c r="F1615" s="247"/>
      <c r="G1615" s="246"/>
      <c r="H1615" s="246"/>
      <c r="I1615" s="246"/>
      <c r="J1615" s="246"/>
      <c r="K1615" s="246"/>
      <c r="L1615" s="246"/>
      <c r="M1615" s="246"/>
      <c r="O1615" s="246"/>
      <c r="P1615" s="246"/>
      <c r="Q1615" s="246"/>
      <c r="R1615" s="246"/>
      <c r="S1615" s="246"/>
      <c r="T1615" s="251"/>
      <c r="U1615" s="246"/>
      <c r="Z1615" s="246"/>
      <c r="AA1615" s="246"/>
      <c r="AB1615" s="246"/>
      <c r="AC1615" s="246"/>
    </row>
    <row r="1616" spans="1:29" x14ac:dyDescent="0.3">
      <c r="A1616" s="246"/>
      <c r="B1616" s="246"/>
      <c r="C1616" s="246"/>
      <c r="D1616" s="246"/>
      <c r="E1616" s="246"/>
      <c r="F1616" s="247"/>
      <c r="G1616" s="246"/>
      <c r="H1616" s="246"/>
      <c r="I1616" s="246"/>
      <c r="J1616" s="246"/>
      <c r="K1616" s="246"/>
      <c r="L1616" s="246"/>
      <c r="M1616" s="246"/>
      <c r="O1616" s="246"/>
      <c r="P1616" s="246"/>
      <c r="Q1616" s="246"/>
      <c r="R1616" s="246"/>
      <c r="S1616" s="246"/>
      <c r="T1616" s="251"/>
      <c r="U1616" s="246"/>
      <c r="Z1616" s="246"/>
      <c r="AA1616" s="246"/>
      <c r="AB1616" s="246"/>
      <c r="AC1616" s="246"/>
    </row>
    <row r="1617" spans="1:29" x14ac:dyDescent="0.3">
      <c r="A1617" s="246"/>
      <c r="B1617" s="246"/>
      <c r="C1617" s="246"/>
      <c r="D1617" s="246"/>
      <c r="E1617" s="246"/>
      <c r="F1617" s="247"/>
      <c r="G1617" s="246"/>
      <c r="H1617" s="246"/>
      <c r="I1617" s="246"/>
      <c r="J1617" s="246"/>
      <c r="K1617" s="246"/>
      <c r="L1617" s="246"/>
      <c r="M1617" s="246"/>
      <c r="O1617" s="246"/>
      <c r="P1617" s="246"/>
      <c r="Q1617" s="246"/>
      <c r="R1617" s="246"/>
      <c r="S1617" s="246"/>
      <c r="T1617" s="251"/>
      <c r="U1617" s="246"/>
      <c r="Z1617" s="246"/>
      <c r="AA1617" s="246"/>
      <c r="AB1617" s="246"/>
      <c r="AC1617" s="246"/>
    </row>
    <row r="1618" spans="1:29" x14ac:dyDescent="0.3">
      <c r="A1618" s="246"/>
      <c r="B1618" s="246"/>
      <c r="C1618" s="246"/>
      <c r="D1618" s="246"/>
      <c r="E1618" s="246"/>
      <c r="F1618" s="247"/>
      <c r="G1618" s="246"/>
      <c r="H1618" s="246"/>
      <c r="I1618" s="246"/>
      <c r="J1618" s="246"/>
      <c r="K1618" s="246"/>
      <c r="L1618" s="246"/>
      <c r="M1618" s="246"/>
      <c r="O1618" s="246"/>
      <c r="P1618" s="246"/>
      <c r="Q1618" s="246"/>
      <c r="R1618" s="246"/>
      <c r="S1618" s="246"/>
      <c r="T1618" s="251"/>
      <c r="U1618" s="246"/>
      <c r="Z1618" s="246"/>
      <c r="AA1618" s="246"/>
      <c r="AB1618" s="246"/>
      <c r="AC1618" s="246"/>
    </row>
    <row r="1619" spans="1:29" x14ac:dyDescent="0.3">
      <c r="A1619" s="246"/>
      <c r="B1619" s="246"/>
      <c r="C1619" s="246"/>
      <c r="D1619" s="246"/>
      <c r="E1619" s="246"/>
      <c r="F1619" s="247"/>
      <c r="G1619" s="246"/>
      <c r="H1619" s="246"/>
      <c r="I1619" s="246"/>
      <c r="J1619" s="246"/>
      <c r="K1619" s="246"/>
      <c r="L1619" s="246"/>
      <c r="M1619" s="246"/>
      <c r="O1619" s="246"/>
      <c r="P1619" s="246"/>
      <c r="Q1619" s="246"/>
      <c r="R1619" s="246"/>
      <c r="S1619" s="246"/>
      <c r="T1619" s="251"/>
      <c r="U1619" s="246"/>
      <c r="Z1619" s="246"/>
      <c r="AA1619" s="246"/>
      <c r="AB1619" s="246"/>
      <c r="AC1619" s="246"/>
    </row>
    <row r="1620" spans="1:29" x14ac:dyDescent="0.3">
      <c r="A1620" s="246"/>
      <c r="B1620" s="246"/>
      <c r="C1620" s="246"/>
      <c r="D1620" s="246"/>
      <c r="E1620" s="246"/>
      <c r="F1620" s="247"/>
      <c r="G1620" s="246"/>
      <c r="H1620" s="246"/>
      <c r="I1620" s="246"/>
      <c r="J1620" s="246"/>
      <c r="K1620" s="246"/>
      <c r="L1620" s="246"/>
      <c r="M1620" s="246"/>
      <c r="O1620" s="246"/>
      <c r="P1620" s="246"/>
      <c r="Q1620" s="246"/>
      <c r="R1620" s="246"/>
      <c r="S1620" s="246"/>
      <c r="T1620" s="251"/>
      <c r="U1620" s="246"/>
      <c r="Z1620" s="246"/>
      <c r="AA1620" s="246"/>
      <c r="AB1620" s="246"/>
      <c r="AC1620" s="246"/>
    </row>
    <row r="1621" spans="1:29" x14ac:dyDescent="0.3">
      <c r="A1621" s="246"/>
      <c r="B1621" s="246"/>
      <c r="C1621" s="246"/>
      <c r="D1621" s="246"/>
      <c r="E1621" s="246"/>
      <c r="F1621" s="247"/>
      <c r="G1621" s="246"/>
      <c r="H1621" s="246"/>
      <c r="I1621" s="246"/>
      <c r="J1621" s="246"/>
      <c r="K1621" s="246"/>
      <c r="L1621" s="246"/>
      <c r="M1621" s="246"/>
      <c r="O1621" s="246"/>
      <c r="P1621" s="246"/>
      <c r="Q1621" s="246"/>
      <c r="R1621" s="246"/>
      <c r="S1621" s="246"/>
      <c r="T1621" s="251"/>
      <c r="U1621" s="246"/>
      <c r="Z1621" s="246"/>
      <c r="AA1621" s="246"/>
      <c r="AB1621" s="246"/>
      <c r="AC1621" s="246"/>
    </row>
    <row r="1622" spans="1:29" x14ac:dyDescent="0.3">
      <c r="A1622" s="246"/>
      <c r="B1622" s="246"/>
      <c r="C1622" s="246"/>
      <c r="D1622" s="246"/>
      <c r="E1622" s="246"/>
      <c r="F1622" s="247"/>
      <c r="G1622" s="246"/>
      <c r="H1622" s="246"/>
      <c r="I1622" s="246"/>
      <c r="J1622" s="246"/>
      <c r="K1622" s="246"/>
      <c r="L1622" s="246"/>
      <c r="M1622" s="246"/>
      <c r="O1622" s="246"/>
      <c r="P1622" s="246"/>
      <c r="Q1622" s="246"/>
      <c r="R1622" s="246"/>
      <c r="S1622" s="246"/>
      <c r="T1622" s="251"/>
      <c r="U1622" s="246"/>
      <c r="Z1622" s="246"/>
      <c r="AA1622" s="246"/>
      <c r="AB1622" s="246"/>
      <c r="AC1622" s="246"/>
    </row>
    <row r="1623" spans="1:29" x14ac:dyDescent="0.3">
      <c r="A1623" s="246"/>
      <c r="B1623" s="246"/>
      <c r="C1623" s="246"/>
      <c r="D1623" s="246"/>
      <c r="E1623" s="246"/>
      <c r="F1623" s="247"/>
      <c r="G1623" s="246"/>
      <c r="H1623" s="246"/>
      <c r="I1623" s="246"/>
      <c r="J1623" s="246"/>
      <c r="K1623" s="246"/>
      <c r="L1623" s="246"/>
      <c r="M1623" s="246"/>
      <c r="O1623" s="246"/>
      <c r="P1623" s="246"/>
      <c r="Q1623" s="246"/>
      <c r="R1623" s="246"/>
      <c r="S1623" s="246"/>
      <c r="T1623" s="251"/>
      <c r="U1623" s="246"/>
      <c r="Z1623" s="246"/>
      <c r="AA1623" s="246"/>
      <c r="AB1623" s="246"/>
      <c r="AC1623" s="246"/>
    </row>
    <row r="1624" spans="1:29" x14ac:dyDescent="0.3">
      <c r="A1624" s="246"/>
      <c r="B1624" s="246"/>
      <c r="C1624" s="246"/>
      <c r="D1624" s="246"/>
      <c r="E1624" s="246"/>
      <c r="F1624" s="247"/>
      <c r="G1624" s="246"/>
      <c r="H1624" s="246"/>
      <c r="I1624" s="246"/>
      <c r="J1624" s="246"/>
      <c r="K1624" s="246"/>
      <c r="L1624" s="246"/>
      <c r="M1624" s="246"/>
      <c r="O1624" s="246"/>
      <c r="P1624" s="246"/>
      <c r="Q1624" s="246"/>
      <c r="R1624" s="246"/>
      <c r="S1624" s="246"/>
      <c r="T1624" s="251"/>
      <c r="U1624" s="246"/>
      <c r="Z1624" s="246"/>
      <c r="AA1624" s="246"/>
      <c r="AB1624" s="246"/>
      <c r="AC1624" s="246"/>
    </row>
    <row r="1625" spans="1:29" x14ac:dyDescent="0.3">
      <c r="A1625" s="246"/>
      <c r="B1625" s="246"/>
      <c r="C1625" s="246"/>
      <c r="D1625" s="246"/>
      <c r="E1625" s="246"/>
      <c r="F1625" s="247"/>
      <c r="G1625" s="246"/>
      <c r="H1625" s="246"/>
      <c r="I1625" s="246"/>
      <c r="J1625" s="246"/>
      <c r="K1625" s="246"/>
      <c r="L1625" s="246"/>
      <c r="M1625" s="246"/>
      <c r="O1625" s="246"/>
      <c r="P1625" s="246"/>
      <c r="Q1625" s="246"/>
      <c r="R1625" s="246"/>
      <c r="S1625" s="246"/>
      <c r="T1625" s="251"/>
      <c r="U1625" s="246"/>
      <c r="Z1625" s="246"/>
      <c r="AA1625" s="246"/>
      <c r="AB1625" s="246"/>
      <c r="AC1625" s="246"/>
    </row>
    <row r="1626" spans="1:29" x14ac:dyDescent="0.3">
      <c r="A1626" s="246"/>
      <c r="B1626" s="246"/>
      <c r="C1626" s="246"/>
      <c r="D1626" s="246"/>
      <c r="E1626" s="246"/>
      <c r="F1626" s="247"/>
      <c r="G1626" s="246"/>
      <c r="H1626" s="246"/>
      <c r="I1626" s="246"/>
      <c r="J1626" s="246"/>
      <c r="K1626" s="246"/>
      <c r="L1626" s="246"/>
      <c r="M1626" s="246"/>
      <c r="O1626" s="246"/>
      <c r="P1626" s="246"/>
      <c r="Q1626" s="246"/>
      <c r="R1626" s="246"/>
      <c r="S1626" s="246"/>
      <c r="T1626" s="251"/>
      <c r="U1626" s="246"/>
      <c r="Z1626" s="246"/>
      <c r="AA1626" s="246"/>
      <c r="AB1626" s="246"/>
      <c r="AC1626" s="246"/>
    </row>
    <row r="1627" spans="1:29" x14ac:dyDescent="0.3">
      <c r="A1627" s="246"/>
      <c r="B1627" s="246"/>
      <c r="C1627" s="246"/>
      <c r="D1627" s="246"/>
      <c r="E1627" s="246"/>
      <c r="F1627" s="247"/>
      <c r="G1627" s="246"/>
      <c r="H1627" s="246"/>
      <c r="I1627" s="246"/>
      <c r="J1627" s="246"/>
      <c r="K1627" s="246"/>
      <c r="L1627" s="246"/>
      <c r="M1627" s="246"/>
      <c r="O1627" s="246"/>
      <c r="P1627" s="246"/>
      <c r="Q1627" s="246"/>
      <c r="R1627" s="246"/>
      <c r="S1627" s="246"/>
      <c r="T1627" s="251"/>
      <c r="U1627" s="246"/>
      <c r="Z1627" s="246"/>
      <c r="AA1627" s="246"/>
      <c r="AB1627" s="246"/>
      <c r="AC1627" s="246"/>
    </row>
    <row r="1628" spans="1:29" x14ac:dyDescent="0.3">
      <c r="A1628" s="246"/>
      <c r="B1628" s="246"/>
      <c r="C1628" s="246"/>
      <c r="D1628" s="246"/>
      <c r="E1628" s="246"/>
      <c r="F1628" s="247"/>
      <c r="G1628" s="246"/>
      <c r="H1628" s="246"/>
      <c r="I1628" s="246"/>
      <c r="J1628" s="246"/>
      <c r="K1628" s="246"/>
      <c r="L1628" s="246"/>
      <c r="M1628" s="246"/>
      <c r="O1628" s="246"/>
      <c r="P1628" s="246"/>
      <c r="Q1628" s="246"/>
      <c r="R1628" s="246"/>
      <c r="S1628" s="246"/>
      <c r="T1628" s="251"/>
      <c r="U1628" s="246"/>
      <c r="Z1628" s="246"/>
      <c r="AA1628" s="246"/>
      <c r="AB1628" s="246"/>
      <c r="AC1628" s="246"/>
    </row>
    <row r="1629" spans="1:29" x14ac:dyDescent="0.3">
      <c r="A1629" s="246"/>
      <c r="B1629" s="246"/>
      <c r="C1629" s="246"/>
      <c r="D1629" s="246"/>
      <c r="E1629" s="246"/>
      <c r="F1629" s="247"/>
      <c r="G1629" s="246"/>
      <c r="H1629" s="246"/>
      <c r="I1629" s="246"/>
      <c r="J1629" s="246"/>
      <c r="K1629" s="246"/>
      <c r="L1629" s="246"/>
      <c r="M1629" s="246"/>
      <c r="O1629" s="246"/>
      <c r="P1629" s="246"/>
      <c r="Q1629" s="246"/>
      <c r="R1629" s="246"/>
      <c r="S1629" s="246"/>
      <c r="T1629" s="251"/>
      <c r="U1629" s="246"/>
      <c r="Z1629" s="246"/>
      <c r="AA1629" s="246"/>
      <c r="AB1629" s="246"/>
      <c r="AC1629" s="246"/>
    </row>
    <row r="1630" spans="1:29" x14ac:dyDescent="0.3">
      <c r="A1630" s="246"/>
      <c r="B1630" s="246"/>
      <c r="C1630" s="246"/>
      <c r="D1630" s="246"/>
      <c r="E1630" s="246"/>
      <c r="F1630" s="247"/>
      <c r="G1630" s="246"/>
      <c r="H1630" s="246"/>
      <c r="I1630" s="246"/>
      <c r="J1630" s="246"/>
      <c r="K1630" s="246"/>
      <c r="L1630" s="246"/>
      <c r="M1630" s="246"/>
      <c r="O1630" s="246"/>
      <c r="P1630" s="246"/>
      <c r="Q1630" s="246"/>
      <c r="R1630" s="246"/>
      <c r="S1630" s="246"/>
      <c r="T1630" s="251"/>
      <c r="U1630" s="246"/>
      <c r="Z1630" s="246"/>
      <c r="AA1630" s="246"/>
      <c r="AB1630" s="246"/>
      <c r="AC1630" s="246"/>
    </row>
    <row r="1631" spans="1:29" x14ac:dyDescent="0.3">
      <c r="A1631" s="246"/>
      <c r="B1631" s="246"/>
      <c r="C1631" s="246"/>
      <c r="D1631" s="246"/>
      <c r="E1631" s="246"/>
      <c r="F1631" s="247"/>
      <c r="G1631" s="246"/>
      <c r="H1631" s="246"/>
      <c r="I1631" s="246"/>
      <c r="J1631" s="246"/>
      <c r="K1631" s="246"/>
      <c r="L1631" s="246"/>
      <c r="M1631" s="246"/>
      <c r="O1631" s="246"/>
      <c r="P1631" s="246"/>
      <c r="Q1631" s="246"/>
      <c r="R1631" s="246"/>
      <c r="S1631" s="246"/>
      <c r="T1631" s="251"/>
      <c r="U1631" s="246"/>
      <c r="Z1631" s="246"/>
      <c r="AA1631" s="246"/>
      <c r="AB1631" s="246"/>
      <c r="AC1631" s="246"/>
    </row>
    <row r="1632" spans="1:29" x14ac:dyDescent="0.3">
      <c r="A1632" s="246"/>
      <c r="B1632" s="246"/>
      <c r="C1632" s="246"/>
      <c r="D1632" s="246"/>
      <c r="E1632" s="246"/>
      <c r="F1632" s="247"/>
      <c r="G1632" s="246"/>
      <c r="H1632" s="246"/>
      <c r="I1632" s="246"/>
      <c r="J1632" s="246"/>
      <c r="K1632" s="246"/>
      <c r="L1632" s="246"/>
      <c r="M1632" s="246"/>
      <c r="O1632" s="246"/>
      <c r="P1632" s="246"/>
      <c r="Q1632" s="246"/>
      <c r="R1632" s="246"/>
      <c r="S1632" s="246"/>
      <c r="T1632" s="251"/>
      <c r="U1632" s="246"/>
      <c r="Z1632" s="246"/>
      <c r="AA1632" s="246"/>
      <c r="AB1632" s="246"/>
      <c r="AC1632" s="246"/>
    </row>
    <row r="1633" spans="1:29" x14ac:dyDescent="0.3">
      <c r="A1633" s="246"/>
      <c r="B1633" s="246"/>
      <c r="C1633" s="246"/>
      <c r="D1633" s="246"/>
      <c r="E1633" s="246"/>
      <c r="F1633" s="247"/>
      <c r="G1633" s="246"/>
      <c r="H1633" s="246"/>
      <c r="I1633" s="246"/>
      <c r="J1633" s="246"/>
      <c r="K1633" s="246"/>
      <c r="L1633" s="246"/>
      <c r="M1633" s="246"/>
      <c r="O1633" s="246"/>
      <c r="P1633" s="246"/>
      <c r="Q1633" s="246"/>
      <c r="R1633" s="246"/>
      <c r="S1633" s="246"/>
      <c r="T1633" s="251"/>
      <c r="U1633" s="246"/>
      <c r="Z1633" s="246"/>
      <c r="AA1633" s="246"/>
      <c r="AB1633" s="246"/>
      <c r="AC1633" s="246"/>
    </row>
    <row r="1634" spans="1:29" x14ac:dyDescent="0.3">
      <c r="A1634" s="246"/>
      <c r="B1634" s="246"/>
      <c r="C1634" s="246"/>
      <c r="D1634" s="246"/>
      <c r="E1634" s="246"/>
      <c r="F1634" s="247"/>
      <c r="G1634" s="246"/>
      <c r="H1634" s="246"/>
      <c r="I1634" s="246"/>
      <c r="J1634" s="246"/>
      <c r="K1634" s="246"/>
      <c r="L1634" s="246"/>
      <c r="M1634" s="246"/>
      <c r="O1634" s="246"/>
      <c r="P1634" s="246"/>
      <c r="Q1634" s="246"/>
      <c r="R1634" s="246"/>
      <c r="S1634" s="246"/>
      <c r="T1634" s="251"/>
      <c r="U1634" s="246"/>
      <c r="Z1634" s="246"/>
      <c r="AA1634" s="246"/>
      <c r="AB1634" s="246"/>
      <c r="AC1634" s="246"/>
    </row>
    <row r="1635" spans="1:29" x14ac:dyDescent="0.3">
      <c r="A1635" s="246"/>
      <c r="B1635" s="246"/>
      <c r="C1635" s="246"/>
      <c r="D1635" s="246"/>
      <c r="E1635" s="246"/>
      <c r="F1635" s="247"/>
      <c r="G1635" s="246"/>
      <c r="H1635" s="246"/>
      <c r="I1635" s="246"/>
      <c r="J1635" s="246"/>
      <c r="K1635" s="246"/>
      <c r="L1635" s="246"/>
      <c r="M1635" s="246"/>
      <c r="O1635" s="246"/>
      <c r="P1635" s="246"/>
      <c r="Q1635" s="246"/>
      <c r="R1635" s="246"/>
      <c r="S1635" s="246"/>
      <c r="T1635" s="251"/>
      <c r="U1635" s="246"/>
      <c r="Z1635" s="246"/>
      <c r="AA1635" s="246"/>
      <c r="AB1635" s="246"/>
      <c r="AC1635" s="246"/>
    </row>
    <row r="1636" spans="1:29" x14ac:dyDescent="0.3">
      <c r="A1636" s="246"/>
      <c r="B1636" s="246"/>
      <c r="C1636" s="246"/>
      <c r="D1636" s="246"/>
      <c r="E1636" s="246"/>
      <c r="F1636" s="247"/>
      <c r="G1636" s="246"/>
      <c r="H1636" s="246"/>
      <c r="I1636" s="246"/>
      <c r="J1636" s="246"/>
      <c r="K1636" s="246"/>
      <c r="L1636" s="246"/>
      <c r="M1636" s="246"/>
      <c r="O1636" s="246"/>
      <c r="P1636" s="246"/>
      <c r="Q1636" s="246"/>
      <c r="R1636" s="246"/>
      <c r="S1636" s="246"/>
      <c r="T1636" s="251"/>
      <c r="U1636" s="246"/>
      <c r="Z1636" s="246"/>
      <c r="AA1636" s="246"/>
      <c r="AB1636" s="246"/>
      <c r="AC1636" s="246"/>
    </row>
    <row r="1637" spans="1:29" x14ac:dyDescent="0.3">
      <c r="A1637" s="246"/>
      <c r="B1637" s="246"/>
      <c r="C1637" s="246"/>
      <c r="D1637" s="246"/>
      <c r="E1637" s="246"/>
      <c r="F1637" s="247"/>
      <c r="G1637" s="246"/>
      <c r="H1637" s="246"/>
      <c r="I1637" s="246"/>
      <c r="J1637" s="246"/>
      <c r="K1637" s="246"/>
      <c r="L1637" s="246"/>
      <c r="M1637" s="246"/>
      <c r="O1637" s="246"/>
      <c r="P1637" s="246"/>
      <c r="Q1637" s="246"/>
      <c r="R1637" s="246"/>
      <c r="S1637" s="246"/>
      <c r="T1637" s="251"/>
      <c r="U1637" s="246"/>
      <c r="Z1637" s="246"/>
      <c r="AA1637" s="246"/>
      <c r="AB1637" s="246"/>
      <c r="AC1637" s="246"/>
    </row>
    <row r="1638" spans="1:29" x14ac:dyDescent="0.3">
      <c r="A1638" s="246"/>
      <c r="B1638" s="246"/>
      <c r="C1638" s="246"/>
      <c r="D1638" s="246"/>
      <c r="E1638" s="246"/>
      <c r="F1638" s="247"/>
      <c r="G1638" s="246"/>
      <c r="H1638" s="246"/>
      <c r="I1638" s="246"/>
      <c r="J1638" s="246"/>
      <c r="K1638" s="246"/>
      <c r="L1638" s="246"/>
      <c r="M1638" s="246"/>
      <c r="O1638" s="246"/>
      <c r="P1638" s="246"/>
      <c r="Q1638" s="246"/>
      <c r="R1638" s="246"/>
      <c r="S1638" s="246"/>
      <c r="T1638" s="251"/>
      <c r="U1638" s="246"/>
      <c r="Z1638" s="246"/>
      <c r="AA1638" s="246"/>
      <c r="AB1638" s="246"/>
      <c r="AC1638" s="246"/>
    </row>
    <row r="1639" spans="1:29" x14ac:dyDescent="0.3">
      <c r="A1639" s="246"/>
      <c r="B1639" s="246"/>
      <c r="C1639" s="246"/>
      <c r="D1639" s="246"/>
      <c r="E1639" s="246"/>
      <c r="F1639" s="247"/>
      <c r="G1639" s="246"/>
      <c r="H1639" s="246"/>
      <c r="I1639" s="246"/>
      <c r="J1639" s="246"/>
      <c r="K1639" s="246"/>
      <c r="L1639" s="246"/>
      <c r="M1639" s="246"/>
      <c r="O1639" s="246"/>
      <c r="P1639" s="246"/>
      <c r="Q1639" s="246"/>
      <c r="R1639" s="246"/>
      <c r="S1639" s="246"/>
      <c r="T1639" s="251"/>
      <c r="U1639" s="246"/>
      <c r="Z1639" s="246"/>
      <c r="AA1639" s="246"/>
      <c r="AB1639" s="246"/>
      <c r="AC1639" s="246"/>
    </row>
    <row r="1640" spans="1:29" x14ac:dyDescent="0.3">
      <c r="A1640" s="246"/>
      <c r="B1640" s="246"/>
      <c r="C1640" s="246"/>
      <c r="D1640" s="246"/>
      <c r="E1640" s="246"/>
      <c r="F1640" s="247"/>
      <c r="G1640" s="246"/>
      <c r="H1640" s="246"/>
      <c r="I1640" s="246"/>
      <c r="J1640" s="246"/>
      <c r="K1640" s="246"/>
      <c r="L1640" s="246"/>
      <c r="M1640" s="246"/>
      <c r="O1640" s="246"/>
      <c r="P1640" s="246"/>
      <c r="Q1640" s="246"/>
      <c r="R1640" s="246"/>
      <c r="S1640" s="246"/>
      <c r="T1640" s="251"/>
      <c r="U1640" s="246"/>
      <c r="Z1640" s="246"/>
      <c r="AA1640" s="246"/>
      <c r="AB1640" s="246"/>
      <c r="AC1640" s="246"/>
    </row>
    <row r="1641" spans="1:29" x14ac:dyDescent="0.3">
      <c r="A1641" s="246"/>
      <c r="B1641" s="246"/>
      <c r="C1641" s="246"/>
      <c r="D1641" s="246"/>
      <c r="E1641" s="246"/>
      <c r="F1641" s="247"/>
      <c r="G1641" s="246"/>
      <c r="H1641" s="246"/>
      <c r="I1641" s="246"/>
      <c r="J1641" s="246"/>
      <c r="K1641" s="246"/>
      <c r="L1641" s="246"/>
      <c r="M1641" s="246"/>
      <c r="O1641" s="246"/>
      <c r="P1641" s="246"/>
      <c r="Q1641" s="246"/>
      <c r="R1641" s="246"/>
      <c r="S1641" s="246"/>
      <c r="T1641" s="251"/>
      <c r="U1641" s="246"/>
      <c r="Z1641" s="246"/>
      <c r="AA1641" s="246"/>
      <c r="AB1641" s="246"/>
      <c r="AC1641" s="246"/>
    </row>
    <row r="1642" spans="1:29" x14ac:dyDescent="0.3">
      <c r="A1642" s="246"/>
      <c r="B1642" s="246"/>
      <c r="C1642" s="246"/>
      <c r="D1642" s="246"/>
      <c r="E1642" s="246"/>
      <c r="F1642" s="247"/>
      <c r="G1642" s="246"/>
      <c r="H1642" s="246"/>
      <c r="I1642" s="246"/>
      <c r="J1642" s="246"/>
      <c r="K1642" s="246"/>
      <c r="L1642" s="246"/>
      <c r="M1642" s="246"/>
      <c r="O1642" s="246"/>
      <c r="P1642" s="246"/>
      <c r="Q1642" s="246"/>
      <c r="R1642" s="246"/>
      <c r="S1642" s="246"/>
      <c r="T1642" s="251"/>
      <c r="U1642" s="246"/>
      <c r="Z1642" s="246"/>
      <c r="AA1642" s="246"/>
      <c r="AB1642" s="246"/>
      <c r="AC1642" s="246"/>
    </row>
    <row r="1643" spans="1:29" x14ac:dyDescent="0.3">
      <c r="A1643" s="246"/>
      <c r="B1643" s="246"/>
      <c r="C1643" s="246"/>
      <c r="D1643" s="246"/>
      <c r="E1643" s="246"/>
      <c r="F1643" s="247"/>
      <c r="G1643" s="246"/>
      <c r="H1643" s="246"/>
      <c r="I1643" s="246"/>
      <c r="J1643" s="246"/>
      <c r="K1643" s="246"/>
      <c r="L1643" s="246"/>
      <c r="M1643" s="246"/>
      <c r="O1643" s="246"/>
      <c r="P1643" s="246"/>
      <c r="Q1643" s="246"/>
      <c r="R1643" s="246"/>
      <c r="S1643" s="246"/>
      <c r="T1643" s="251"/>
      <c r="U1643" s="246"/>
      <c r="Z1643" s="246"/>
      <c r="AA1643" s="246"/>
      <c r="AB1643" s="246"/>
      <c r="AC1643" s="246"/>
    </row>
    <row r="1644" spans="1:29" x14ac:dyDescent="0.3">
      <c r="A1644" s="246"/>
      <c r="B1644" s="246"/>
      <c r="C1644" s="246"/>
      <c r="D1644" s="246"/>
      <c r="E1644" s="246"/>
      <c r="F1644" s="247"/>
      <c r="G1644" s="246"/>
      <c r="H1644" s="246"/>
      <c r="I1644" s="246"/>
      <c r="J1644" s="246"/>
      <c r="K1644" s="246"/>
      <c r="L1644" s="246"/>
      <c r="M1644" s="246"/>
      <c r="O1644" s="246"/>
      <c r="P1644" s="246"/>
      <c r="Q1644" s="246"/>
      <c r="R1644" s="246"/>
      <c r="S1644" s="246"/>
      <c r="T1644" s="251"/>
      <c r="U1644" s="246"/>
      <c r="Z1644" s="246"/>
      <c r="AA1644" s="246"/>
      <c r="AB1644" s="246"/>
      <c r="AC1644" s="246"/>
    </row>
    <row r="1645" spans="1:29" x14ac:dyDescent="0.3">
      <c r="A1645" s="246"/>
      <c r="B1645" s="246"/>
      <c r="C1645" s="246"/>
      <c r="D1645" s="246"/>
      <c r="E1645" s="246"/>
      <c r="F1645" s="247"/>
      <c r="G1645" s="246"/>
      <c r="H1645" s="246"/>
      <c r="I1645" s="246"/>
      <c r="J1645" s="246"/>
      <c r="K1645" s="246"/>
      <c r="L1645" s="246"/>
      <c r="M1645" s="246"/>
      <c r="O1645" s="246"/>
      <c r="P1645" s="246"/>
      <c r="Q1645" s="246"/>
      <c r="R1645" s="246"/>
      <c r="S1645" s="246"/>
      <c r="T1645" s="251"/>
      <c r="U1645" s="246"/>
      <c r="Z1645" s="246"/>
      <c r="AA1645" s="246"/>
      <c r="AB1645" s="246"/>
      <c r="AC1645" s="246"/>
    </row>
    <row r="1646" spans="1:29" x14ac:dyDescent="0.3">
      <c r="A1646" s="246"/>
      <c r="B1646" s="246"/>
      <c r="C1646" s="246"/>
      <c r="D1646" s="246"/>
      <c r="E1646" s="246"/>
      <c r="F1646" s="247"/>
      <c r="G1646" s="246"/>
      <c r="H1646" s="246"/>
      <c r="I1646" s="246"/>
      <c r="J1646" s="246"/>
      <c r="K1646" s="246"/>
      <c r="L1646" s="246"/>
      <c r="M1646" s="246"/>
      <c r="O1646" s="246"/>
      <c r="P1646" s="246"/>
      <c r="Q1646" s="246"/>
      <c r="R1646" s="246"/>
      <c r="S1646" s="246"/>
      <c r="T1646" s="251"/>
      <c r="U1646" s="246"/>
      <c r="Z1646" s="246"/>
      <c r="AA1646" s="246"/>
      <c r="AB1646" s="246"/>
      <c r="AC1646" s="246"/>
    </row>
    <row r="1647" spans="1:29" x14ac:dyDescent="0.3">
      <c r="A1647" s="246"/>
      <c r="B1647" s="246"/>
      <c r="C1647" s="246"/>
      <c r="D1647" s="246"/>
      <c r="E1647" s="246"/>
      <c r="F1647" s="247"/>
      <c r="G1647" s="246"/>
      <c r="H1647" s="246"/>
      <c r="I1647" s="246"/>
      <c r="J1647" s="246"/>
      <c r="K1647" s="246"/>
      <c r="L1647" s="246"/>
      <c r="M1647" s="246"/>
      <c r="O1647" s="246"/>
      <c r="P1647" s="246"/>
      <c r="Q1647" s="246"/>
      <c r="R1647" s="246"/>
      <c r="S1647" s="246"/>
      <c r="T1647" s="251"/>
      <c r="U1647" s="246"/>
      <c r="Z1647" s="246"/>
      <c r="AA1647" s="246"/>
      <c r="AB1647" s="246"/>
      <c r="AC1647" s="246"/>
    </row>
    <row r="1648" spans="1:29" x14ac:dyDescent="0.3">
      <c r="A1648" s="246"/>
      <c r="B1648" s="246"/>
      <c r="C1648" s="246"/>
      <c r="D1648" s="246"/>
      <c r="E1648" s="246"/>
      <c r="F1648" s="247"/>
      <c r="G1648" s="246"/>
      <c r="H1648" s="246"/>
      <c r="I1648" s="246"/>
      <c r="J1648" s="246"/>
      <c r="K1648" s="246"/>
      <c r="L1648" s="246"/>
      <c r="M1648" s="246"/>
      <c r="O1648" s="246"/>
      <c r="P1648" s="246"/>
      <c r="Q1648" s="246"/>
      <c r="R1648" s="246"/>
      <c r="S1648" s="246"/>
      <c r="T1648" s="251"/>
      <c r="U1648" s="246"/>
      <c r="Z1648" s="246"/>
      <c r="AA1648" s="246"/>
      <c r="AB1648" s="246"/>
      <c r="AC1648" s="246"/>
    </row>
    <row r="1649" spans="1:29" x14ac:dyDescent="0.3">
      <c r="A1649" s="246"/>
      <c r="B1649" s="246"/>
      <c r="C1649" s="246"/>
      <c r="D1649" s="246"/>
      <c r="E1649" s="246"/>
      <c r="F1649" s="247"/>
      <c r="G1649" s="246"/>
      <c r="H1649" s="246"/>
      <c r="I1649" s="246"/>
      <c r="J1649" s="246"/>
      <c r="K1649" s="246"/>
      <c r="L1649" s="246"/>
      <c r="M1649" s="246"/>
      <c r="O1649" s="246"/>
      <c r="P1649" s="246"/>
      <c r="Q1649" s="246"/>
      <c r="R1649" s="246"/>
      <c r="S1649" s="246"/>
      <c r="T1649" s="251"/>
      <c r="U1649" s="246"/>
      <c r="Z1649" s="246"/>
      <c r="AA1649" s="246"/>
      <c r="AB1649" s="246"/>
      <c r="AC1649" s="246"/>
    </row>
    <row r="1650" spans="1:29" x14ac:dyDescent="0.3">
      <c r="A1650" s="246"/>
      <c r="B1650" s="246"/>
      <c r="C1650" s="246"/>
      <c r="D1650" s="246"/>
      <c r="E1650" s="246"/>
      <c r="F1650" s="247"/>
      <c r="G1650" s="246"/>
      <c r="H1650" s="246"/>
      <c r="I1650" s="246"/>
      <c r="J1650" s="246"/>
      <c r="K1650" s="246"/>
      <c r="L1650" s="246"/>
      <c r="M1650" s="246"/>
      <c r="O1650" s="246"/>
      <c r="P1650" s="246"/>
      <c r="Q1650" s="246"/>
      <c r="R1650" s="246"/>
      <c r="S1650" s="246"/>
      <c r="T1650" s="251"/>
      <c r="U1650" s="246"/>
      <c r="Z1650" s="246"/>
      <c r="AA1650" s="246"/>
      <c r="AB1650" s="246"/>
      <c r="AC1650" s="246"/>
    </row>
    <row r="1651" spans="1:29" x14ac:dyDescent="0.3">
      <c r="A1651" s="246"/>
      <c r="B1651" s="246"/>
      <c r="C1651" s="246"/>
      <c r="D1651" s="246"/>
      <c r="E1651" s="246"/>
      <c r="F1651" s="247"/>
      <c r="G1651" s="246"/>
      <c r="H1651" s="246"/>
      <c r="I1651" s="246"/>
      <c r="J1651" s="246"/>
      <c r="K1651" s="246"/>
      <c r="L1651" s="246"/>
      <c r="M1651" s="246"/>
      <c r="O1651" s="246"/>
      <c r="P1651" s="246"/>
      <c r="Q1651" s="246"/>
      <c r="R1651" s="246"/>
      <c r="S1651" s="246"/>
      <c r="T1651" s="251"/>
      <c r="U1651" s="246"/>
      <c r="Z1651" s="246"/>
      <c r="AA1651" s="246"/>
      <c r="AB1651" s="246"/>
      <c r="AC1651" s="246"/>
    </row>
    <row r="1652" spans="1:29" x14ac:dyDescent="0.3">
      <c r="A1652" s="246"/>
      <c r="B1652" s="246"/>
      <c r="C1652" s="246"/>
      <c r="D1652" s="246"/>
      <c r="E1652" s="246"/>
      <c r="F1652" s="247"/>
      <c r="G1652" s="246"/>
      <c r="H1652" s="246"/>
      <c r="I1652" s="246"/>
      <c r="J1652" s="246"/>
      <c r="K1652" s="246"/>
      <c r="L1652" s="246"/>
      <c r="M1652" s="246"/>
      <c r="O1652" s="246"/>
      <c r="P1652" s="246"/>
      <c r="Q1652" s="246"/>
      <c r="R1652" s="246"/>
      <c r="S1652" s="246"/>
      <c r="T1652" s="251"/>
      <c r="U1652" s="246"/>
      <c r="Z1652" s="246"/>
      <c r="AA1652" s="246"/>
      <c r="AB1652" s="246"/>
      <c r="AC1652" s="246"/>
    </row>
    <row r="1653" spans="1:29" x14ac:dyDescent="0.3">
      <c r="A1653" s="246"/>
      <c r="B1653" s="246"/>
      <c r="C1653" s="246"/>
      <c r="D1653" s="246"/>
      <c r="E1653" s="246"/>
      <c r="F1653" s="247"/>
      <c r="G1653" s="246"/>
      <c r="H1653" s="246"/>
      <c r="I1653" s="246"/>
      <c r="J1653" s="246"/>
      <c r="K1653" s="246"/>
      <c r="L1653" s="246"/>
      <c r="M1653" s="246"/>
      <c r="O1653" s="246"/>
      <c r="P1653" s="246"/>
      <c r="Q1653" s="246"/>
      <c r="R1653" s="246"/>
      <c r="S1653" s="246"/>
      <c r="T1653" s="251"/>
      <c r="U1653" s="246"/>
      <c r="Z1653" s="246"/>
      <c r="AA1653" s="246"/>
      <c r="AB1653" s="246"/>
      <c r="AC1653" s="246"/>
    </row>
    <row r="1654" spans="1:29" x14ac:dyDescent="0.3">
      <c r="A1654" s="246"/>
      <c r="B1654" s="246"/>
      <c r="C1654" s="246"/>
      <c r="D1654" s="246"/>
      <c r="E1654" s="246"/>
      <c r="F1654" s="247"/>
      <c r="G1654" s="246"/>
      <c r="H1654" s="246"/>
      <c r="I1654" s="246"/>
      <c r="J1654" s="246"/>
      <c r="K1654" s="246"/>
      <c r="L1654" s="246"/>
      <c r="M1654" s="246"/>
      <c r="O1654" s="246"/>
      <c r="P1654" s="246"/>
      <c r="Q1654" s="246"/>
      <c r="R1654" s="246"/>
      <c r="S1654" s="246"/>
      <c r="T1654" s="251"/>
      <c r="U1654" s="246"/>
      <c r="Z1654" s="246"/>
      <c r="AA1654" s="246"/>
      <c r="AB1654" s="246"/>
      <c r="AC1654" s="246"/>
    </row>
    <row r="1655" spans="1:29" x14ac:dyDescent="0.3">
      <c r="A1655" s="246"/>
      <c r="B1655" s="246"/>
      <c r="C1655" s="246"/>
      <c r="D1655" s="246"/>
      <c r="E1655" s="246"/>
      <c r="F1655" s="247"/>
      <c r="G1655" s="246"/>
      <c r="H1655" s="246"/>
      <c r="I1655" s="246"/>
      <c r="J1655" s="246"/>
      <c r="K1655" s="246"/>
      <c r="L1655" s="246"/>
      <c r="M1655" s="246"/>
      <c r="O1655" s="246"/>
      <c r="P1655" s="246"/>
      <c r="Q1655" s="246"/>
      <c r="R1655" s="246"/>
      <c r="S1655" s="246"/>
      <c r="T1655" s="251"/>
      <c r="U1655" s="246"/>
      <c r="Z1655" s="246"/>
      <c r="AA1655" s="246"/>
      <c r="AB1655" s="246"/>
      <c r="AC1655" s="246"/>
    </row>
    <row r="1656" spans="1:29" x14ac:dyDescent="0.3">
      <c r="A1656" s="246"/>
      <c r="B1656" s="246"/>
      <c r="C1656" s="246"/>
      <c r="D1656" s="246"/>
      <c r="E1656" s="246"/>
      <c r="F1656" s="247"/>
      <c r="G1656" s="246"/>
      <c r="H1656" s="246"/>
      <c r="I1656" s="246"/>
      <c r="J1656" s="246"/>
      <c r="K1656" s="246"/>
      <c r="L1656" s="246"/>
      <c r="M1656" s="246"/>
      <c r="O1656" s="246"/>
      <c r="P1656" s="246"/>
      <c r="Q1656" s="246"/>
      <c r="R1656" s="246"/>
      <c r="S1656" s="246"/>
      <c r="T1656" s="251"/>
      <c r="U1656" s="246"/>
      <c r="Z1656" s="246"/>
      <c r="AA1656" s="246"/>
      <c r="AB1656" s="246"/>
      <c r="AC1656" s="246"/>
    </row>
    <row r="1657" spans="1:29" x14ac:dyDescent="0.3">
      <c r="A1657" s="246"/>
      <c r="B1657" s="246"/>
      <c r="C1657" s="246"/>
      <c r="D1657" s="246"/>
      <c r="E1657" s="246"/>
      <c r="F1657" s="247"/>
      <c r="G1657" s="246"/>
      <c r="H1657" s="246"/>
      <c r="I1657" s="246"/>
      <c r="J1657" s="246"/>
      <c r="K1657" s="246"/>
      <c r="L1657" s="246"/>
      <c r="M1657" s="246"/>
      <c r="O1657" s="246"/>
      <c r="P1657" s="246"/>
      <c r="Q1657" s="246"/>
      <c r="R1657" s="246"/>
      <c r="S1657" s="246"/>
      <c r="T1657" s="251"/>
      <c r="U1657" s="246"/>
      <c r="Z1657" s="246"/>
      <c r="AA1657" s="246"/>
      <c r="AB1657" s="246"/>
      <c r="AC1657" s="246"/>
    </row>
    <row r="1658" spans="1:29" x14ac:dyDescent="0.3">
      <c r="A1658" s="246"/>
      <c r="B1658" s="246"/>
      <c r="C1658" s="246"/>
      <c r="D1658" s="246"/>
      <c r="E1658" s="246"/>
      <c r="F1658" s="247"/>
      <c r="G1658" s="246"/>
      <c r="H1658" s="246"/>
      <c r="I1658" s="246"/>
      <c r="J1658" s="246"/>
      <c r="K1658" s="246"/>
      <c r="L1658" s="246"/>
      <c r="M1658" s="246"/>
      <c r="O1658" s="246"/>
      <c r="P1658" s="246"/>
      <c r="Q1658" s="246"/>
      <c r="R1658" s="246"/>
      <c r="S1658" s="246"/>
      <c r="T1658" s="251"/>
      <c r="U1658" s="246"/>
      <c r="Z1658" s="246"/>
      <c r="AA1658" s="246"/>
      <c r="AB1658" s="246"/>
      <c r="AC1658" s="246"/>
    </row>
    <row r="1659" spans="1:29" x14ac:dyDescent="0.3">
      <c r="A1659" s="246"/>
      <c r="B1659" s="246"/>
      <c r="C1659" s="246"/>
      <c r="D1659" s="246"/>
      <c r="E1659" s="246"/>
      <c r="F1659" s="247"/>
      <c r="G1659" s="246"/>
      <c r="H1659" s="246"/>
      <c r="I1659" s="246"/>
      <c r="J1659" s="246"/>
      <c r="K1659" s="246"/>
      <c r="L1659" s="246"/>
      <c r="M1659" s="246"/>
      <c r="O1659" s="246"/>
      <c r="P1659" s="246"/>
      <c r="Q1659" s="246"/>
      <c r="R1659" s="246"/>
      <c r="S1659" s="246"/>
      <c r="T1659" s="251"/>
      <c r="U1659" s="246"/>
      <c r="Z1659" s="246"/>
      <c r="AA1659" s="246"/>
      <c r="AB1659" s="246"/>
      <c r="AC1659" s="246"/>
    </row>
    <row r="1660" spans="1:29" x14ac:dyDescent="0.3">
      <c r="A1660" s="246"/>
      <c r="B1660" s="246"/>
      <c r="C1660" s="246"/>
      <c r="D1660" s="246"/>
      <c r="E1660" s="246"/>
      <c r="F1660" s="247"/>
      <c r="G1660" s="246"/>
      <c r="H1660" s="246"/>
      <c r="I1660" s="246"/>
      <c r="J1660" s="246"/>
      <c r="K1660" s="246"/>
      <c r="L1660" s="246"/>
      <c r="M1660" s="246"/>
      <c r="O1660" s="246"/>
      <c r="P1660" s="246"/>
      <c r="Q1660" s="246"/>
      <c r="R1660" s="246"/>
      <c r="S1660" s="246"/>
      <c r="T1660" s="251"/>
      <c r="U1660" s="246"/>
      <c r="Z1660" s="246"/>
      <c r="AA1660" s="246"/>
      <c r="AB1660" s="246"/>
      <c r="AC1660" s="246"/>
    </row>
    <row r="1661" spans="1:29" x14ac:dyDescent="0.3">
      <c r="A1661" s="246"/>
      <c r="B1661" s="246"/>
      <c r="C1661" s="246"/>
      <c r="D1661" s="246"/>
      <c r="E1661" s="246"/>
      <c r="F1661" s="247"/>
      <c r="G1661" s="246"/>
      <c r="H1661" s="246"/>
      <c r="I1661" s="246"/>
      <c r="J1661" s="246"/>
      <c r="K1661" s="246"/>
      <c r="L1661" s="246"/>
      <c r="M1661" s="246"/>
      <c r="O1661" s="246"/>
      <c r="P1661" s="246"/>
      <c r="Q1661" s="246"/>
      <c r="R1661" s="246"/>
      <c r="S1661" s="246"/>
      <c r="T1661" s="251"/>
      <c r="U1661" s="246"/>
      <c r="Z1661" s="246"/>
      <c r="AA1661" s="246"/>
      <c r="AB1661" s="246"/>
      <c r="AC1661" s="246"/>
    </row>
    <row r="1662" spans="1:29" x14ac:dyDescent="0.3">
      <c r="A1662" s="246"/>
      <c r="B1662" s="246"/>
      <c r="C1662" s="246"/>
      <c r="D1662" s="246"/>
      <c r="E1662" s="246"/>
      <c r="F1662" s="247"/>
      <c r="G1662" s="246"/>
      <c r="H1662" s="246"/>
      <c r="I1662" s="246"/>
      <c r="J1662" s="246"/>
      <c r="K1662" s="246"/>
      <c r="L1662" s="246"/>
      <c r="M1662" s="246"/>
      <c r="O1662" s="246"/>
      <c r="P1662" s="246"/>
      <c r="Q1662" s="246"/>
      <c r="R1662" s="246"/>
      <c r="S1662" s="246"/>
      <c r="T1662" s="251"/>
      <c r="U1662" s="246"/>
      <c r="Z1662" s="246"/>
      <c r="AA1662" s="246"/>
      <c r="AB1662" s="246"/>
      <c r="AC1662" s="246"/>
    </row>
    <row r="1663" spans="1:29" x14ac:dyDescent="0.3">
      <c r="A1663" s="246"/>
      <c r="B1663" s="246"/>
      <c r="C1663" s="246"/>
      <c r="D1663" s="246"/>
      <c r="E1663" s="246"/>
      <c r="F1663" s="247"/>
      <c r="G1663" s="246"/>
      <c r="H1663" s="246"/>
      <c r="I1663" s="246"/>
      <c r="J1663" s="246"/>
      <c r="K1663" s="246"/>
      <c r="L1663" s="246"/>
      <c r="M1663" s="246"/>
      <c r="O1663" s="246"/>
      <c r="P1663" s="246"/>
      <c r="Q1663" s="246"/>
      <c r="R1663" s="246"/>
      <c r="S1663" s="246"/>
      <c r="T1663" s="251"/>
      <c r="U1663" s="246"/>
      <c r="Z1663" s="246"/>
      <c r="AA1663" s="246"/>
      <c r="AB1663" s="246"/>
      <c r="AC1663" s="246"/>
    </row>
    <row r="1664" spans="1:29" x14ac:dyDescent="0.3">
      <c r="A1664" s="246"/>
      <c r="B1664" s="246"/>
      <c r="C1664" s="246"/>
      <c r="D1664" s="246"/>
      <c r="E1664" s="246"/>
      <c r="F1664" s="247"/>
      <c r="G1664" s="246"/>
      <c r="H1664" s="246"/>
      <c r="I1664" s="246"/>
      <c r="J1664" s="246"/>
      <c r="K1664" s="246"/>
      <c r="L1664" s="246"/>
      <c r="M1664" s="246"/>
      <c r="O1664" s="246"/>
      <c r="P1664" s="246"/>
      <c r="Q1664" s="246"/>
      <c r="R1664" s="246"/>
      <c r="S1664" s="246"/>
      <c r="T1664" s="251"/>
      <c r="U1664" s="246"/>
      <c r="Z1664" s="246"/>
      <c r="AA1664" s="246"/>
      <c r="AB1664" s="246"/>
      <c r="AC1664" s="246"/>
    </row>
    <row r="1665" spans="1:29" x14ac:dyDescent="0.3">
      <c r="A1665" s="246"/>
      <c r="B1665" s="246"/>
      <c r="C1665" s="246"/>
      <c r="D1665" s="246"/>
      <c r="E1665" s="246"/>
      <c r="F1665" s="247"/>
      <c r="G1665" s="246"/>
      <c r="H1665" s="246"/>
      <c r="I1665" s="246"/>
      <c r="J1665" s="246"/>
      <c r="K1665" s="246"/>
      <c r="L1665" s="246"/>
      <c r="M1665" s="246"/>
      <c r="O1665" s="246"/>
      <c r="P1665" s="246"/>
      <c r="Q1665" s="246"/>
      <c r="R1665" s="246"/>
      <c r="S1665" s="246"/>
      <c r="T1665" s="251"/>
      <c r="U1665" s="246"/>
      <c r="Z1665" s="246"/>
      <c r="AA1665" s="246"/>
      <c r="AB1665" s="246"/>
      <c r="AC1665" s="246"/>
    </row>
    <row r="1666" spans="1:29" x14ac:dyDescent="0.3">
      <c r="A1666" s="246"/>
      <c r="B1666" s="246"/>
      <c r="C1666" s="246"/>
      <c r="D1666" s="246"/>
      <c r="E1666" s="246"/>
      <c r="F1666" s="247"/>
      <c r="G1666" s="246"/>
      <c r="H1666" s="246"/>
      <c r="I1666" s="246"/>
      <c r="J1666" s="246"/>
      <c r="K1666" s="246"/>
      <c r="L1666" s="246"/>
      <c r="M1666" s="246"/>
      <c r="O1666" s="246"/>
      <c r="P1666" s="246"/>
      <c r="Q1666" s="246"/>
      <c r="R1666" s="246"/>
      <c r="S1666" s="246"/>
      <c r="T1666" s="251"/>
      <c r="U1666" s="246"/>
      <c r="Z1666" s="246"/>
      <c r="AA1666" s="246"/>
      <c r="AB1666" s="246"/>
      <c r="AC1666" s="246"/>
    </row>
    <row r="1667" spans="1:29" x14ac:dyDescent="0.3">
      <c r="A1667" s="246"/>
      <c r="B1667" s="246"/>
      <c r="C1667" s="246"/>
      <c r="D1667" s="246"/>
      <c r="E1667" s="246"/>
      <c r="F1667" s="247"/>
      <c r="G1667" s="246"/>
      <c r="H1667" s="246"/>
      <c r="I1667" s="246"/>
      <c r="J1667" s="246"/>
      <c r="K1667" s="246"/>
      <c r="L1667" s="246"/>
      <c r="M1667" s="246"/>
      <c r="O1667" s="246"/>
      <c r="P1667" s="246"/>
      <c r="Q1667" s="246"/>
      <c r="R1667" s="246"/>
      <c r="S1667" s="246"/>
      <c r="T1667" s="251"/>
      <c r="U1667" s="246"/>
      <c r="Z1667" s="246"/>
      <c r="AA1667" s="246"/>
      <c r="AB1667" s="246"/>
      <c r="AC1667" s="246"/>
    </row>
    <row r="1668" spans="1:29" x14ac:dyDescent="0.3">
      <c r="A1668" s="246"/>
      <c r="B1668" s="246"/>
      <c r="C1668" s="246"/>
      <c r="D1668" s="246"/>
      <c r="E1668" s="246"/>
      <c r="F1668" s="247"/>
      <c r="G1668" s="246"/>
      <c r="H1668" s="246"/>
      <c r="I1668" s="246"/>
      <c r="J1668" s="246"/>
      <c r="K1668" s="246"/>
      <c r="L1668" s="246"/>
      <c r="M1668" s="246"/>
      <c r="O1668" s="246"/>
      <c r="P1668" s="246"/>
      <c r="Q1668" s="246"/>
      <c r="R1668" s="246"/>
      <c r="S1668" s="246"/>
      <c r="T1668" s="251"/>
      <c r="U1668" s="246"/>
      <c r="Z1668" s="246"/>
      <c r="AA1668" s="246"/>
      <c r="AB1668" s="246"/>
      <c r="AC1668" s="246"/>
    </row>
    <row r="1669" spans="1:29" x14ac:dyDescent="0.3">
      <c r="A1669" s="246"/>
      <c r="B1669" s="246"/>
      <c r="C1669" s="246"/>
      <c r="D1669" s="246"/>
      <c r="E1669" s="246"/>
      <c r="F1669" s="247"/>
      <c r="G1669" s="246"/>
      <c r="H1669" s="246"/>
      <c r="I1669" s="246"/>
      <c r="J1669" s="246"/>
      <c r="K1669" s="246"/>
      <c r="L1669" s="246"/>
      <c r="M1669" s="246"/>
      <c r="O1669" s="246"/>
      <c r="P1669" s="246"/>
      <c r="Q1669" s="246"/>
      <c r="R1669" s="246"/>
      <c r="S1669" s="246"/>
      <c r="T1669" s="251"/>
      <c r="U1669" s="246"/>
      <c r="Z1669" s="246"/>
      <c r="AA1669" s="246"/>
      <c r="AB1669" s="246"/>
      <c r="AC1669" s="246"/>
    </row>
    <row r="1670" spans="1:29" x14ac:dyDescent="0.3">
      <c r="A1670" s="246"/>
      <c r="B1670" s="246"/>
      <c r="C1670" s="246"/>
      <c r="D1670" s="246"/>
      <c r="E1670" s="246"/>
      <c r="F1670" s="247"/>
      <c r="G1670" s="246"/>
      <c r="H1670" s="246"/>
      <c r="I1670" s="246"/>
      <c r="J1670" s="246"/>
      <c r="K1670" s="246"/>
      <c r="L1670" s="246"/>
      <c r="M1670" s="246"/>
      <c r="O1670" s="246"/>
      <c r="P1670" s="246"/>
      <c r="Q1670" s="246"/>
      <c r="R1670" s="246"/>
      <c r="S1670" s="246"/>
      <c r="T1670" s="251"/>
      <c r="U1670" s="246"/>
      <c r="Z1670" s="246"/>
      <c r="AA1670" s="246"/>
      <c r="AB1670" s="246"/>
      <c r="AC1670" s="246"/>
    </row>
    <row r="1671" spans="1:29" x14ac:dyDescent="0.3">
      <c r="A1671" s="246"/>
      <c r="B1671" s="246"/>
      <c r="C1671" s="246"/>
      <c r="D1671" s="246"/>
      <c r="E1671" s="246"/>
      <c r="F1671" s="247"/>
      <c r="G1671" s="246"/>
      <c r="H1671" s="246"/>
      <c r="I1671" s="246"/>
      <c r="J1671" s="246"/>
      <c r="K1671" s="246"/>
      <c r="L1671" s="246"/>
      <c r="M1671" s="246"/>
      <c r="O1671" s="246"/>
      <c r="P1671" s="246"/>
      <c r="Q1671" s="246"/>
      <c r="R1671" s="246"/>
      <c r="S1671" s="246"/>
      <c r="T1671" s="251"/>
      <c r="U1671" s="246"/>
      <c r="Z1671" s="246"/>
      <c r="AA1671" s="246"/>
      <c r="AB1671" s="246"/>
      <c r="AC1671" s="246"/>
    </row>
    <row r="1672" spans="1:29" x14ac:dyDescent="0.3">
      <c r="A1672" s="246"/>
      <c r="B1672" s="246"/>
      <c r="C1672" s="246"/>
      <c r="D1672" s="246"/>
      <c r="E1672" s="246"/>
      <c r="F1672" s="247"/>
      <c r="G1672" s="246"/>
      <c r="H1672" s="246"/>
      <c r="I1672" s="246"/>
      <c r="J1672" s="246"/>
      <c r="K1672" s="246"/>
      <c r="L1672" s="246"/>
      <c r="M1672" s="246"/>
      <c r="O1672" s="246"/>
      <c r="P1672" s="246"/>
      <c r="Q1672" s="246"/>
      <c r="R1672" s="246"/>
      <c r="S1672" s="246"/>
      <c r="T1672" s="251"/>
      <c r="U1672" s="246"/>
      <c r="Z1672" s="246"/>
      <c r="AA1672" s="246"/>
      <c r="AB1672" s="246"/>
      <c r="AC1672" s="246"/>
    </row>
    <row r="1673" spans="1:29" x14ac:dyDescent="0.3">
      <c r="A1673" s="246"/>
      <c r="B1673" s="246"/>
      <c r="C1673" s="246"/>
      <c r="D1673" s="246"/>
      <c r="E1673" s="246"/>
      <c r="F1673" s="247"/>
      <c r="G1673" s="246"/>
      <c r="H1673" s="246"/>
      <c r="I1673" s="246"/>
      <c r="J1673" s="246"/>
      <c r="K1673" s="246"/>
      <c r="L1673" s="246"/>
      <c r="M1673" s="246"/>
      <c r="O1673" s="246"/>
      <c r="P1673" s="246"/>
      <c r="Q1673" s="246"/>
      <c r="R1673" s="246"/>
      <c r="S1673" s="246"/>
      <c r="T1673" s="251"/>
      <c r="U1673" s="246"/>
      <c r="Z1673" s="246"/>
      <c r="AA1673" s="246"/>
      <c r="AB1673" s="246"/>
      <c r="AC1673" s="246"/>
    </row>
    <row r="1674" spans="1:29" x14ac:dyDescent="0.3">
      <c r="A1674" s="246"/>
      <c r="B1674" s="246"/>
      <c r="C1674" s="246"/>
      <c r="D1674" s="246"/>
      <c r="E1674" s="246"/>
      <c r="F1674" s="247"/>
      <c r="G1674" s="246"/>
      <c r="H1674" s="246"/>
      <c r="I1674" s="246"/>
      <c r="J1674" s="246"/>
      <c r="K1674" s="246"/>
      <c r="L1674" s="246"/>
      <c r="M1674" s="246"/>
      <c r="O1674" s="246"/>
      <c r="P1674" s="246"/>
      <c r="Q1674" s="246"/>
      <c r="R1674" s="246"/>
      <c r="S1674" s="246"/>
      <c r="T1674" s="251"/>
      <c r="U1674" s="246"/>
      <c r="Z1674" s="246"/>
      <c r="AA1674" s="246"/>
      <c r="AB1674" s="246"/>
      <c r="AC1674" s="246"/>
    </row>
    <row r="1675" spans="1:29" x14ac:dyDescent="0.3">
      <c r="A1675" s="246"/>
      <c r="B1675" s="246"/>
      <c r="C1675" s="246"/>
      <c r="D1675" s="246"/>
      <c r="E1675" s="246"/>
      <c r="F1675" s="247"/>
      <c r="G1675" s="246"/>
      <c r="H1675" s="246"/>
      <c r="I1675" s="246"/>
      <c r="J1675" s="246"/>
      <c r="K1675" s="246"/>
      <c r="L1675" s="246"/>
      <c r="M1675" s="246"/>
      <c r="O1675" s="246"/>
      <c r="P1675" s="246"/>
      <c r="Q1675" s="246"/>
      <c r="R1675" s="246"/>
      <c r="S1675" s="246"/>
      <c r="T1675" s="251"/>
      <c r="U1675" s="246"/>
      <c r="Z1675" s="246"/>
      <c r="AA1675" s="246"/>
      <c r="AB1675" s="246"/>
      <c r="AC1675" s="246"/>
    </row>
    <row r="1676" spans="1:29" x14ac:dyDescent="0.3">
      <c r="A1676" s="246"/>
      <c r="B1676" s="246"/>
      <c r="C1676" s="246"/>
      <c r="D1676" s="246"/>
      <c r="E1676" s="246"/>
      <c r="F1676" s="247"/>
      <c r="G1676" s="246"/>
      <c r="H1676" s="246"/>
      <c r="I1676" s="246"/>
      <c r="J1676" s="246"/>
      <c r="K1676" s="246"/>
      <c r="L1676" s="246"/>
      <c r="M1676" s="246"/>
      <c r="O1676" s="246"/>
      <c r="P1676" s="246"/>
      <c r="Q1676" s="246"/>
      <c r="R1676" s="246"/>
      <c r="S1676" s="246"/>
      <c r="T1676" s="251"/>
      <c r="U1676" s="246"/>
      <c r="Z1676" s="246"/>
      <c r="AA1676" s="246"/>
      <c r="AB1676" s="246"/>
      <c r="AC1676" s="246"/>
    </row>
    <row r="1677" spans="1:29" x14ac:dyDescent="0.3">
      <c r="A1677" s="246"/>
      <c r="B1677" s="246"/>
      <c r="C1677" s="246"/>
      <c r="D1677" s="246"/>
      <c r="E1677" s="246"/>
      <c r="F1677" s="247"/>
      <c r="G1677" s="246"/>
      <c r="H1677" s="246"/>
      <c r="I1677" s="246"/>
      <c r="J1677" s="246"/>
      <c r="K1677" s="246"/>
      <c r="L1677" s="246"/>
      <c r="M1677" s="246"/>
      <c r="O1677" s="246"/>
      <c r="P1677" s="246"/>
      <c r="Q1677" s="246"/>
      <c r="R1677" s="246"/>
      <c r="S1677" s="246"/>
      <c r="T1677" s="251"/>
      <c r="U1677" s="246"/>
      <c r="Z1677" s="246"/>
      <c r="AA1677" s="246"/>
      <c r="AB1677" s="246"/>
      <c r="AC1677" s="246"/>
    </row>
    <row r="1678" spans="1:29" x14ac:dyDescent="0.3">
      <c r="A1678" s="246"/>
      <c r="B1678" s="246"/>
      <c r="C1678" s="246"/>
      <c r="D1678" s="246"/>
      <c r="E1678" s="246"/>
      <c r="F1678" s="247"/>
      <c r="G1678" s="246"/>
      <c r="H1678" s="246"/>
      <c r="I1678" s="246"/>
      <c r="J1678" s="246"/>
      <c r="K1678" s="246"/>
      <c r="L1678" s="246"/>
      <c r="M1678" s="246"/>
      <c r="O1678" s="246"/>
      <c r="P1678" s="246"/>
      <c r="Q1678" s="246"/>
      <c r="R1678" s="246"/>
      <c r="S1678" s="246"/>
      <c r="T1678" s="251"/>
      <c r="U1678" s="246"/>
      <c r="Z1678" s="246"/>
      <c r="AA1678" s="246"/>
      <c r="AB1678" s="246"/>
      <c r="AC1678" s="246"/>
    </row>
    <row r="1679" spans="1:29" x14ac:dyDescent="0.3">
      <c r="A1679" s="246"/>
      <c r="B1679" s="246"/>
      <c r="C1679" s="246"/>
      <c r="D1679" s="246"/>
      <c r="E1679" s="246"/>
      <c r="F1679" s="247"/>
      <c r="G1679" s="246"/>
      <c r="H1679" s="246"/>
      <c r="I1679" s="246"/>
      <c r="J1679" s="246"/>
      <c r="K1679" s="246"/>
      <c r="L1679" s="246"/>
      <c r="M1679" s="246"/>
      <c r="O1679" s="246"/>
      <c r="P1679" s="246"/>
      <c r="Q1679" s="246"/>
      <c r="R1679" s="246"/>
      <c r="S1679" s="246"/>
      <c r="T1679" s="251"/>
      <c r="U1679" s="246"/>
      <c r="Z1679" s="246"/>
      <c r="AA1679" s="246"/>
      <c r="AB1679" s="246"/>
      <c r="AC1679" s="246"/>
    </row>
    <row r="1680" spans="1:29" x14ac:dyDescent="0.3">
      <c r="A1680" s="246"/>
      <c r="B1680" s="246"/>
      <c r="C1680" s="246"/>
      <c r="D1680" s="246"/>
      <c r="E1680" s="246"/>
      <c r="F1680" s="247"/>
      <c r="G1680" s="246"/>
      <c r="H1680" s="246"/>
      <c r="I1680" s="246"/>
      <c r="J1680" s="246"/>
      <c r="K1680" s="246"/>
      <c r="L1680" s="246"/>
      <c r="M1680" s="246"/>
      <c r="O1680" s="246"/>
      <c r="P1680" s="246"/>
      <c r="Q1680" s="246"/>
      <c r="R1680" s="246"/>
      <c r="S1680" s="246"/>
      <c r="T1680" s="251"/>
      <c r="U1680" s="246"/>
      <c r="Z1680" s="246"/>
      <c r="AA1680" s="246"/>
      <c r="AB1680" s="246"/>
      <c r="AC1680" s="246"/>
    </row>
    <row r="1681" spans="1:29" x14ac:dyDescent="0.3">
      <c r="A1681" s="246"/>
      <c r="B1681" s="246"/>
      <c r="C1681" s="246"/>
      <c r="D1681" s="246"/>
      <c r="E1681" s="246"/>
      <c r="F1681" s="247"/>
      <c r="G1681" s="246"/>
      <c r="H1681" s="246"/>
      <c r="I1681" s="246"/>
      <c r="J1681" s="246"/>
      <c r="K1681" s="246"/>
      <c r="L1681" s="246"/>
      <c r="M1681" s="246"/>
      <c r="O1681" s="246"/>
      <c r="P1681" s="246"/>
      <c r="Q1681" s="246"/>
      <c r="R1681" s="246"/>
      <c r="S1681" s="246"/>
      <c r="T1681" s="251"/>
      <c r="U1681" s="246"/>
      <c r="Z1681" s="246"/>
      <c r="AA1681" s="246"/>
      <c r="AB1681" s="246"/>
      <c r="AC1681" s="246"/>
    </row>
    <row r="1682" spans="1:29" x14ac:dyDescent="0.3">
      <c r="A1682" s="246"/>
      <c r="B1682" s="246"/>
      <c r="C1682" s="246"/>
      <c r="D1682" s="246"/>
      <c r="E1682" s="246"/>
      <c r="F1682" s="247"/>
      <c r="G1682" s="246"/>
      <c r="H1682" s="246"/>
      <c r="I1682" s="246"/>
      <c r="J1682" s="246"/>
      <c r="K1682" s="246"/>
      <c r="L1682" s="246"/>
      <c r="M1682" s="246"/>
      <c r="O1682" s="246"/>
      <c r="P1682" s="246"/>
      <c r="Q1682" s="246"/>
      <c r="R1682" s="246"/>
      <c r="S1682" s="246"/>
      <c r="T1682" s="251"/>
      <c r="U1682" s="246"/>
      <c r="Z1682" s="246"/>
      <c r="AA1682" s="246"/>
      <c r="AB1682" s="246"/>
      <c r="AC1682" s="246"/>
    </row>
    <row r="1683" spans="1:29" x14ac:dyDescent="0.3">
      <c r="A1683" s="246"/>
      <c r="B1683" s="246"/>
      <c r="C1683" s="246"/>
      <c r="D1683" s="246"/>
      <c r="E1683" s="246"/>
      <c r="F1683" s="247"/>
      <c r="G1683" s="246"/>
      <c r="H1683" s="246"/>
      <c r="I1683" s="246"/>
      <c r="J1683" s="246"/>
      <c r="K1683" s="246"/>
      <c r="L1683" s="246"/>
      <c r="M1683" s="246"/>
      <c r="O1683" s="246"/>
      <c r="P1683" s="246"/>
      <c r="Q1683" s="246"/>
      <c r="R1683" s="246"/>
      <c r="S1683" s="246"/>
      <c r="T1683" s="251"/>
      <c r="U1683" s="246"/>
      <c r="Z1683" s="246"/>
      <c r="AA1683" s="246"/>
      <c r="AB1683" s="246"/>
      <c r="AC1683" s="246"/>
    </row>
    <row r="1684" spans="1:29" x14ac:dyDescent="0.3">
      <c r="A1684" s="246"/>
      <c r="B1684" s="246"/>
      <c r="C1684" s="246"/>
      <c r="D1684" s="246"/>
      <c r="E1684" s="246"/>
      <c r="F1684" s="247"/>
      <c r="G1684" s="246"/>
      <c r="H1684" s="246"/>
      <c r="I1684" s="246"/>
      <c r="J1684" s="246"/>
      <c r="K1684" s="246"/>
      <c r="L1684" s="246"/>
      <c r="M1684" s="246"/>
      <c r="O1684" s="246"/>
      <c r="P1684" s="246"/>
      <c r="Q1684" s="246"/>
      <c r="R1684" s="246"/>
      <c r="S1684" s="246"/>
      <c r="T1684" s="251"/>
      <c r="U1684" s="246"/>
      <c r="Z1684" s="246"/>
      <c r="AA1684" s="246"/>
      <c r="AB1684" s="246"/>
      <c r="AC1684" s="246"/>
    </row>
    <row r="1685" spans="1:29" x14ac:dyDescent="0.3">
      <c r="A1685" s="246"/>
      <c r="B1685" s="246"/>
      <c r="C1685" s="246"/>
      <c r="D1685" s="246"/>
      <c r="E1685" s="246"/>
      <c r="F1685" s="247"/>
      <c r="G1685" s="246"/>
      <c r="H1685" s="246"/>
      <c r="I1685" s="246"/>
      <c r="J1685" s="246"/>
      <c r="K1685" s="246"/>
      <c r="L1685" s="246"/>
      <c r="M1685" s="246"/>
      <c r="O1685" s="246"/>
      <c r="P1685" s="246"/>
      <c r="Q1685" s="246"/>
      <c r="R1685" s="246"/>
      <c r="S1685" s="246"/>
      <c r="T1685" s="251"/>
      <c r="U1685" s="246"/>
      <c r="Z1685" s="246"/>
      <c r="AA1685" s="246"/>
      <c r="AB1685" s="246"/>
      <c r="AC1685" s="246"/>
    </row>
    <row r="1686" spans="1:29" x14ac:dyDescent="0.3">
      <c r="A1686" s="246"/>
      <c r="B1686" s="246"/>
      <c r="C1686" s="246"/>
      <c r="D1686" s="246"/>
      <c r="E1686" s="246"/>
      <c r="F1686" s="247"/>
      <c r="G1686" s="246"/>
      <c r="H1686" s="246"/>
      <c r="I1686" s="246"/>
      <c r="J1686" s="246"/>
      <c r="K1686" s="246"/>
      <c r="L1686" s="246"/>
      <c r="M1686" s="246"/>
      <c r="O1686" s="246"/>
      <c r="P1686" s="246"/>
      <c r="Q1686" s="246"/>
      <c r="R1686" s="246"/>
      <c r="S1686" s="246"/>
      <c r="T1686" s="251"/>
      <c r="U1686" s="246"/>
      <c r="Z1686" s="246"/>
      <c r="AA1686" s="246"/>
      <c r="AB1686" s="246"/>
      <c r="AC1686" s="246"/>
    </row>
    <row r="1687" spans="1:29" x14ac:dyDescent="0.3">
      <c r="A1687" s="246"/>
      <c r="B1687" s="246"/>
      <c r="C1687" s="246"/>
      <c r="D1687" s="246"/>
      <c r="E1687" s="246"/>
      <c r="F1687" s="247"/>
      <c r="G1687" s="246"/>
      <c r="H1687" s="246"/>
      <c r="I1687" s="246"/>
      <c r="J1687" s="246"/>
      <c r="K1687" s="246"/>
      <c r="L1687" s="246"/>
      <c r="M1687" s="246"/>
      <c r="O1687" s="246"/>
      <c r="P1687" s="246"/>
      <c r="Q1687" s="246"/>
      <c r="R1687" s="246"/>
      <c r="S1687" s="246"/>
      <c r="T1687" s="251"/>
      <c r="U1687" s="246"/>
      <c r="Z1687" s="246"/>
      <c r="AA1687" s="246"/>
      <c r="AB1687" s="246"/>
      <c r="AC1687" s="246"/>
    </row>
    <row r="1688" spans="1:29" x14ac:dyDescent="0.3">
      <c r="A1688" s="246"/>
      <c r="B1688" s="246"/>
      <c r="C1688" s="246"/>
      <c r="D1688" s="246"/>
      <c r="E1688" s="246"/>
      <c r="F1688" s="247"/>
      <c r="G1688" s="246"/>
      <c r="H1688" s="246"/>
      <c r="I1688" s="246"/>
      <c r="J1688" s="246"/>
      <c r="K1688" s="246"/>
      <c r="L1688" s="246"/>
      <c r="M1688" s="246"/>
      <c r="O1688" s="246"/>
      <c r="P1688" s="246"/>
      <c r="Q1688" s="246"/>
      <c r="R1688" s="246"/>
      <c r="S1688" s="246"/>
      <c r="T1688" s="251"/>
      <c r="U1688" s="246"/>
      <c r="Z1688" s="246"/>
      <c r="AA1688" s="246"/>
      <c r="AB1688" s="246"/>
      <c r="AC1688" s="246"/>
    </row>
    <row r="1689" spans="1:29" x14ac:dyDescent="0.3">
      <c r="A1689" s="246"/>
      <c r="B1689" s="246"/>
      <c r="C1689" s="246"/>
      <c r="D1689" s="246"/>
      <c r="E1689" s="246"/>
      <c r="F1689" s="247"/>
      <c r="G1689" s="246"/>
      <c r="H1689" s="246"/>
      <c r="I1689" s="246"/>
      <c r="J1689" s="246"/>
      <c r="K1689" s="246"/>
      <c r="L1689" s="246"/>
      <c r="M1689" s="246"/>
      <c r="O1689" s="246"/>
      <c r="P1689" s="246"/>
      <c r="Q1689" s="246"/>
      <c r="R1689" s="246"/>
      <c r="S1689" s="246"/>
      <c r="T1689" s="251"/>
      <c r="U1689" s="246"/>
      <c r="Z1689" s="246"/>
      <c r="AA1689" s="246"/>
      <c r="AB1689" s="246"/>
      <c r="AC1689" s="246"/>
    </row>
    <row r="1690" spans="1:29" x14ac:dyDescent="0.3">
      <c r="A1690" s="246"/>
      <c r="B1690" s="246"/>
      <c r="C1690" s="246"/>
      <c r="D1690" s="246"/>
      <c r="E1690" s="246"/>
      <c r="F1690" s="247"/>
      <c r="G1690" s="246"/>
      <c r="H1690" s="246"/>
      <c r="I1690" s="246"/>
      <c r="J1690" s="246"/>
      <c r="K1690" s="246"/>
      <c r="L1690" s="246"/>
      <c r="M1690" s="246"/>
      <c r="O1690" s="246"/>
      <c r="P1690" s="246"/>
      <c r="Q1690" s="246"/>
      <c r="R1690" s="246"/>
      <c r="S1690" s="246"/>
      <c r="T1690" s="251"/>
      <c r="U1690" s="246"/>
      <c r="Z1690" s="246"/>
      <c r="AA1690" s="246"/>
      <c r="AB1690" s="246"/>
      <c r="AC1690" s="246"/>
    </row>
    <row r="1691" spans="1:29" x14ac:dyDescent="0.3">
      <c r="A1691" s="246"/>
      <c r="B1691" s="246"/>
      <c r="C1691" s="246"/>
      <c r="D1691" s="246"/>
      <c r="E1691" s="246"/>
      <c r="F1691" s="247"/>
      <c r="G1691" s="246"/>
      <c r="H1691" s="246"/>
      <c r="I1691" s="246"/>
      <c r="J1691" s="246"/>
      <c r="K1691" s="246"/>
      <c r="L1691" s="246"/>
      <c r="M1691" s="246"/>
      <c r="O1691" s="246"/>
      <c r="P1691" s="246"/>
      <c r="Q1691" s="246"/>
      <c r="R1691" s="246"/>
      <c r="S1691" s="246"/>
      <c r="T1691" s="251"/>
      <c r="U1691" s="246"/>
      <c r="Z1691" s="246"/>
      <c r="AA1691" s="246"/>
      <c r="AB1691" s="246"/>
      <c r="AC1691" s="246"/>
    </row>
    <row r="1692" spans="1:29" x14ac:dyDescent="0.3">
      <c r="A1692" s="246"/>
      <c r="B1692" s="246"/>
      <c r="C1692" s="246"/>
      <c r="D1692" s="246"/>
      <c r="E1692" s="246"/>
      <c r="F1692" s="247"/>
      <c r="G1692" s="246"/>
      <c r="H1692" s="246"/>
      <c r="I1692" s="246"/>
      <c r="J1692" s="246"/>
      <c r="K1692" s="246"/>
      <c r="L1692" s="246"/>
      <c r="M1692" s="246"/>
      <c r="O1692" s="246"/>
      <c r="P1692" s="246"/>
      <c r="Q1692" s="246"/>
      <c r="R1692" s="246"/>
      <c r="S1692" s="246"/>
      <c r="T1692" s="251"/>
      <c r="U1692" s="246"/>
      <c r="Z1692" s="246"/>
      <c r="AA1692" s="246"/>
      <c r="AB1692" s="246"/>
      <c r="AC1692" s="246"/>
    </row>
    <row r="1693" spans="1:29" x14ac:dyDescent="0.3">
      <c r="A1693" s="246"/>
      <c r="B1693" s="246"/>
      <c r="C1693" s="246"/>
      <c r="D1693" s="246"/>
      <c r="E1693" s="246"/>
      <c r="F1693" s="247"/>
      <c r="G1693" s="246"/>
      <c r="H1693" s="246"/>
      <c r="I1693" s="246"/>
      <c r="J1693" s="246"/>
      <c r="K1693" s="246"/>
      <c r="L1693" s="246"/>
      <c r="M1693" s="246"/>
      <c r="O1693" s="246"/>
      <c r="P1693" s="246"/>
      <c r="Q1693" s="246"/>
      <c r="R1693" s="246"/>
      <c r="S1693" s="246"/>
      <c r="T1693" s="251"/>
      <c r="U1693" s="246"/>
      <c r="Z1693" s="246"/>
      <c r="AA1693" s="246"/>
      <c r="AB1693" s="246"/>
      <c r="AC1693" s="246"/>
    </row>
    <row r="1694" spans="1:29" x14ac:dyDescent="0.3">
      <c r="A1694" s="246"/>
      <c r="B1694" s="246"/>
      <c r="C1694" s="246"/>
      <c r="D1694" s="246"/>
      <c r="E1694" s="246"/>
      <c r="F1694" s="247"/>
      <c r="G1694" s="246"/>
      <c r="H1694" s="246"/>
      <c r="I1694" s="246"/>
      <c r="J1694" s="246"/>
      <c r="K1694" s="246"/>
      <c r="L1694" s="246"/>
      <c r="M1694" s="246"/>
      <c r="O1694" s="246"/>
      <c r="P1694" s="246"/>
      <c r="Q1694" s="246"/>
      <c r="R1694" s="246"/>
      <c r="S1694" s="246"/>
      <c r="T1694" s="251"/>
      <c r="U1694" s="246"/>
      <c r="Z1694" s="246"/>
      <c r="AA1694" s="246"/>
      <c r="AB1694" s="246"/>
      <c r="AC1694" s="246"/>
    </row>
    <row r="1695" spans="1:29" x14ac:dyDescent="0.3">
      <c r="A1695" s="246"/>
      <c r="B1695" s="246"/>
      <c r="C1695" s="246"/>
      <c r="D1695" s="246"/>
      <c r="E1695" s="246"/>
      <c r="F1695" s="247"/>
      <c r="G1695" s="246"/>
      <c r="H1695" s="246"/>
      <c r="I1695" s="246"/>
      <c r="J1695" s="246"/>
      <c r="K1695" s="246"/>
      <c r="L1695" s="246"/>
      <c r="M1695" s="246"/>
      <c r="O1695" s="246"/>
      <c r="P1695" s="246"/>
      <c r="Q1695" s="246"/>
      <c r="R1695" s="246"/>
      <c r="S1695" s="246"/>
      <c r="T1695" s="251"/>
      <c r="U1695" s="246"/>
      <c r="Z1695" s="246"/>
      <c r="AA1695" s="246"/>
      <c r="AB1695" s="246"/>
      <c r="AC1695" s="246"/>
    </row>
    <row r="1696" spans="1:29" x14ac:dyDescent="0.3">
      <c r="A1696" s="246"/>
      <c r="B1696" s="246"/>
      <c r="C1696" s="246"/>
      <c r="D1696" s="246"/>
      <c r="E1696" s="246"/>
      <c r="F1696" s="247"/>
      <c r="G1696" s="246"/>
      <c r="H1696" s="246"/>
      <c r="I1696" s="246"/>
      <c r="J1696" s="246"/>
      <c r="K1696" s="246"/>
      <c r="L1696" s="246"/>
      <c r="M1696" s="246"/>
      <c r="O1696" s="246"/>
      <c r="P1696" s="246"/>
      <c r="Q1696" s="246"/>
      <c r="R1696" s="246"/>
      <c r="S1696" s="246"/>
      <c r="T1696" s="251"/>
      <c r="U1696" s="246"/>
      <c r="Z1696" s="246"/>
      <c r="AA1696" s="246"/>
      <c r="AB1696" s="246"/>
      <c r="AC1696" s="246"/>
    </row>
    <row r="1697" spans="1:29" x14ac:dyDescent="0.3">
      <c r="A1697" s="246"/>
      <c r="B1697" s="246"/>
      <c r="C1697" s="246"/>
      <c r="D1697" s="246"/>
      <c r="E1697" s="246"/>
      <c r="F1697" s="247"/>
      <c r="G1697" s="246"/>
      <c r="H1697" s="246"/>
      <c r="I1697" s="246"/>
      <c r="J1697" s="246"/>
      <c r="K1697" s="246"/>
      <c r="L1697" s="246"/>
      <c r="M1697" s="246"/>
      <c r="O1697" s="246"/>
      <c r="P1697" s="246"/>
      <c r="Q1697" s="246"/>
      <c r="R1697" s="246"/>
      <c r="S1697" s="246"/>
      <c r="T1697" s="251"/>
      <c r="U1697" s="246"/>
      <c r="Z1697" s="246"/>
      <c r="AA1697" s="246"/>
      <c r="AB1697" s="246"/>
      <c r="AC1697" s="246"/>
    </row>
    <row r="1698" spans="1:29" x14ac:dyDescent="0.3">
      <c r="A1698" s="246"/>
      <c r="B1698" s="246"/>
      <c r="C1698" s="246"/>
      <c r="D1698" s="246"/>
      <c r="E1698" s="246"/>
      <c r="F1698" s="247"/>
      <c r="G1698" s="246"/>
      <c r="H1698" s="246"/>
      <c r="I1698" s="246"/>
      <c r="J1698" s="246"/>
      <c r="K1698" s="246"/>
      <c r="L1698" s="246"/>
      <c r="M1698" s="246"/>
      <c r="O1698" s="246"/>
      <c r="P1698" s="246"/>
      <c r="Q1698" s="246"/>
      <c r="R1698" s="246"/>
      <c r="S1698" s="246"/>
      <c r="T1698" s="251"/>
      <c r="U1698" s="246"/>
      <c r="Z1698" s="246"/>
      <c r="AA1698" s="246"/>
      <c r="AB1698" s="246"/>
      <c r="AC1698" s="246"/>
    </row>
    <row r="1699" spans="1:29" x14ac:dyDescent="0.3">
      <c r="A1699" s="246"/>
      <c r="B1699" s="246"/>
      <c r="C1699" s="246"/>
      <c r="D1699" s="246"/>
      <c r="E1699" s="246"/>
      <c r="F1699" s="247"/>
      <c r="G1699" s="246"/>
      <c r="H1699" s="246"/>
      <c r="I1699" s="246"/>
      <c r="J1699" s="246"/>
      <c r="K1699" s="246"/>
      <c r="L1699" s="246"/>
      <c r="M1699" s="246"/>
      <c r="O1699" s="246"/>
      <c r="P1699" s="246"/>
      <c r="Q1699" s="246"/>
      <c r="R1699" s="246"/>
      <c r="S1699" s="246"/>
      <c r="T1699" s="251"/>
      <c r="U1699" s="246"/>
      <c r="Z1699" s="246"/>
      <c r="AA1699" s="246"/>
      <c r="AB1699" s="246"/>
      <c r="AC1699" s="246"/>
    </row>
    <row r="1700" spans="1:29" x14ac:dyDescent="0.3">
      <c r="A1700" s="246"/>
      <c r="B1700" s="246"/>
      <c r="C1700" s="246"/>
      <c r="D1700" s="246"/>
      <c r="E1700" s="246"/>
      <c r="F1700" s="247"/>
      <c r="G1700" s="246"/>
      <c r="H1700" s="246"/>
      <c r="I1700" s="246"/>
      <c r="J1700" s="246"/>
      <c r="K1700" s="246"/>
      <c r="L1700" s="246"/>
      <c r="M1700" s="246"/>
      <c r="O1700" s="246"/>
      <c r="P1700" s="246"/>
      <c r="Q1700" s="246"/>
      <c r="R1700" s="246"/>
      <c r="S1700" s="246"/>
      <c r="T1700" s="251"/>
      <c r="U1700" s="246"/>
      <c r="Z1700" s="246"/>
      <c r="AA1700" s="246"/>
      <c r="AB1700" s="246"/>
      <c r="AC1700" s="246"/>
    </row>
    <row r="1701" spans="1:29" x14ac:dyDescent="0.3">
      <c r="A1701" s="246"/>
      <c r="B1701" s="246"/>
      <c r="C1701" s="246"/>
      <c r="D1701" s="246"/>
      <c r="E1701" s="246"/>
      <c r="F1701" s="247"/>
      <c r="G1701" s="246"/>
      <c r="H1701" s="246"/>
      <c r="I1701" s="246"/>
      <c r="J1701" s="246"/>
      <c r="K1701" s="246"/>
      <c r="L1701" s="246"/>
      <c r="M1701" s="246"/>
      <c r="O1701" s="246"/>
      <c r="P1701" s="246"/>
      <c r="Q1701" s="246"/>
      <c r="R1701" s="246"/>
      <c r="S1701" s="246"/>
      <c r="T1701" s="251"/>
      <c r="U1701" s="246"/>
      <c r="Z1701" s="246"/>
      <c r="AA1701" s="246"/>
      <c r="AB1701" s="246"/>
      <c r="AC1701" s="246"/>
    </row>
    <row r="1702" spans="1:29" x14ac:dyDescent="0.3">
      <c r="A1702" s="246"/>
      <c r="B1702" s="246"/>
      <c r="C1702" s="246"/>
      <c r="D1702" s="246"/>
      <c r="E1702" s="246"/>
      <c r="F1702" s="247"/>
      <c r="G1702" s="246"/>
      <c r="H1702" s="246"/>
      <c r="I1702" s="246"/>
      <c r="J1702" s="246"/>
      <c r="K1702" s="246"/>
      <c r="L1702" s="246"/>
      <c r="M1702" s="246"/>
      <c r="O1702" s="246"/>
      <c r="P1702" s="246"/>
      <c r="Q1702" s="246"/>
      <c r="R1702" s="246"/>
      <c r="S1702" s="246"/>
      <c r="T1702" s="251"/>
      <c r="U1702" s="246"/>
      <c r="Z1702" s="246"/>
      <c r="AA1702" s="246"/>
      <c r="AB1702" s="246"/>
      <c r="AC1702" s="246"/>
    </row>
    <row r="1703" spans="1:29" x14ac:dyDescent="0.3">
      <c r="A1703" s="246"/>
      <c r="B1703" s="246"/>
      <c r="C1703" s="246"/>
      <c r="D1703" s="246"/>
      <c r="E1703" s="246"/>
      <c r="F1703" s="247"/>
      <c r="G1703" s="246"/>
      <c r="H1703" s="246"/>
      <c r="I1703" s="246"/>
      <c r="J1703" s="246"/>
      <c r="K1703" s="246"/>
      <c r="L1703" s="246"/>
      <c r="M1703" s="246"/>
      <c r="O1703" s="246"/>
      <c r="P1703" s="246"/>
      <c r="Q1703" s="246"/>
      <c r="R1703" s="246"/>
      <c r="S1703" s="246"/>
      <c r="T1703" s="251"/>
      <c r="U1703" s="246"/>
      <c r="Z1703" s="246"/>
      <c r="AA1703" s="246"/>
      <c r="AB1703" s="246"/>
      <c r="AC1703" s="246"/>
    </row>
    <row r="1704" spans="1:29" x14ac:dyDescent="0.3">
      <c r="A1704" s="246"/>
      <c r="B1704" s="246"/>
      <c r="C1704" s="246"/>
      <c r="D1704" s="246"/>
      <c r="E1704" s="246"/>
      <c r="F1704" s="247"/>
      <c r="G1704" s="246"/>
      <c r="H1704" s="246"/>
      <c r="I1704" s="246"/>
      <c r="J1704" s="246"/>
      <c r="K1704" s="246"/>
      <c r="L1704" s="246"/>
      <c r="M1704" s="246"/>
      <c r="O1704" s="246"/>
      <c r="P1704" s="246"/>
      <c r="Q1704" s="246"/>
      <c r="R1704" s="246"/>
      <c r="S1704" s="246"/>
      <c r="T1704" s="251"/>
      <c r="U1704" s="246"/>
      <c r="Z1704" s="246"/>
      <c r="AA1704" s="246"/>
      <c r="AB1704" s="246"/>
      <c r="AC1704" s="246"/>
    </row>
    <row r="1705" spans="1:29" x14ac:dyDescent="0.3">
      <c r="A1705" s="246"/>
      <c r="B1705" s="246"/>
      <c r="C1705" s="246"/>
      <c r="D1705" s="246"/>
      <c r="E1705" s="246"/>
      <c r="F1705" s="247"/>
      <c r="G1705" s="246"/>
      <c r="H1705" s="246"/>
      <c r="I1705" s="246"/>
      <c r="J1705" s="246"/>
      <c r="K1705" s="246"/>
      <c r="L1705" s="246"/>
      <c r="M1705" s="246"/>
      <c r="O1705" s="246"/>
      <c r="P1705" s="246"/>
      <c r="Q1705" s="246"/>
      <c r="R1705" s="246"/>
      <c r="S1705" s="246"/>
      <c r="T1705" s="251"/>
      <c r="U1705" s="246"/>
      <c r="Z1705" s="246"/>
      <c r="AA1705" s="246"/>
      <c r="AB1705" s="246"/>
      <c r="AC1705" s="246"/>
    </row>
    <row r="1706" spans="1:29" x14ac:dyDescent="0.3">
      <c r="A1706" s="246"/>
      <c r="B1706" s="246"/>
      <c r="C1706" s="246"/>
      <c r="D1706" s="246"/>
      <c r="E1706" s="246"/>
      <c r="F1706" s="247"/>
      <c r="G1706" s="246"/>
      <c r="H1706" s="246"/>
      <c r="I1706" s="246"/>
      <c r="J1706" s="246"/>
      <c r="K1706" s="246"/>
      <c r="L1706" s="246"/>
      <c r="M1706" s="246"/>
      <c r="O1706" s="246"/>
      <c r="P1706" s="246"/>
      <c r="Q1706" s="246"/>
      <c r="R1706" s="246"/>
      <c r="S1706" s="246"/>
      <c r="T1706" s="251"/>
      <c r="U1706" s="246"/>
      <c r="Z1706" s="246"/>
      <c r="AA1706" s="246"/>
      <c r="AB1706" s="246"/>
      <c r="AC1706" s="246"/>
    </row>
    <row r="1707" spans="1:29" x14ac:dyDescent="0.3">
      <c r="A1707" s="246"/>
      <c r="B1707" s="246"/>
      <c r="C1707" s="246"/>
      <c r="D1707" s="246"/>
      <c r="E1707" s="246"/>
      <c r="F1707" s="247"/>
      <c r="G1707" s="246"/>
      <c r="H1707" s="246"/>
      <c r="I1707" s="246"/>
      <c r="J1707" s="246"/>
      <c r="K1707" s="246"/>
      <c r="L1707" s="246"/>
      <c r="M1707" s="246"/>
      <c r="O1707" s="246"/>
      <c r="P1707" s="246"/>
      <c r="Q1707" s="246"/>
      <c r="R1707" s="246"/>
      <c r="S1707" s="246"/>
      <c r="T1707" s="251"/>
      <c r="U1707" s="246"/>
      <c r="Z1707" s="246"/>
      <c r="AA1707" s="246"/>
      <c r="AB1707" s="246"/>
      <c r="AC1707" s="246"/>
    </row>
    <row r="1708" spans="1:29" x14ac:dyDescent="0.3">
      <c r="A1708" s="246"/>
      <c r="B1708" s="246"/>
      <c r="C1708" s="246"/>
      <c r="D1708" s="246"/>
      <c r="E1708" s="246"/>
      <c r="F1708" s="247"/>
      <c r="G1708" s="246"/>
      <c r="H1708" s="246"/>
      <c r="I1708" s="246"/>
      <c r="J1708" s="246"/>
      <c r="K1708" s="246"/>
      <c r="L1708" s="246"/>
      <c r="M1708" s="246"/>
      <c r="O1708" s="246"/>
      <c r="P1708" s="246"/>
      <c r="Q1708" s="246"/>
      <c r="R1708" s="246"/>
      <c r="S1708" s="246"/>
      <c r="T1708" s="251"/>
      <c r="U1708" s="246"/>
      <c r="Z1708" s="246"/>
      <c r="AA1708" s="246"/>
      <c r="AB1708" s="246"/>
      <c r="AC1708" s="246"/>
    </row>
    <row r="1709" spans="1:29" x14ac:dyDescent="0.3">
      <c r="A1709" s="246"/>
      <c r="B1709" s="246"/>
      <c r="C1709" s="246"/>
      <c r="D1709" s="246"/>
      <c r="E1709" s="246"/>
      <c r="F1709" s="247"/>
      <c r="G1709" s="246"/>
      <c r="H1709" s="246"/>
      <c r="I1709" s="246"/>
      <c r="J1709" s="246"/>
      <c r="K1709" s="246"/>
      <c r="L1709" s="246"/>
      <c r="M1709" s="246"/>
      <c r="O1709" s="246"/>
      <c r="P1709" s="246"/>
      <c r="Q1709" s="246"/>
      <c r="R1709" s="246"/>
      <c r="S1709" s="246"/>
      <c r="T1709" s="251"/>
      <c r="U1709" s="246"/>
      <c r="Z1709" s="246"/>
      <c r="AA1709" s="246"/>
      <c r="AB1709" s="246"/>
      <c r="AC1709" s="246"/>
    </row>
    <row r="1710" spans="1:29" x14ac:dyDescent="0.3">
      <c r="A1710" s="246"/>
      <c r="B1710" s="246"/>
      <c r="C1710" s="246"/>
      <c r="D1710" s="246"/>
      <c r="E1710" s="246"/>
      <c r="F1710" s="247"/>
      <c r="G1710" s="246"/>
      <c r="H1710" s="246"/>
      <c r="I1710" s="246"/>
      <c r="J1710" s="246"/>
      <c r="K1710" s="246"/>
      <c r="L1710" s="246"/>
      <c r="M1710" s="246"/>
      <c r="O1710" s="246"/>
      <c r="P1710" s="246"/>
      <c r="Q1710" s="246"/>
      <c r="R1710" s="246"/>
      <c r="S1710" s="246"/>
      <c r="T1710" s="251"/>
      <c r="U1710" s="246"/>
      <c r="Z1710" s="246"/>
      <c r="AA1710" s="246"/>
      <c r="AB1710" s="246"/>
      <c r="AC1710" s="246"/>
    </row>
    <row r="1711" spans="1:29" x14ac:dyDescent="0.3">
      <c r="A1711" s="246"/>
      <c r="B1711" s="246"/>
      <c r="C1711" s="246"/>
      <c r="D1711" s="246"/>
      <c r="E1711" s="246"/>
      <c r="F1711" s="247"/>
      <c r="G1711" s="246"/>
      <c r="H1711" s="246"/>
      <c r="I1711" s="246"/>
      <c r="J1711" s="246"/>
      <c r="K1711" s="246"/>
      <c r="L1711" s="246"/>
      <c r="M1711" s="246"/>
      <c r="O1711" s="246"/>
      <c r="P1711" s="246"/>
      <c r="Q1711" s="246"/>
      <c r="R1711" s="246"/>
      <c r="S1711" s="246"/>
      <c r="T1711" s="251"/>
      <c r="U1711" s="246"/>
      <c r="Z1711" s="246"/>
      <c r="AA1711" s="246"/>
      <c r="AB1711" s="246"/>
      <c r="AC1711" s="246"/>
    </row>
    <row r="1712" spans="1:29" x14ac:dyDescent="0.3">
      <c r="A1712" s="246"/>
      <c r="B1712" s="246"/>
      <c r="C1712" s="246"/>
      <c r="D1712" s="246"/>
      <c r="E1712" s="246"/>
      <c r="F1712" s="247"/>
      <c r="G1712" s="246"/>
      <c r="H1712" s="246"/>
      <c r="I1712" s="246"/>
      <c r="J1712" s="246"/>
      <c r="K1712" s="246"/>
      <c r="L1712" s="246"/>
      <c r="M1712" s="246"/>
      <c r="O1712" s="246"/>
      <c r="P1712" s="246"/>
      <c r="Q1712" s="246"/>
      <c r="R1712" s="246"/>
      <c r="S1712" s="246"/>
      <c r="T1712" s="251"/>
      <c r="U1712" s="246"/>
      <c r="Z1712" s="246"/>
      <c r="AA1712" s="246"/>
      <c r="AB1712" s="246"/>
      <c r="AC1712" s="246"/>
    </row>
    <row r="1713" spans="1:29" x14ac:dyDescent="0.3">
      <c r="A1713" s="246"/>
      <c r="B1713" s="246"/>
      <c r="C1713" s="246"/>
      <c r="D1713" s="246"/>
      <c r="E1713" s="246"/>
      <c r="F1713" s="247"/>
      <c r="G1713" s="246"/>
      <c r="H1713" s="246"/>
      <c r="I1713" s="246"/>
      <c r="J1713" s="246"/>
      <c r="K1713" s="246"/>
      <c r="L1713" s="246"/>
      <c r="M1713" s="246"/>
      <c r="O1713" s="246"/>
      <c r="P1713" s="246"/>
      <c r="Q1713" s="246"/>
      <c r="R1713" s="246"/>
      <c r="S1713" s="246"/>
      <c r="T1713" s="251"/>
      <c r="U1713" s="246"/>
      <c r="Z1713" s="246"/>
      <c r="AA1713" s="246"/>
      <c r="AB1713" s="246"/>
      <c r="AC1713" s="246"/>
    </row>
    <row r="1714" spans="1:29" x14ac:dyDescent="0.3">
      <c r="A1714" s="246"/>
      <c r="B1714" s="246"/>
      <c r="C1714" s="246"/>
      <c r="D1714" s="246"/>
      <c r="E1714" s="246"/>
      <c r="F1714" s="247"/>
      <c r="G1714" s="246"/>
      <c r="H1714" s="246"/>
      <c r="I1714" s="246"/>
      <c r="J1714" s="246"/>
      <c r="K1714" s="246"/>
      <c r="L1714" s="246"/>
      <c r="M1714" s="246"/>
      <c r="O1714" s="246"/>
      <c r="P1714" s="246"/>
      <c r="Q1714" s="246"/>
      <c r="R1714" s="246"/>
      <c r="S1714" s="246"/>
      <c r="T1714" s="251"/>
      <c r="U1714" s="246"/>
      <c r="Z1714" s="246"/>
      <c r="AA1714" s="246"/>
      <c r="AB1714" s="246"/>
      <c r="AC1714" s="246"/>
    </row>
    <row r="1715" spans="1:29" x14ac:dyDescent="0.3">
      <c r="A1715" s="246"/>
      <c r="B1715" s="246"/>
      <c r="C1715" s="246"/>
      <c r="D1715" s="246"/>
      <c r="E1715" s="246"/>
      <c r="F1715" s="247"/>
      <c r="G1715" s="246"/>
      <c r="H1715" s="246"/>
      <c r="I1715" s="246"/>
      <c r="J1715" s="246"/>
      <c r="K1715" s="246"/>
      <c r="L1715" s="246"/>
      <c r="M1715" s="246"/>
      <c r="O1715" s="246"/>
      <c r="P1715" s="246"/>
      <c r="Q1715" s="246"/>
      <c r="R1715" s="246"/>
      <c r="S1715" s="246"/>
      <c r="T1715" s="251"/>
      <c r="U1715" s="246"/>
      <c r="Z1715" s="246"/>
      <c r="AA1715" s="246"/>
      <c r="AB1715" s="246"/>
      <c r="AC1715" s="246"/>
    </row>
    <row r="1716" spans="1:29" x14ac:dyDescent="0.3">
      <c r="A1716" s="246"/>
      <c r="B1716" s="246"/>
      <c r="C1716" s="246"/>
      <c r="D1716" s="246"/>
      <c r="E1716" s="246"/>
      <c r="F1716" s="247"/>
      <c r="G1716" s="246"/>
      <c r="H1716" s="246"/>
      <c r="I1716" s="246"/>
      <c r="J1716" s="246"/>
      <c r="K1716" s="246"/>
      <c r="L1716" s="246"/>
      <c r="M1716" s="246"/>
      <c r="O1716" s="246"/>
      <c r="P1716" s="246"/>
      <c r="Q1716" s="246"/>
      <c r="R1716" s="246"/>
      <c r="S1716" s="246"/>
      <c r="T1716" s="251"/>
      <c r="U1716" s="246"/>
      <c r="Z1716" s="246"/>
      <c r="AA1716" s="246"/>
      <c r="AB1716" s="246"/>
      <c r="AC1716" s="246"/>
    </row>
    <row r="1717" spans="1:29" x14ac:dyDescent="0.3">
      <c r="A1717" s="246"/>
      <c r="B1717" s="246"/>
      <c r="C1717" s="246"/>
      <c r="D1717" s="246"/>
      <c r="E1717" s="246"/>
      <c r="F1717" s="247"/>
      <c r="G1717" s="246"/>
      <c r="H1717" s="246"/>
      <c r="I1717" s="246"/>
      <c r="J1717" s="246"/>
      <c r="K1717" s="246"/>
      <c r="L1717" s="246"/>
      <c r="M1717" s="246"/>
      <c r="O1717" s="246"/>
      <c r="P1717" s="246"/>
      <c r="Q1717" s="246"/>
      <c r="R1717" s="246"/>
      <c r="S1717" s="246"/>
      <c r="T1717" s="251"/>
      <c r="U1717" s="246"/>
      <c r="Z1717" s="246"/>
      <c r="AA1717" s="246"/>
      <c r="AB1717" s="246"/>
      <c r="AC1717" s="246"/>
    </row>
    <row r="1718" spans="1:29" x14ac:dyDescent="0.3">
      <c r="A1718" s="246"/>
      <c r="B1718" s="246"/>
      <c r="C1718" s="246"/>
      <c r="D1718" s="246"/>
      <c r="E1718" s="246"/>
      <c r="F1718" s="247"/>
      <c r="G1718" s="246"/>
      <c r="H1718" s="246"/>
      <c r="I1718" s="246"/>
      <c r="J1718" s="246"/>
      <c r="K1718" s="246"/>
      <c r="L1718" s="246"/>
      <c r="M1718" s="246"/>
      <c r="O1718" s="246"/>
      <c r="P1718" s="246"/>
      <c r="Q1718" s="246"/>
      <c r="R1718" s="246"/>
      <c r="S1718" s="246"/>
      <c r="T1718" s="251"/>
      <c r="U1718" s="246"/>
      <c r="Z1718" s="246"/>
      <c r="AA1718" s="246"/>
      <c r="AB1718" s="246"/>
      <c r="AC1718" s="246"/>
    </row>
    <row r="1719" spans="1:29" x14ac:dyDescent="0.3">
      <c r="A1719" s="246"/>
      <c r="B1719" s="246"/>
      <c r="C1719" s="246"/>
      <c r="D1719" s="246"/>
      <c r="E1719" s="246"/>
      <c r="F1719" s="247"/>
      <c r="G1719" s="246"/>
      <c r="H1719" s="246"/>
      <c r="I1719" s="246"/>
      <c r="J1719" s="246"/>
      <c r="K1719" s="246"/>
      <c r="L1719" s="246"/>
      <c r="M1719" s="246"/>
      <c r="O1719" s="246"/>
      <c r="P1719" s="246"/>
      <c r="Q1719" s="246"/>
      <c r="R1719" s="246"/>
      <c r="S1719" s="246"/>
      <c r="T1719" s="251"/>
      <c r="U1719" s="246"/>
      <c r="Z1719" s="246"/>
      <c r="AA1719" s="246"/>
      <c r="AB1719" s="246"/>
      <c r="AC1719" s="246"/>
    </row>
    <row r="1720" spans="1:29" x14ac:dyDescent="0.3">
      <c r="A1720" s="246"/>
      <c r="B1720" s="246"/>
      <c r="C1720" s="246"/>
      <c r="D1720" s="246"/>
      <c r="E1720" s="246"/>
      <c r="F1720" s="247"/>
      <c r="G1720" s="246"/>
      <c r="H1720" s="246"/>
      <c r="I1720" s="246"/>
      <c r="J1720" s="246"/>
      <c r="K1720" s="246"/>
      <c r="L1720" s="246"/>
      <c r="M1720" s="246"/>
      <c r="O1720" s="246"/>
      <c r="P1720" s="246"/>
      <c r="Q1720" s="246"/>
      <c r="R1720" s="246"/>
      <c r="S1720" s="246"/>
      <c r="T1720" s="251"/>
      <c r="U1720" s="246"/>
      <c r="Z1720" s="246"/>
      <c r="AA1720" s="246"/>
      <c r="AB1720" s="246"/>
      <c r="AC1720" s="246"/>
    </row>
    <row r="1721" spans="1:29" x14ac:dyDescent="0.3">
      <c r="A1721" s="246"/>
      <c r="B1721" s="246"/>
      <c r="C1721" s="246"/>
      <c r="D1721" s="246"/>
      <c r="E1721" s="246"/>
      <c r="F1721" s="247"/>
      <c r="G1721" s="246"/>
      <c r="H1721" s="246"/>
      <c r="I1721" s="246"/>
      <c r="J1721" s="246"/>
      <c r="K1721" s="246"/>
      <c r="L1721" s="246"/>
      <c r="M1721" s="246"/>
      <c r="O1721" s="246"/>
      <c r="P1721" s="246"/>
      <c r="Q1721" s="246"/>
      <c r="R1721" s="246"/>
      <c r="S1721" s="246"/>
      <c r="T1721" s="251"/>
      <c r="U1721" s="246"/>
      <c r="Z1721" s="246"/>
      <c r="AA1721" s="246"/>
      <c r="AB1721" s="246"/>
      <c r="AC1721" s="246"/>
    </row>
    <row r="1722" spans="1:29" x14ac:dyDescent="0.3">
      <c r="A1722" s="246"/>
      <c r="B1722" s="246"/>
      <c r="C1722" s="246"/>
      <c r="D1722" s="246"/>
      <c r="E1722" s="246"/>
      <c r="F1722" s="247"/>
      <c r="G1722" s="246"/>
      <c r="H1722" s="246"/>
      <c r="I1722" s="246"/>
      <c r="J1722" s="246"/>
      <c r="K1722" s="246"/>
      <c r="L1722" s="246"/>
      <c r="M1722" s="246"/>
      <c r="O1722" s="246"/>
      <c r="P1722" s="246"/>
      <c r="Q1722" s="246"/>
      <c r="R1722" s="246"/>
      <c r="S1722" s="246"/>
      <c r="T1722" s="251"/>
      <c r="U1722" s="246"/>
      <c r="Z1722" s="246"/>
      <c r="AA1722" s="246"/>
      <c r="AB1722" s="246"/>
      <c r="AC1722" s="246"/>
    </row>
    <row r="1723" spans="1:29" x14ac:dyDescent="0.3">
      <c r="A1723" s="246"/>
      <c r="B1723" s="246"/>
      <c r="C1723" s="246"/>
      <c r="D1723" s="246"/>
      <c r="E1723" s="246"/>
      <c r="F1723" s="247"/>
      <c r="G1723" s="246"/>
      <c r="H1723" s="246"/>
      <c r="I1723" s="246"/>
      <c r="J1723" s="246"/>
      <c r="K1723" s="246"/>
      <c r="L1723" s="246"/>
      <c r="M1723" s="246"/>
      <c r="O1723" s="246"/>
      <c r="P1723" s="246"/>
      <c r="Q1723" s="246"/>
      <c r="R1723" s="246"/>
      <c r="S1723" s="246"/>
      <c r="T1723" s="251"/>
      <c r="U1723" s="246"/>
      <c r="Z1723" s="246"/>
      <c r="AA1723" s="246"/>
      <c r="AB1723" s="246"/>
      <c r="AC1723" s="246"/>
    </row>
    <row r="1724" spans="1:29" x14ac:dyDescent="0.3">
      <c r="A1724" s="246"/>
      <c r="B1724" s="246"/>
      <c r="C1724" s="246"/>
      <c r="D1724" s="246"/>
      <c r="E1724" s="246"/>
      <c r="F1724" s="247"/>
      <c r="G1724" s="246"/>
      <c r="H1724" s="246"/>
      <c r="I1724" s="246"/>
      <c r="J1724" s="246"/>
      <c r="K1724" s="246"/>
      <c r="L1724" s="246"/>
      <c r="M1724" s="246"/>
      <c r="O1724" s="246"/>
      <c r="P1724" s="246"/>
      <c r="Q1724" s="246"/>
      <c r="R1724" s="246"/>
      <c r="S1724" s="246"/>
      <c r="T1724" s="251"/>
      <c r="U1724" s="246"/>
      <c r="Z1724" s="246"/>
      <c r="AA1724" s="246"/>
      <c r="AB1724" s="246"/>
      <c r="AC1724" s="246"/>
    </row>
    <row r="1725" spans="1:29" x14ac:dyDescent="0.3">
      <c r="A1725" s="246"/>
      <c r="B1725" s="246"/>
      <c r="C1725" s="246"/>
      <c r="D1725" s="246"/>
      <c r="E1725" s="246"/>
      <c r="F1725" s="247"/>
      <c r="G1725" s="246"/>
      <c r="H1725" s="246"/>
      <c r="I1725" s="246"/>
      <c r="J1725" s="246"/>
      <c r="K1725" s="246"/>
      <c r="L1725" s="246"/>
      <c r="M1725" s="246"/>
      <c r="O1725" s="246"/>
      <c r="P1725" s="246"/>
      <c r="Q1725" s="246"/>
      <c r="R1725" s="246"/>
      <c r="S1725" s="246"/>
      <c r="T1725" s="251"/>
      <c r="U1725" s="246"/>
      <c r="Z1725" s="246"/>
      <c r="AA1725" s="246"/>
      <c r="AB1725" s="246"/>
      <c r="AC1725" s="246"/>
    </row>
    <row r="1726" spans="1:29" x14ac:dyDescent="0.3">
      <c r="A1726" s="246"/>
      <c r="B1726" s="246"/>
      <c r="C1726" s="246"/>
      <c r="D1726" s="246"/>
      <c r="E1726" s="246"/>
      <c r="F1726" s="247"/>
      <c r="G1726" s="246"/>
      <c r="H1726" s="246"/>
      <c r="I1726" s="246"/>
      <c r="J1726" s="246"/>
      <c r="K1726" s="246"/>
      <c r="L1726" s="246"/>
      <c r="M1726" s="246"/>
      <c r="O1726" s="246"/>
      <c r="P1726" s="246"/>
      <c r="Q1726" s="246"/>
      <c r="R1726" s="246"/>
      <c r="S1726" s="246"/>
      <c r="T1726" s="251"/>
      <c r="U1726" s="246"/>
      <c r="Z1726" s="246"/>
      <c r="AA1726" s="246"/>
      <c r="AB1726" s="246"/>
      <c r="AC1726" s="246"/>
    </row>
    <row r="1727" spans="1:29" x14ac:dyDescent="0.3">
      <c r="A1727" s="246"/>
      <c r="B1727" s="246"/>
      <c r="C1727" s="246"/>
      <c r="D1727" s="246"/>
      <c r="E1727" s="246"/>
      <c r="F1727" s="247"/>
      <c r="G1727" s="246"/>
      <c r="H1727" s="246"/>
      <c r="I1727" s="246"/>
      <c r="J1727" s="246"/>
      <c r="K1727" s="246"/>
      <c r="L1727" s="246"/>
      <c r="M1727" s="246"/>
      <c r="O1727" s="246"/>
      <c r="P1727" s="246"/>
      <c r="Q1727" s="246"/>
      <c r="R1727" s="246"/>
      <c r="S1727" s="246"/>
      <c r="T1727" s="251"/>
      <c r="U1727" s="246"/>
      <c r="Z1727" s="246"/>
      <c r="AA1727" s="246"/>
      <c r="AB1727" s="246"/>
      <c r="AC1727" s="246"/>
    </row>
    <row r="1728" spans="1:29" x14ac:dyDescent="0.3">
      <c r="A1728" s="246"/>
      <c r="B1728" s="246"/>
      <c r="C1728" s="246"/>
      <c r="D1728" s="246"/>
      <c r="E1728" s="246"/>
      <c r="F1728" s="247"/>
      <c r="G1728" s="246"/>
      <c r="H1728" s="246"/>
      <c r="I1728" s="246"/>
      <c r="J1728" s="246"/>
      <c r="K1728" s="246"/>
      <c r="L1728" s="246"/>
      <c r="M1728" s="246"/>
      <c r="O1728" s="246"/>
      <c r="P1728" s="246"/>
      <c r="Q1728" s="246"/>
      <c r="R1728" s="246"/>
      <c r="S1728" s="246"/>
      <c r="T1728" s="251"/>
      <c r="U1728" s="246"/>
      <c r="Z1728" s="246"/>
      <c r="AA1728" s="246"/>
      <c r="AB1728" s="246"/>
      <c r="AC1728" s="246"/>
    </row>
    <row r="1729" spans="1:29" x14ac:dyDescent="0.3">
      <c r="A1729" s="246"/>
      <c r="B1729" s="246"/>
      <c r="C1729" s="246"/>
      <c r="D1729" s="246"/>
      <c r="E1729" s="246"/>
      <c r="F1729" s="247"/>
      <c r="G1729" s="246"/>
      <c r="H1729" s="246"/>
      <c r="I1729" s="246"/>
      <c r="J1729" s="246"/>
      <c r="K1729" s="246"/>
      <c r="L1729" s="246"/>
      <c r="M1729" s="246"/>
      <c r="O1729" s="246"/>
      <c r="P1729" s="246"/>
      <c r="Q1729" s="246"/>
      <c r="R1729" s="246"/>
      <c r="S1729" s="246"/>
      <c r="T1729" s="251"/>
      <c r="U1729" s="246"/>
      <c r="Z1729" s="246"/>
      <c r="AA1729" s="246"/>
      <c r="AB1729" s="246"/>
      <c r="AC1729" s="246"/>
    </row>
    <row r="1730" spans="1:29" x14ac:dyDescent="0.3">
      <c r="A1730" s="246"/>
      <c r="B1730" s="246"/>
      <c r="C1730" s="246"/>
      <c r="D1730" s="246"/>
      <c r="E1730" s="246"/>
      <c r="F1730" s="247"/>
      <c r="G1730" s="246"/>
      <c r="H1730" s="246"/>
      <c r="I1730" s="246"/>
      <c r="J1730" s="246"/>
      <c r="K1730" s="246"/>
      <c r="L1730" s="246"/>
      <c r="M1730" s="246"/>
      <c r="O1730" s="246"/>
      <c r="P1730" s="246"/>
      <c r="Q1730" s="246"/>
      <c r="R1730" s="246"/>
      <c r="S1730" s="246"/>
      <c r="T1730" s="251"/>
      <c r="U1730" s="246"/>
      <c r="Z1730" s="246"/>
      <c r="AA1730" s="246"/>
      <c r="AB1730" s="246"/>
      <c r="AC1730" s="246"/>
    </row>
    <row r="1731" spans="1:29" x14ac:dyDescent="0.3">
      <c r="A1731" s="246"/>
      <c r="B1731" s="246"/>
      <c r="C1731" s="246"/>
      <c r="D1731" s="246"/>
      <c r="E1731" s="246"/>
      <c r="F1731" s="247"/>
      <c r="G1731" s="246"/>
      <c r="H1731" s="246"/>
      <c r="I1731" s="246"/>
      <c r="J1731" s="246"/>
      <c r="K1731" s="246"/>
      <c r="L1731" s="246"/>
      <c r="M1731" s="246"/>
      <c r="O1731" s="246"/>
      <c r="P1731" s="246"/>
      <c r="Q1731" s="246"/>
      <c r="R1731" s="246"/>
      <c r="S1731" s="246"/>
      <c r="T1731" s="251"/>
      <c r="U1731" s="246"/>
      <c r="Z1731" s="246"/>
      <c r="AA1731" s="246"/>
      <c r="AB1731" s="246"/>
      <c r="AC1731" s="246"/>
    </row>
    <row r="1732" spans="1:29" x14ac:dyDescent="0.3">
      <c r="A1732" s="246"/>
      <c r="B1732" s="246"/>
      <c r="C1732" s="246"/>
      <c r="D1732" s="246"/>
      <c r="E1732" s="246"/>
      <c r="F1732" s="247"/>
      <c r="G1732" s="246"/>
      <c r="H1732" s="246"/>
      <c r="I1732" s="246"/>
      <c r="J1732" s="246"/>
      <c r="K1732" s="246"/>
      <c r="L1732" s="246"/>
      <c r="M1732" s="246"/>
      <c r="O1732" s="246"/>
      <c r="P1732" s="246"/>
      <c r="Q1732" s="246"/>
      <c r="R1732" s="246"/>
      <c r="S1732" s="246"/>
      <c r="T1732" s="251"/>
      <c r="U1732" s="246"/>
      <c r="Z1732" s="246"/>
      <c r="AA1732" s="246"/>
      <c r="AB1732" s="246"/>
      <c r="AC1732" s="246"/>
    </row>
    <row r="1733" spans="1:29" x14ac:dyDescent="0.3">
      <c r="A1733" s="246"/>
      <c r="B1733" s="246"/>
      <c r="C1733" s="246"/>
      <c r="D1733" s="246"/>
      <c r="E1733" s="246"/>
      <c r="F1733" s="247"/>
      <c r="G1733" s="246"/>
      <c r="H1733" s="246"/>
      <c r="I1733" s="246"/>
      <c r="J1733" s="246"/>
      <c r="K1733" s="246"/>
      <c r="L1733" s="246"/>
      <c r="M1733" s="246"/>
      <c r="O1733" s="246"/>
      <c r="P1733" s="246"/>
      <c r="Q1733" s="246"/>
      <c r="R1733" s="246"/>
      <c r="S1733" s="246"/>
      <c r="T1733" s="251"/>
      <c r="U1733" s="246"/>
      <c r="Z1733" s="246"/>
      <c r="AA1733" s="246"/>
      <c r="AB1733" s="246"/>
      <c r="AC1733" s="246"/>
    </row>
    <row r="1734" spans="1:29" x14ac:dyDescent="0.3">
      <c r="A1734" s="246"/>
      <c r="B1734" s="246"/>
      <c r="C1734" s="246"/>
      <c r="D1734" s="246"/>
      <c r="E1734" s="246"/>
      <c r="F1734" s="247"/>
      <c r="G1734" s="246"/>
      <c r="H1734" s="246"/>
      <c r="I1734" s="246"/>
      <c r="J1734" s="246"/>
      <c r="K1734" s="246"/>
      <c r="L1734" s="246"/>
      <c r="M1734" s="246"/>
      <c r="O1734" s="246"/>
      <c r="P1734" s="246"/>
      <c r="Q1734" s="246"/>
      <c r="R1734" s="246"/>
      <c r="S1734" s="246"/>
      <c r="T1734" s="251"/>
      <c r="U1734" s="246"/>
      <c r="Z1734" s="246"/>
      <c r="AA1734" s="246"/>
      <c r="AB1734" s="246"/>
      <c r="AC1734" s="246"/>
    </row>
    <row r="1735" spans="1:29" x14ac:dyDescent="0.3">
      <c r="A1735" s="246"/>
      <c r="B1735" s="246"/>
      <c r="C1735" s="246"/>
      <c r="D1735" s="246"/>
      <c r="E1735" s="246"/>
      <c r="F1735" s="247"/>
      <c r="G1735" s="246"/>
      <c r="H1735" s="246"/>
      <c r="I1735" s="246"/>
      <c r="J1735" s="246"/>
      <c r="K1735" s="246"/>
      <c r="L1735" s="246"/>
      <c r="M1735" s="246"/>
      <c r="O1735" s="246"/>
      <c r="P1735" s="246"/>
      <c r="Q1735" s="246"/>
      <c r="R1735" s="246"/>
      <c r="S1735" s="246"/>
      <c r="T1735" s="251"/>
      <c r="U1735" s="246"/>
      <c r="Z1735" s="246"/>
      <c r="AA1735" s="246"/>
      <c r="AB1735" s="246"/>
      <c r="AC1735" s="246"/>
    </row>
    <row r="1736" spans="1:29" x14ac:dyDescent="0.3">
      <c r="A1736" s="246"/>
      <c r="B1736" s="246"/>
      <c r="C1736" s="246"/>
      <c r="D1736" s="246"/>
      <c r="E1736" s="246"/>
      <c r="F1736" s="247"/>
      <c r="G1736" s="246"/>
      <c r="H1736" s="246"/>
      <c r="I1736" s="246"/>
      <c r="J1736" s="246"/>
      <c r="K1736" s="246"/>
      <c r="L1736" s="246"/>
      <c r="M1736" s="246"/>
      <c r="O1736" s="246"/>
      <c r="P1736" s="246"/>
      <c r="Q1736" s="246"/>
      <c r="R1736" s="246"/>
      <c r="S1736" s="246"/>
      <c r="T1736" s="251"/>
      <c r="U1736" s="246"/>
      <c r="Z1736" s="246"/>
      <c r="AA1736" s="246"/>
      <c r="AB1736" s="246"/>
      <c r="AC1736" s="246"/>
    </row>
    <row r="1737" spans="1:29" x14ac:dyDescent="0.3">
      <c r="A1737" s="246"/>
      <c r="B1737" s="246"/>
      <c r="C1737" s="246"/>
      <c r="D1737" s="246"/>
      <c r="E1737" s="246"/>
      <c r="F1737" s="247"/>
      <c r="G1737" s="246"/>
      <c r="H1737" s="246"/>
      <c r="I1737" s="246"/>
      <c r="J1737" s="246"/>
      <c r="K1737" s="246"/>
      <c r="L1737" s="246"/>
      <c r="M1737" s="246"/>
      <c r="O1737" s="246"/>
      <c r="P1737" s="246"/>
      <c r="Q1737" s="246"/>
      <c r="R1737" s="246"/>
      <c r="S1737" s="246"/>
      <c r="T1737" s="251"/>
      <c r="U1737" s="246"/>
      <c r="Z1737" s="246"/>
      <c r="AA1737" s="246"/>
      <c r="AB1737" s="246"/>
      <c r="AC1737" s="246"/>
    </row>
    <row r="1738" spans="1:29" x14ac:dyDescent="0.3">
      <c r="A1738" s="246"/>
      <c r="B1738" s="246"/>
      <c r="C1738" s="246"/>
      <c r="D1738" s="246"/>
      <c r="E1738" s="246"/>
      <c r="F1738" s="247"/>
      <c r="G1738" s="246"/>
      <c r="H1738" s="246"/>
      <c r="I1738" s="246"/>
      <c r="J1738" s="246"/>
      <c r="K1738" s="246"/>
      <c r="L1738" s="246"/>
      <c r="M1738" s="246"/>
      <c r="O1738" s="246"/>
      <c r="P1738" s="246"/>
      <c r="Q1738" s="246"/>
      <c r="R1738" s="246"/>
      <c r="S1738" s="246"/>
      <c r="T1738" s="251"/>
      <c r="U1738" s="246"/>
      <c r="Z1738" s="246"/>
      <c r="AA1738" s="246"/>
      <c r="AB1738" s="246"/>
      <c r="AC1738" s="246"/>
    </row>
    <row r="1739" spans="1:29" x14ac:dyDescent="0.3">
      <c r="A1739" s="246"/>
      <c r="B1739" s="246"/>
      <c r="C1739" s="246"/>
      <c r="D1739" s="246"/>
      <c r="E1739" s="246"/>
      <c r="F1739" s="247"/>
      <c r="G1739" s="246"/>
      <c r="H1739" s="246"/>
      <c r="I1739" s="246"/>
      <c r="J1739" s="246"/>
      <c r="K1739" s="246"/>
      <c r="L1739" s="246"/>
      <c r="M1739" s="246"/>
      <c r="O1739" s="246"/>
      <c r="P1739" s="246"/>
      <c r="Q1739" s="246"/>
      <c r="R1739" s="246"/>
      <c r="S1739" s="246"/>
      <c r="T1739" s="251"/>
      <c r="U1739" s="246"/>
      <c r="Z1739" s="246"/>
      <c r="AA1739" s="246"/>
      <c r="AB1739" s="246"/>
      <c r="AC1739" s="246"/>
    </row>
    <row r="1740" spans="1:29" x14ac:dyDescent="0.3">
      <c r="A1740" s="246"/>
      <c r="B1740" s="246"/>
      <c r="C1740" s="246"/>
      <c r="D1740" s="246"/>
      <c r="E1740" s="246"/>
      <c r="F1740" s="247"/>
      <c r="G1740" s="246"/>
      <c r="H1740" s="246"/>
      <c r="I1740" s="246"/>
      <c r="J1740" s="246"/>
      <c r="K1740" s="246"/>
      <c r="L1740" s="246"/>
      <c r="M1740" s="246"/>
      <c r="O1740" s="246"/>
      <c r="P1740" s="246"/>
      <c r="Q1740" s="246"/>
      <c r="R1740" s="246"/>
      <c r="S1740" s="246"/>
      <c r="T1740" s="251"/>
      <c r="U1740" s="246"/>
      <c r="Z1740" s="246"/>
      <c r="AA1740" s="246"/>
      <c r="AB1740" s="246"/>
      <c r="AC1740" s="246"/>
    </row>
    <row r="1741" spans="1:29" x14ac:dyDescent="0.3">
      <c r="A1741" s="246"/>
      <c r="B1741" s="246"/>
      <c r="C1741" s="246"/>
      <c r="D1741" s="246"/>
      <c r="E1741" s="246"/>
      <c r="F1741" s="247"/>
      <c r="G1741" s="246"/>
      <c r="H1741" s="246"/>
      <c r="I1741" s="246"/>
      <c r="J1741" s="246"/>
      <c r="K1741" s="246"/>
      <c r="L1741" s="246"/>
      <c r="M1741" s="246"/>
      <c r="O1741" s="246"/>
      <c r="P1741" s="246"/>
      <c r="Q1741" s="246"/>
      <c r="R1741" s="246"/>
      <c r="S1741" s="246"/>
      <c r="T1741" s="251"/>
      <c r="U1741" s="246"/>
      <c r="Z1741" s="246"/>
      <c r="AA1741" s="246"/>
      <c r="AB1741" s="246"/>
      <c r="AC1741" s="246"/>
    </row>
    <row r="1742" spans="1:29" x14ac:dyDescent="0.3">
      <c r="A1742" s="246"/>
      <c r="B1742" s="246"/>
      <c r="C1742" s="246"/>
      <c r="D1742" s="246"/>
      <c r="E1742" s="246"/>
      <c r="F1742" s="247"/>
      <c r="G1742" s="246"/>
      <c r="H1742" s="246"/>
      <c r="I1742" s="246"/>
      <c r="J1742" s="246"/>
      <c r="K1742" s="246"/>
      <c r="L1742" s="246"/>
      <c r="M1742" s="246"/>
      <c r="O1742" s="246"/>
      <c r="P1742" s="246"/>
      <c r="Q1742" s="246"/>
      <c r="R1742" s="246"/>
      <c r="S1742" s="246"/>
      <c r="T1742" s="251"/>
      <c r="U1742" s="246"/>
      <c r="Z1742" s="246"/>
      <c r="AA1742" s="246"/>
      <c r="AB1742" s="246"/>
      <c r="AC1742" s="246"/>
    </row>
    <row r="1743" spans="1:29" x14ac:dyDescent="0.3">
      <c r="A1743" s="246"/>
      <c r="B1743" s="246"/>
      <c r="C1743" s="246"/>
      <c r="D1743" s="246"/>
      <c r="E1743" s="246"/>
      <c r="F1743" s="247"/>
      <c r="G1743" s="246"/>
      <c r="H1743" s="246"/>
      <c r="I1743" s="246"/>
      <c r="J1743" s="246"/>
      <c r="K1743" s="246"/>
      <c r="L1743" s="246"/>
      <c r="M1743" s="246"/>
      <c r="O1743" s="246"/>
      <c r="P1743" s="246"/>
      <c r="Q1743" s="246"/>
      <c r="R1743" s="246"/>
      <c r="S1743" s="246"/>
      <c r="T1743" s="251"/>
      <c r="U1743" s="246"/>
      <c r="Z1743" s="246"/>
      <c r="AA1743" s="246"/>
      <c r="AB1743" s="246"/>
      <c r="AC1743" s="246"/>
    </row>
    <row r="1744" spans="1:29" x14ac:dyDescent="0.3">
      <c r="A1744" s="246"/>
      <c r="B1744" s="246"/>
      <c r="C1744" s="246"/>
      <c r="D1744" s="246"/>
      <c r="E1744" s="246"/>
      <c r="F1744" s="247"/>
      <c r="G1744" s="246"/>
      <c r="H1744" s="246"/>
      <c r="I1744" s="246"/>
      <c r="J1744" s="246"/>
      <c r="K1744" s="246"/>
      <c r="L1744" s="246"/>
      <c r="M1744" s="246"/>
      <c r="O1744" s="246"/>
      <c r="P1744" s="246"/>
      <c r="Q1744" s="246"/>
      <c r="R1744" s="246"/>
      <c r="S1744" s="246"/>
      <c r="T1744" s="251"/>
      <c r="U1744" s="246"/>
      <c r="Z1744" s="246"/>
      <c r="AA1744" s="246"/>
      <c r="AB1744" s="246"/>
      <c r="AC1744" s="246"/>
    </row>
    <row r="1745" spans="1:29" x14ac:dyDescent="0.3">
      <c r="A1745" s="246"/>
      <c r="B1745" s="246"/>
      <c r="C1745" s="246"/>
      <c r="D1745" s="246"/>
      <c r="E1745" s="246"/>
      <c r="F1745" s="247"/>
      <c r="G1745" s="246"/>
      <c r="H1745" s="246"/>
      <c r="I1745" s="246"/>
      <c r="J1745" s="246"/>
      <c r="K1745" s="246"/>
      <c r="L1745" s="246"/>
      <c r="M1745" s="246"/>
      <c r="O1745" s="246"/>
      <c r="P1745" s="246"/>
      <c r="Q1745" s="246"/>
      <c r="R1745" s="246"/>
      <c r="S1745" s="246"/>
      <c r="T1745" s="251"/>
      <c r="U1745" s="246"/>
      <c r="Z1745" s="246"/>
      <c r="AA1745" s="246"/>
      <c r="AB1745" s="246"/>
      <c r="AC1745" s="246"/>
    </row>
    <row r="1746" spans="1:29" x14ac:dyDescent="0.3">
      <c r="A1746" s="246"/>
      <c r="B1746" s="246"/>
      <c r="C1746" s="246"/>
      <c r="D1746" s="246"/>
      <c r="E1746" s="246"/>
      <c r="F1746" s="247"/>
      <c r="G1746" s="246"/>
      <c r="H1746" s="246"/>
      <c r="I1746" s="246"/>
      <c r="J1746" s="246"/>
      <c r="K1746" s="246"/>
      <c r="L1746" s="246"/>
      <c r="M1746" s="246"/>
      <c r="O1746" s="246"/>
      <c r="P1746" s="246"/>
      <c r="Q1746" s="246"/>
      <c r="R1746" s="246"/>
      <c r="S1746" s="246"/>
      <c r="T1746" s="251"/>
      <c r="U1746" s="246"/>
      <c r="Z1746" s="246"/>
      <c r="AA1746" s="246"/>
      <c r="AB1746" s="246"/>
      <c r="AC1746" s="246"/>
    </row>
    <row r="1747" spans="1:29" x14ac:dyDescent="0.3">
      <c r="A1747" s="246"/>
      <c r="B1747" s="246"/>
      <c r="C1747" s="246"/>
      <c r="D1747" s="246"/>
      <c r="E1747" s="246"/>
      <c r="F1747" s="247"/>
      <c r="G1747" s="246"/>
      <c r="H1747" s="246"/>
      <c r="I1747" s="246"/>
      <c r="J1747" s="246"/>
      <c r="K1747" s="246"/>
      <c r="L1747" s="246"/>
      <c r="M1747" s="246"/>
      <c r="O1747" s="246"/>
      <c r="P1747" s="246"/>
      <c r="Q1747" s="246"/>
      <c r="R1747" s="246"/>
      <c r="S1747" s="246"/>
      <c r="T1747" s="251"/>
      <c r="U1747" s="246"/>
      <c r="Z1747" s="246"/>
      <c r="AA1747" s="246"/>
      <c r="AB1747" s="246"/>
      <c r="AC1747" s="246"/>
    </row>
    <row r="1748" spans="1:29" x14ac:dyDescent="0.3">
      <c r="A1748" s="246"/>
      <c r="B1748" s="246"/>
      <c r="C1748" s="246"/>
      <c r="D1748" s="246"/>
      <c r="E1748" s="246"/>
      <c r="F1748" s="247"/>
      <c r="G1748" s="246"/>
      <c r="H1748" s="246"/>
      <c r="I1748" s="246"/>
      <c r="J1748" s="246"/>
      <c r="K1748" s="246"/>
      <c r="L1748" s="246"/>
      <c r="M1748" s="246"/>
      <c r="O1748" s="246"/>
      <c r="P1748" s="246"/>
      <c r="Q1748" s="246"/>
      <c r="R1748" s="246"/>
      <c r="S1748" s="246"/>
      <c r="T1748" s="251"/>
      <c r="U1748" s="246"/>
      <c r="Z1748" s="246"/>
      <c r="AA1748" s="246"/>
      <c r="AB1748" s="246"/>
      <c r="AC1748" s="246"/>
    </row>
    <row r="1749" spans="1:29" x14ac:dyDescent="0.3">
      <c r="A1749" s="246"/>
      <c r="B1749" s="246"/>
      <c r="C1749" s="246"/>
      <c r="D1749" s="246"/>
      <c r="E1749" s="246"/>
      <c r="F1749" s="247"/>
      <c r="G1749" s="246"/>
      <c r="H1749" s="246"/>
      <c r="I1749" s="246"/>
      <c r="J1749" s="246"/>
      <c r="K1749" s="246"/>
      <c r="L1749" s="246"/>
      <c r="M1749" s="246"/>
      <c r="O1749" s="246"/>
      <c r="P1749" s="246"/>
      <c r="Q1749" s="246"/>
      <c r="R1749" s="246"/>
      <c r="S1749" s="246"/>
      <c r="T1749" s="251"/>
      <c r="U1749" s="246"/>
      <c r="Z1749" s="246"/>
      <c r="AA1749" s="246"/>
      <c r="AB1749" s="246"/>
      <c r="AC1749" s="246"/>
    </row>
    <row r="1750" spans="1:29" x14ac:dyDescent="0.3">
      <c r="A1750" s="246"/>
      <c r="B1750" s="246"/>
      <c r="C1750" s="246"/>
      <c r="D1750" s="246"/>
      <c r="E1750" s="246"/>
      <c r="F1750" s="247"/>
      <c r="G1750" s="246"/>
      <c r="H1750" s="246"/>
      <c r="I1750" s="246"/>
      <c r="J1750" s="246"/>
      <c r="K1750" s="246"/>
      <c r="L1750" s="246"/>
      <c r="M1750" s="246"/>
      <c r="O1750" s="246"/>
      <c r="P1750" s="246"/>
      <c r="Q1750" s="246"/>
      <c r="R1750" s="246"/>
      <c r="S1750" s="246"/>
      <c r="T1750" s="251"/>
      <c r="U1750" s="246"/>
      <c r="Z1750" s="246"/>
      <c r="AA1750" s="246"/>
      <c r="AB1750" s="246"/>
      <c r="AC1750" s="246"/>
    </row>
    <row r="1751" spans="1:29" x14ac:dyDescent="0.3">
      <c r="A1751" s="246"/>
      <c r="B1751" s="246"/>
      <c r="C1751" s="246"/>
      <c r="D1751" s="246"/>
      <c r="E1751" s="246"/>
      <c r="F1751" s="247"/>
      <c r="G1751" s="246"/>
      <c r="H1751" s="246"/>
      <c r="I1751" s="246"/>
      <c r="J1751" s="246"/>
      <c r="K1751" s="246"/>
      <c r="L1751" s="246"/>
      <c r="M1751" s="246"/>
      <c r="O1751" s="246"/>
      <c r="P1751" s="246"/>
      <c r="Q1751" s="246"/>
      <c r="R1751" s="246"/>
      <c r="S1751" s="246"/>
      <c r="T1751" s="251"/>
      <c r="U1751" s="246"/>
      <c r="Z1751" s="246"/>
      <c r="AA1751" s="246"/>
      <c r="AB1751" s="246"/>
      <c r="AC1751" s="246"/>
    </row>
    <row r="1752" spans="1:29" x14ac:dyDescent="0.3">
      <c r="A1752" s="246"/>
      <c r="B1752" s="246"/>
      <c r="C1752" s="246"/>
      <c r="D1752" s="246"/>
      <c r="E1752" s="246"/>
      <c r="F1752" s="247"/>
      <c r="G1752" s="246"/>
      <c r="H1752" s="246"/>
      <c r="I1752" s="246"/>
      <c r="J1752" s="246"/>
      <c r="K1752" s="246"/>
      <c r="L1752" s="246"/>
      <c r="M1752" s="246"/>
      <c r="O1752" s="246"/>
      <c r="P1752" s="246"/>
      <c r="Q1752" s="246"/>
      <c r="R1752" s="246"/>
      <c r="S1752" s="246"/>
      <c r="T1752" s="251"/>
      <c r="U1752" s="246"/>
      <c r="Z1752" s="246"/>
      <c r="AA1752" s="246"/>
      <c r="AB1752" s="246"/>
      <c r="AC1752" s="246"/>
    </row>
    <row r="1753" spans="1:29" x14ac:dyDescent="0.3">
      <c r="A1753" s="246"/>
      <c r="B1753" s="246"/>
      <c r="C1753" s="246"/>
      <c r="D1753" s="246"/>
      <c r="E1753" s="246"/>
      <c r="F1753" s="247"/>
      <c r="G1753" s="246"/>
      <c r="H1753" s="246"/>
      <c r="I1753" s="246"/>
      <c r="J1753" s="246"/>
      <c r="K1753" s="246"/>
      <c r="L1753" s="246"/>
      <c r="M1753" s="246"/>
      <c r="O1753" s="246"/>
      <c r="P1753" s="246"/>
      <c r="Q1753" s="246"/>
      <c r="R1753" s="246"/>
      <c r="S1753" s="246"/>
      <c r="T1753" s="251"/>
      <c r="U1753" s="246"/>
      <c r="Z1753" s="246"/>
      <c r="AA1753" s="246"/>
      <c r="AB1753" s="246"/>
      <c r="AC1753" s="246"/>
    </row>
    <row r="1754" spans="1:29" x14ac:dyDescent="0.3">
      <c r="A1754" s="246"/>
      <c r="B1754" s="246"/>
      <c r="C1754" s="246"/>
      <c r="D1754" s="246"/>
      <c r="E1754" s="246"/>
      <c r="F1754" s="247"/>
      <c r="G1754" s="246"/>
      <c r="H1754" s="246"/>
      <c r="I1754" s="246"/>
      <c r="J1754" s="246"/>
      <c r="K1754" s="246"/>
      <c r="L1754" s="246"/>
      <c r="M1754" s="246"/>
      <c r="O1754" s="246"/>
      <c r="P1754" s="246"/>
      <c r="Q1754" s="246"/>
      <c r="R1754" s="246"/>
      <c r="S1754" s="246"/>
      <c r="T1754" s="251"/>
      <c r="U1754" s="246"/>
      <c r="Z1754" s="246"/>
      <c r="AA1754" s="246"/>
      <c r="AB1754" s="246"/>
      <c r="AC1754" s="246"/>
    </row>
    <row r="1755" spans="1:29" x14ac:dyDescent="0.3">
      <c r="A1755" s="246"/>
      <c r="B1755" s="246"/>
      <c r="C1755" s="246"/>
      <c r="D1755" s="246"/>
      <c r="E1755" s="246"/>
      <c r="F1755" s="247"/>
      <c r="G1755" s="246"/>
      <c r="H1755" s="246"/>
      <c r="I1755" s="246"/>
      <c r="J1755" s="246"/>
      <c r="K1755" s="246"/>
      <c r="L1755" s="246"/>
      <c r="M1755" s="246"/>
      <c r="O1755" s="246"/>
      <c r="P1755" s="246"/>
      <c r="Q1755" s="246"/>
      <c r="R1755" s="246"/>
      <c r="S1755" s="246"/>
      <c r="T1755" s="251"/>
      <c r="U1755" s="246"/>
      <c r="Z1755" s="246"/>
      <c r="AA1755" s="246"/>
      <c r="AB1755" s="246"/>
      <c r="AC1755" s="246"/>
    </row>
    <row r="1756" spans="1:29" x14ac:dyDescent="0.3">
      <c r="A1756" s="246"/>
      <c r="B1756" s="246"/>
      <c r="C1756" s="246"/>
      <c r="D1756" s="246"/>
      <c r="E1756" s="246"/>
      <c r="F1756" s="247"/>
      <c r="G1756" s="246"/>
      <c r="H1756" s="246"/>
      <c r="I1756" s="246"/>
      <c r="J1756" s="246"/>
      <c r="K1756" s="246"/>
      <c r="L1756" s="246"/>
      <c r="M1756" s="246"/>
      <c r="O1756" s="246"/>
      <c r="P1756" s="246"/>
      <c r="Q1756" s="246"/>
      <c r="R1756" s="246"/>
      <c r="S1756" s="246"/>
      <c r="T1756" s="251"/>
      <c r="U1756" s="246"/>
      <c r="Z1756" s="246"/>
      <c r="AA1756" s="246"/>
      <c r="AB1756" s="246"/>
      <c r="AC1756" s="246"/>
    </row>
    <row r="1757" spans="1:29" x14ac:dyDescent="0.3">
      <c r="A1757" s="246"/>
      <c r="B1757" s="246"/>
      <c r="C1757" s="246"/>
      <c r="D1757" s="246"/>
      <c r="E1757" s="246"/>
      <c r="F1757" s="247"/>
      <c r="G1757" s="246"/>
      <c r="H1757" s="246"/>
      <c r="I1757" s="246"/>
      <c r="J1757" s="246"/>
      <c r="K1757" s="246"/>
      <c r="L1757" s="246"/>
      <c r="M1757" s="246"/>
      <c r="O1757" s="246"/>
      <c r="P1757" s="246"/>
      <c r="Q1757" s="246"/>
      <c r="R1757" s="246"/>
      <c r="S1757" s="246"/>
      <c r="T1757" s="251"/>
      <c r="U1757" s="246"/>
      <c r="Z1757" s="246"/>
      <c r="AA1757" s="246"/>
      <c r="AB1757" s="246"/>
      <c r="AC1757" s="246"/>
    </row>
    <row r="1758" spans="1:29" x14ac:dyDescent="0.3">
      <c r="A1758" s="246"/>
      <c r="B1758" s="246"/>
      <c r="C1758" s="246"/>
      <c r="D1758" s="246"/>
      <c r="E1758" s="246"/>
      <c r="F1758" s="247"/>
      <c r="G1758" s="246"/>
      <c r="H1758" s="246"/>
      <c r="I1758" s="246"/>
      <c r="J1758" s="246"/>
      <c r="K1758" s="246"/>
      <c r="L1758" s="246"/>
      <c r="M1758" s="246"/>
      <c r="O1758" s="246"/>
      <c r="P1758" s="246"/>
      <c r="Q1758" s="246"/>
      <c r="R1758" s="246"/>
      <c r="S1758" s="246"/>
      <c r="T1758" s="251"/>
      <c r="U1758" s="246"/>
      <c r="Z1758" s="246"/>
      <c r="AA1758" s="246"/>
      <c r="AB1758" s="246"/>
      <c r="AC1758" s="246"/>
    </row>
    <row r="1759" spans="1:29" x14ac:dyDescent="0.3">
      <c r="A1759" s="246"/>
      <c r="B1759" s="246"/>
      <c r="C1759" s="246"/>
      <c r="D1759" s="246"/>
      <c r="E1759" s="246"/>
      <c r="F1759" s="247"/>
      <c r="G1759" s="246"/>
      <c r="H1759" s="246"/>
      <c r="I1759" s="246"/>
      <c r="J1759" s="246"/>
      <c r="K1759" s="246"/>
      <c r="L1759" s="246"/>
      <c r="M1759" s="246"/>
      <c r="O1759" s="246"/>
      <c r="P1759" s="246"/>
      <c r="Q1759" s="246"/>
      <c r="R1759" s="246"/>
      <c r="S1759" s="246"/>
      <c r="T1759" s="251"/>
      <c r="U1759" s="246"/>
      <c r="Z1759" s="246"/>
      <c r="AA1759" s="246"/>
      <c r="AB1759" s="246"/>
      <c r="AC1759" s="246"/>
    </row>
    <row r="1760" spans="1:29" x14ac:dyDescent="0.3">
      <c r="A1760" s="246"/>
      <c r="B1760" s="246"/>
      <c r="C1760" s="246"/>
      <c r="D1760" s="246"/>
      <c r="E1760" s="246"/>
      <c r="F1760" s="247"/>
      <c r="G1760" s="246"/>
      <c r="H1760" s="246"/>
      <c r="I1760" s="246"/>
      <c r="J1760" s="246"/>
      <c r="K1760" s="246"/>
      <c r="L1760" s="246"/>
      <c r="M1760" s="246"/>
      <c r="O1760" s="246"/>
      <c r="P1760" s="246"/>
      <c r="Q1760" s="246"/>
      <c r="R1760" s="246"/>
      <c r="S1760" s="246"/>
      <c r="T1760" s="251"/>
      <c r="U1760" s="246"/>
      <c r="Z1760" s="246"/>
      <c r="AA1760" s="246"/>
      <c r="AB1760" s="246"/>
      <c r="AC1760" s="246"/>
    </row>
    <row r="1761" spans="1:29" x14ac:dyDescent="0.3">
      <c r="A1761" s="246"/>
      <c r="B1761" s="246"/>
      <c r="C1761" s="246"/>
      <c r="D1761" s="246"/>
      <c r="E1761" s="246"/>
      <c r="F1761" s="247"/>
      <c r="G1761" s="246"/>
      <c r="H1761" s="246"/>
      <c r="I1761" s="246"/>
      <c r="J1761" s="246"/>
      <c r="K1761" s="246"/>
      <c r="L1761" s="246"/>
      <c r="M1761" s="246"/>
      <c r="O1761" s="246"/>
      <c r="P1761" s="246"/>
      <c r="Q1761" s="246"/>
      <c r="R1761" s="246"/>
      <c r="S1761" s="246"/>
      <c r="T1761" s="251"/>
      <c r="U1761" s="246"/>
      <c r="Z1761" s="246"/>
      <c r="AA1761" s="246"/>
      <c r="AB1761" s="246"/>
      <c r="AC1761" s="246"/>
    </row>
    <row r="1762" spans="1:29" x14ac:dyDescent="0.3">
      <c r="A1762" s="246"/>
      <c r="B1762" s="246"/>
      <c r="C1762" s="246"/>
      <c r="D1762" s="246"/>
      <c r="E1762" s="246"/>
      <c r="F1762" s="247"/>
      <c r="G1762" s="246"/>
      <c r="H1762" s="246"/>
      <c r="I1762" s="246"/>
      <c r="J1762" s="246"/>
      <c r="K1762" s="246"/>
      <c r="L1762" s="246"/>
      <c r="M1762" s="246"/>
      <c r="O1762" s="246"/>
      <c r="P1762" s="246"/>
      <c r="Q1762" s="246"/>
      <c r="R1762" s="246"/>
      <c r="S1762" s="246"/>
      <c r="T1762" s="251"/>
      <c r="U1762" s="246"/>
      <c r="Z1762" s="246"/>
      <c r="AA1762" s="246"/>
      <c r="AB1762" s="246"/>
      <c r="AC1762" s="246"/>
    </row>
    <row r="1763" spans="1:29" x14ac:dyDescent="0.3">
      <c r="A1763" s="246"/>
      <c r="B1763" s="246"/>
      <c r="C1763" s="246"/>
      <c r="D1763" s="246"/>
      <c r="E1763" s="246"/>
      <c r="F1763" s="247"/>
      <c r="G1763" s="246"/>
      <c r="H1763" s="246"/>
      <c r="I1763" s="246"/>
      <c r="J1763" s="246"/>
      <c r="K1763" s="246"/>
      <c r="L1763" s="246"/>
      <c r="M1763" s="246"/>
      <c r="O1763" s="246"/>
      <c r="P1763" s="246"/>
      <c r="Q1763" s="246"/>
      <c r="R1763" s="246"/>
      <c r="S1763" s="246"/>
      <c r="T1763" s="251"/>
      <c r="U1763" s="246"/>
      <c r="Z1763" s="246"/>
      <c r="AA1763" s="246"/>
      <c r="AB1763" s="246"/>
      <c r="AC1763" s="246"/>
    </row>
    <row r="1764" spans="1:29" x14ac:dyDescent="0.3">
      <c r="A1764" s="246"/>
      <c r="B1764" s="246"/>
      <c r="C1764" s="246"/>
      <c r="D1764" s="246"/>
      <c r="E1764" s="246"/>
      <c r="F1764" s="247"/>
      <c r="G1764" s="246"/>
      <c r="H1764" s="246"/>
      <c r="I1764" s="246"/>
      <c r="J1764" s="246"/>
      <c r="K1764" s="246"/>
      <c r="L1764" s="246"/>
      <c r="M1764" s="246"/>
      <c r="O1764" s="246"/>
      <c r="P1764" s="246"/>
      <c r="Q1764" s="246"/>
      <c r="R1764" s="246"/>
      <c r="S1764" s="246"/>
      <c r="T1764" s="251"/>
      <c r="U1764" s="246"/>
      <c r="Z1764" s="246"/>
      <c r="AA1764" s="246"/>
      <c r="AB1764" s="246"/>
      <c r="AC1764" s="246"/>
    </row>
    <row r="1765" spans="1:29" x14ac:dyDescent="0.3">
      <c r="A1765" s="246"/>
      <c r="B1765" s="246"/>
      <c r="C1765" s="246"/>
      <c r="D1765" s="246"/>
      <c r="E1765" s="246"/>
      <c r="F1765" s="247"/>
      <c r="G1765" s="246"/>
      <c r="H1765" s="246"/>
      <c r="I1765" s="246"/>
      <c r="J1765" s="246"/>
      <c r="K1765" s="246"/>
      <c r="L1765" s="246"/>
      <c r="M1765" s="246"/>
      <c r="O1765" s="246"/>
      <c r="P1765" s="246"/>
      <c r="Q1765" s="246"/>
      <c r="R1765" s="246"/>
      <c r="S1765" s="246"/>
      <c r="T1765" s="251"/>
      <c r="U1765" s="246"/>
      <c r="Z1765" s="246"/>
      <c r="AA1765" s="246"/>
      <c r="AB1765" s="246"/>
      <c r="AC1765" s="246"/>
    </row>
    <row r="1766" spans="1:29" x14ac:dyDescent="0.3">
      <c r="A1766" s="246"/>
      <c r="B1766" s="246"/>
      <c r="C1766" s="246"/>
      <c r="D1766" s="246"/>
      <c r="E1766" s="246"/>
      <c r="F1766" s="247"/>
      <c r="G1766" s="246"/>
      <c r="H1766" s="246"/>
      <c r="I1766" s="246"/>
      <c r="J1766" s="246"/>
      <c r="K1766" s="246"/>
      <c r="L1766" s="246"/>
      <c r="M1766" s="246"/>
      <c r="O1766" s="246"/>
      <c r="P1766" s="246"/>
      <c r="Q1766" s="246"/>
      <c r="R1766" s="246"/>
      <c r="S1766" s="246"/>
      <c r="T1766" s="251"/>
      <c r="U1766" s="246"/>
      <c r="Z1766" s="246"/>
      <c r="AA1766" s="246"/>
      <c r="AB1766" s="246"/>
      <c r="AC1766" s="246"/>
    </row>
    <row r="1767" spans="1:29" x14ac:dyDescent="0.3">
      <c r="A1767" s="246"/>
      <c r="B1767" s="246"/>
      <c r="C1767" s="246"/>
      <c r="D1767" s="246"/>
      <c r="E1767" s="246"/>
      <c r="F1767" s="247"/>
      <c r="G1767" s="246"/>
      <c r="H1767" s="246"/>
      <c r="I1767" s="246"/>
      <c r="J1767" s="246"/>
      <c r="K1767" s="246"/>
      <c r="L1767" s="246"/>
      <c r="M1767" s="246"/>
      <c r="O1767" s="246"/>
      <c r="P1767" s="246"/>
      <c r="Q1767" s="246"/>
      <c r="R1767" s="246"/>
      <c r="S1767" s="246"/>
      <c r="T1767" s="251"/>
      <c r="U1767" s="246"/>
      <c r="Z1767" s="246"/>
      <c r="AA1767" s="246"/>
      <c r="AB1767" s="246"/>
      <c r="AC1767" s="246"/>
    </row>
    <row r="1768" spans="1:29" x14ac:dyDescent="0.3">
      <c r="A1768" s="246"/>
      <c r="B1768" s="246"/>
      <c r="C1768" s="246"/>
      <c r="D1768" s="246"/>
      <c r="E1768" s="246"/>
      <c r="F1768" s="247"/>
      <c r="G1768" s="246"/>
      <c r="H1768" s="246"/>
      <c r="I1768" s="246"/>
      <c r="J1768" s="246"/>
      <c r="K1768" s="246"/>
      <c r="L1768" s="246"/>
      <c r="M1768" s="246"/>
      <c r="O1768" s="246"/>
      <c r="P1768" s="246"/>
      <c r="Q1768" s="246"/>
      <c r="R1768" s="246"/>
      <c r="S1768" s="246"/>
      <c r="T1768" s="251"/>
      <c r="U1768" s="246"/>
      <c r="Z1768" s="246"/>
      <c r="AA1768" s="246"/>
      <c r="AB1768" s="246"/>
      <c r="AC1768" s="246"/>
    </row>
    <row r="1769" spans="1:29" x14ac:dyDescent="0.3">
      <c r="A1769" s="246"/>
      <c r="B1769" s="246"/>
      <c r="C1769" s="246"/>
      <c r="D1769" s="246"/>
      <c r="E1769" s="246"/>
      <c r="F1769" s="247"/>
      <c r="G1769" s="246"/>
      <c r="H1769" s="246"/>
      <c r="I1769" s="246"/>
      <c r="J1769" s="246"/>
      <c r="K1769" s="246"/>
      <c r="L1769" s="246"/>
      <c r="M1769" s="246"/>
      <c r="O1769" s="246"/>
      <c r="P1769" s="246"/>
      <c r="Q1769" s="246"/>
      <c r="R1769" s="246"/>
      <c r="S1769" s="246"/>
      <c r="T1769" s="251"/>
      <c r="U1769" s="246"/>
      <c r="Z1769" s="246"/>
      <c r="AA1769" s="246"/>
      <c r="AB1769" s="246"/>
      <c r="AC1769" s="246"/>
    </row>
    <row r="1770" spans="1:29" x14ac:dyDescent="0.3">
      <c r="A1770" s="246"/>
      <c r="B1770" s="246"/>
      <c r="C1770" s="246"/>
      <c r="D1770" s="246"/>
      <c r="E1770" s="246"/>
      <c r="F1770" s="247"/>
      <c r="G1770" s="246"/>
      <c r="H1770" s="246"/>
      <c r="I1770" s="246"/>
      <c r="J1770" s="246"/>
      <c r="K1770" s="246"/>
      <c r="L1770" s="246"/>
      <c r="M1770" s="246"/>
      <c r="O1770" s="246"/>
      <c r="P1770" s="246"/>
      <c r="Q1770" s="246"/>
      <c r="R1770" s="246"/>
      <c r="S1770" s="246"/>
      <c r="T1770" s="251"/>
      <c r="U1770" s="246"/>
      <c r="Z1770" s="246"/>
      <c r="AA1770" s="246"/>
      <c r="AB1770" s="246"/>
      <c r="AC1770" s="246"/>
    </row>
    <row r="1771" spans="1:29" x14ac:dyDescent="0.3">
      <c r="A1771" s="246"/>
      <c r="B1771" s="246"/>
      <c r="C1771" s="246"/>
      <c r="D1771" s="246"/>
      <c r="E1771" s="246"/>
      <c r="F1771" s="247"/>
      <c r="G1771" s="246"/>
      <c r="H1771" s="246"/>
      <c r="I1771" s="246"/>
      <c r="J1771" s="246"/>
      <c r="K1771" s="246"/>
      <c r="L1771" s="246"/>
      <c r="M1771" s="246"/>
      <c r="O1771" s="246"/>
      <c r="P1771" s="246"/>
      <c r="Q1771" s="246"/>
      <c r="R1771" s="246"/>
      <c r="S1771" s="246"/>
      <c r="T1771" s="251"/>
      <c r="U1771" s="246"/>
      <c r="Z1771" s="246"/>
      <c r="AA1771" s="246"/>
      <c r="AB1771" s="246"/>
      <c r="AC1771" s="246"/>
    </row>
    <row r="1772" spans="1:29" x14ac:dyDescent="0.3">
      <c r="A1772" s="246"/>
      <c r="B1772" s="246"/>
      <c r="C1772" s="246"/>
      <c r="D1772" s="246"/>
      <c r="E1772" s="246"/>
      <c r="F1772" s="247"/>
      <c r="G1772" s="246"/>
      <c r="H1772" s="246"/>
      <c r="I1772" s="246"/>
      <c r="J1772" s="246"/>
      <c r="K1772" s="246"/>
      <c r="L1772" s="246"/>
      <c r="M1772" s="246"/>
      <c r="O1772" s="246"/>
      <c r="P1772" s="246"/>
      <c r="Q1772" s="246"/>
      <c r="R1772" s="246"/>
      <c r="S1772" s="246"/>
      <c r="T1772" s="251"/>
      <c r="U1772" s="246"/>
      <c r="Z1772" s="246"/>
      <c r="AA1772" s="246"/>
      <c r="AB1772" s="246"/>
      <c r="AC1772" s="246"/>
    </row>
    <row r="1773" spans="1:29" x14ac:dyDescent="0.3">
      <c r="A1773" s="246"/>
      <c r="B1773" s="246"/>
      <c r="C1773" s="246"/>
      <c r="D1773" s="246"/>
      <c r="E1773" s="246"/>
      <c r="F1773" s="247"/>
      <c r="G1773" s="246"/>
      <c r="H1773" s="246"/>
      <c r="I1773" s="246"/>
      <c r="J1773" s="246"/>
      <c r="K1773" s="246"/>
      <c r="L1773" s="246"/>
      <c r="M1773" s="246"/>
      <c r="O1773" s="246"/>
      <c r="P1773" s="246"/>
      <c r="Q1773" s="246"/>
      <c r="R1773" s="246"/>
      <c r="S1773" s="246"/>
      <c r="T1773" s="251"/>
      <c r="U1773" s="246"/>
      <c r="Z1773" s="246"/>
      <c r="AA1773" s="246"/>
      <c r="AB1773" s="246"/>
      <c r="AC1773" s="246"/>
    </row>
    <row r="1774" spans="1:29" x14ac:dyDescent="0.3">
      <c r="A1774" s="246"/>
      <c r="B1774" s="246"/>
      <c r="C1774" s="246"/>
      <c r="D1774" s="246"/>
      <c r="E1774" s="246"/>
      <c r="F1774" s="247"/>
      <c r="G1774" s="246"/>
      <c r="H1774" s="246"/>
      <c r="I1774" s="246"/>
      <c r="J1774" s="246"/>
      <c r="K1774" s="246"/>
      <c r="L1774" s="246"/>
      <c r="M1774" s="246"/>
      <c r="O1774" s="246"/>
      <c r="P1774" s="246"/>
      <c r="Q1774" s="246"/>
      <c r="R1774" s="246"/>
      <c r="S1774" s="246"/>
      <c r="T1774" s="251"/>
      <c r="U1774" s="246"/>
      <c r="Z1774" s="246"/>
      <c r="AA1774" s="246"/>
      <c r="AB1774" s="246"/>
      <c r="AC1774" s="246"/>
    </row>
    <row r="1775" spans="1:29" x14ac:dyDescent="0.3">
      <c r="A1775" s="246"/>
      <c r="B1775" s="246"/>
      <c r="C1775" s="246"/>
      <c r="D1775" s="246"/>
      <c r="E1775" s="246"/>
      <c r="F1775" s="247"/>
      <c r="G1775" s="246"/>
      <c r="H1775" s="246"/>
      <c r="I1775" s="246"/>
      <c r="J1775" s="246"/>
      <c r="K1775" s="246"/>
      <c r="L1775" s="246"/>
      <c r="M1775" s="246"/>
      <c r="O1775" s="246"/>
      <c r="P1775" s="246"/>
      <c r="Q1775" s="246"/>
      <c r="R1775" s="246"/>
      <c r="S1775" s="246"/>
      <c r="T1775" s="251"/>
      <c r="U1775" s="246"/>
      <c r="Z1775" s="246"/>
      <c r="AA1775" s="246"/>
      <c r="AB1775" s="246"/>
      <c r="AC1775" s="246"/>
    </row>
    <row r="1776" spans="1:29" x14ac:dyDescent="0.3">
      <c r="A1776" s="246"/>
      <c r="B1776" s="246"/>
      <c r="C1776" s="246"/>
      <c r="D1776" s="246"/>
      <c r="E1776" s="246"/>
      <c r="F1776" s="247"/>
      <c r="G1776" s="246"/>
      <c r="H1776" s="246"/>
      <c r="I1776" s="246"/>
      <c r="J1776" s="246"/>
      <c r="K1776" s="246"/>
      <c r="L1776" s="246"/>
      <c r="M1776" s="246"/>
      <c r="O1776" s="246"/>
      <c r="P1776" s="246"/>
      <c r="Q1776" s="246"/>
      <c r="R1776" s="246"/>
      <c r="S1776" s="246"/>
      <c r="T1776" s="251"/>
      <c r="U1776" s="246"/>
      <c r="Z1776" s="246"/>
      <c r="AA1776" s="246"/>
      <c r="AB1776" s="246"/>
      <c r="AC1776" s="246"/>
    </row>
    <row r="1777" spans="1:29" x14ac:dyDescent="0.3">
      <c r="A1777" s="246"/>
      <c r="B1777" s="246"/>
      <c r="C1777" s="246"/>
      <c r="D1777" s="246"/>
      <c r="E1777" s="246"/>
      <c r="F1777" s="247"/>
      <c r="G1777" s="246"/>
      <c r="H1777" s="246"/>
      <c r="I1777" s="246"/>
      <c r="J1777" s="246"/>
      <c r="K1777" s="246"/>
      <c r="L1777" s="246"/>
      <c r="M1777" s="246"/>
      <c r="O1777" s="246"/>
      <c r="P1777" s="246"/>
      <c r="Q1777" s="246"/>
      <c r="R1777" s="246"/>
      <c r="S1777" s="246"/>
      <c r="T1777" s="251"/>
      <c r="U1777" s="246"/>
      <c r="Z1777" s="246"/>
      <c r="AA1777" s="246"/>
      <c r="AB1777" s="246"/>
      <c r="AC1777" s="246"/>
    </row>
    <row r="1778" spans="1:29" x14ac:dyDescent="0.3">
      <c r="A1778" s="246"/>
      <c r="B1778" s="246"/>
      <c r="C1778" s="246"/>
      <c r="D1778" s="246"/>
      <c r="E1778" s="246"/>
      <c r="F1778" s="247"/>
      <c r="G1778" s="246"/>
      <c r="H1778" s="246"/>
      <c r="I1778" s="246"/>
      <c r="J1778" s="246"/>
      <c r="K1778" s="246"/>
      <c r="L1778" s="246"/>
      <c r="M1778" s="246"/>
      <c r="O1778" s="246"/>
      <c r="P1778" s="246"/>
      <c r="Q1778" s="246"/>
      <c r="R1778" s="246"/>
      <c r="S1778" s="246"/>
      <c r="T1778" s="251"/>
      <c r="U1778" s="246"/>
      <c r="Z1778" s="246"/>
      <c r="AA1778" s="246"/>
      <c r="AB1778" s="246"/>
      <c r="AC1778" s="246"/>
    </row>
    <row r="1779" spans="1:29" x14ac:dyDescent="0.3">
      <c r="A1779" s="246"/>
      <c r="B1779" s="246"/>
      <c r="C1779" s="246"/>
      <c r="D1779" s="246"/>
      <c r="E1779" s="246"/>
      <c r="F1779" s="247"/>
      <c r="G1779" s="246"/>
      <c r="H1779" s="246"/>
      <c r="I1779" s="246"/>
      <c r="J1779" s="246"/>
      <c r="K1779" s="246"/>
      <c r="L1779" s="246"/>
      <c r="M1779" s="246"/>
      <c r="O1779" s="246"/>
      <c r="P1779" s="246"/>
      <c r="Q1779" s="246"/>
      <c r="R1779" s="246"/>
      <c r="S1779" s="246"/>
      <c r="T1779" s="251"/>
      <c r="U1779" s="246"/>
      <c r="Z1779" s="246"/>
      <c r="AA1779" s="246"/>
      <c r="AB1779" s="246"/>
      <c r="AC1779" s="246"/>
    </row>
    <row r="1780" spans="1:29" x14ac:dyDescent="0.3">
      <c r="A1780" s="246"/>
      <c r="B1780" s="246"/>
      <c r="C1780" s="246"/>
      <c r="D1780" s="246"/>
      <c r="E1780" s="246"/>
      <c r="F1780" s="247"/>
      <c r="G1780" s="246"/>
      <c r="H1780" s="246"/>
      <c r="I1780" s="246"/>
      <c r="J1780" s="246"/>
      <c r="K1780" s="246"/>
      <c r="L1780" s="246"/>
      <c r="M1780" s="246"/>
      <c r="O1780" s="246"/>
      <c r="P1780" s="246"/>
      <c r="Q1780" s="246"/>
      <c r="R1780" s="246"/>
      <c r="S1780" s="246"/>
      <c r="T1780" s="251"/>
      <c r="U1780" s="246"/>
      <c r="Z1780" s="246"/>
      <c r="AA1780" s="246"/>
      <c r="AB1780" s="246"/>
      <c r="AC1780" s="246"/>
    </row>
    <row r="1781" spans="1:29" x14ac:dyDescent="0.3">
      <c r="A1781" s="246"/>
      <c r="B1781" s="246"/>
      <c r="C1781" s="246"/>
      <c r="D1781" s="246"/>
      <c r="E1781" s="246"/>
      <c r="F1781" s="247"/>
      <c r="G1781" s="246"/>
      <c r="H1781" s="246"/>
      <c r="I1781" s="246"/>
      <c r="J1781" s="246"/>
      <c r="K1781" s="246"/>
      <c r="L1781" s="246"/>
      <c r="M1781" s="246"/>
      <c r="O1781" s="246"/>
      <c r="P1781" s="246"/>
      <c r="Q1781" s="246"/>
      <c r="R1781" s="246"/>
      <c r="S1781" s="246"/>
      <c r="T1781" s="251"/>
      <c r="U1781" s="246"/>
      <c r="Z1781" s="246"/>
      <c r="AA1781" s="246"/>
      <c r="AB1781" s="246"/>
      <c r="AC1781" s="246"/>
    </row>
    <row r="1782" spans="1:29" x14ac:dyDescent="0.3">
      <c r="A1782" s="246"/>
      <c r="B1782" s="246"/>
      <c r="C1782" s="246"/>
      <c r="D1782" s="246"/>
      <c r="E1782" s="246"/>
      <c r="F1782" s="247"/>
      <c r="G1782" s="246"/>
      <c r="H1782" s="246"/>
      <c r="I1782" s="246"/>
      <c r="J1782" s="246"/>
      <c r="K1782" s="246"/>
      <c r="L1782" s="246"/>
      <c r="M1782" s="246"/>
      <c r="O1782" s="246"/>
      <c r="P1782" s="246"/>
      <c r="Q1782" s="246"/>
      <c r="R1782" s="246"/>
      <c r="S1782" s="246"/>
      <c r="T1782" s="251"/>
      <c r="U1782" s="246"/>
      <c r="Z1782" s="246"/>
      <c r="AA1782" s="246"/>
      <c r="AB1782" s="246"/>
      <c r="AC1782" s="246"/>
    </row>
    <row r="1783" spans="1:29" x14ac:dyDescent="0.3">
      <c r="A1783" s="246"/>
      <c r="B1783" s="246"/>
      <c r="C1783" s="246"/>
      <c r="D1783" s="246"/>
      <c r="E1783" s="246"/>
      <c r="F1783" s="247"/>
      <c r="G1783" s="246"/>
      <c r="H1783" s="246"/>
      <c r="I1783" s="246"/>
      <c r="J1783" s="246"/>
      <c r="K1783" s="246"/>
      <c r="L1783" s="246"/>
      <c r="M1783" s="246"/>
      <c r="O1783" s="246"/>
      <c r="P1783" s="246"/>
      <c r="Q1783" s="246"/>
      <c r="R1783" s="246"/>
      <c r="S1783" s="246"/>
      <c r="T1783" s="251"/>
      <c r="U1783" s="246"/>
      <c r="Z1783" s="246"/>
      <c r="AA1783" s="246"/>
      <c r="AB1783" s="246"/>
      <c r="AC1783" s="246"/>
    </row>
    <row r="1784" spans="1:29" x14ac:dyDescent="0.3">
      <c r="A1784" s="246"/>
      <c r="B1784" s="246"/>
      <c r="C1784" s="246"/>
      <c r="D1784" s="246"/>
      <c r="E1784" s="246"/>
      <c r="F1784" s="247"/>
      <c r="G1784" s="246"/>
      <c r="H1784" s="246"/>
      <c r="I1784" s="246"/>
      <c r="J1784" s="246"/>
      <c r="K1784" s="246"/>
      <c r="L1784" s="246"/>
      <c r="M1784" s="246"/>
      <c r="O1784" s="246"/>
      <c r="P1784" s="246"/>
      <c r="Q1784" s="246"/>
      <c r="R1784" s="246"/>
      <c r="S1784" s="246"/>
      <c r="T1784" s="251"/>
      <c r="U1784" s="246"/>
      <c r="Z1784" s="246"/>
      <c r="AA1784" s="246"/>
      <c r="AB1784" s="246"/>
      <c r="AC1784" s="246"/>
    </row>
    <row r="1785" spans="1:29" x14ac:dyDescent="0.3">
      <c r="A1785" s="246"/>
      <c r="B1785" s="246"/>
      <c r="C1785" s="246"/>
      <c r="D1785" s="246"/>
      <c r="E1785" s="246"/>
      <c r="F1785" s="247"/>
      <c r="G1785" s="246"/>
      <c r="H1785" s="246"/>
      <c r="I1785" s="246"/>
      <c r="J1785" s="246"/>
      <c r="K1785" s="246"/>
      <c r="L1785" s="246"/>
      <c r="M1785" s="246"/>
      <c r="O1785" s="246"/>
      <c r="P1785" s="246"/>
      <c r="Q1785" s="246"/>
      <c r="R1785" s="246"/>
      <c r="S1785" s="246"/>
      <c r="T1785" s="251"/>
      <c r="U1785" s="246"/>
      <c r="Z1785" s="246"/>
      <c r="AA1785" s="246"/>
      <c r="AB1785" s="246"/>
      <c r="AC1785" s="246"/>
    </row>
    <row r="1786" spans="1:29" x14ac:dyDescent="0.3">
      <c r="A1786" s="246"/>
      <c r="B1786" s="246"/>
      <c r="C1786" s="246"/>
      <c r="D1786" s="246"/>
      <c r="E1786" s="246"/>
      <c r="F1786" s="247"/>
      <c r="G1786" s="246"/>
      <c r="H1786" s="246"/>
      <c r="I1786" s="246"/>
      <c r="J1786" s="246"/>
      <c r="K1786" s="246"/>
      <c r="L1786" s="246"/>
      <c r="M1786" s="246"/>
      <c r="O1786" s="246"/>
      <c r="P1786" s="246"/>
      <c r="Q1786" s="246"/>
      <c r="R1786" s="246"/>
      <c r="S1786" s="246"/>
      <c r="T1786" s="251"/>
      <c r="U1786" s="246"/>
      <c r="Z1786" s="246"/>
      <c r="AA1786" s="246"/>
      <c r="AB1786" s="246"/>
      <c r="AC1786" s="246"/>
    </row>
    <row r="1787" spans="1:29" x14ac:dyDescent="0.3">
      <c r="A1787" s="246"/>
      <c r="B1787" s="246"/>
      <c r="C1787" s="246"/>
      <c r="D1787" s="246"/>
      <c r="E1787" s="246"/>
      <c r="F1787" s="247"/>
      <c r="G1787" s="246"/>
      <c r="H1787" s="246"/>
      <c r="I1787" s="246"/>
      <c r="J1787" s="246"/>
      <c r="K1787" s="246"/>
      <c r="L1787" s="246"/>
      <c r="M1787" s="246"/>
      <c r="O1787" s="246"/>
      <c r="P1787" s="246"/>
      <c r="Q1787" s="246"/>
      <c r="R1787" s="246"/>
      <c r="S1787" s="246"/>
      <c r="T1787" s="251"/>
      <c r="U1787" s="246"/>
      <c r="Z1787" s="246"/>
      <c r="AA1787" s="246"/>
      <c r="AB1787" s="246"/>
      <c r="AC1787" s="246"/>
    </row>
    <row r="1788" spans="1:29" x14ac:dyDescent="0.3">
      <c r="A1788" s="246"/>
      <c r="B1788" s="246"/>
      <c r="C1788" s="246"/>
      <c r="D1788" s="246"/>
      <c r="E1788" s="246"/>
      <c r="F1788" s="247"/>
      <c r="G1788" s="246"/>
      <c r="H1788" s="246"/>
      <c r="I1788" s="246"/>
      <c r="J1788" s="246"/>
      <c r="K1788" s="246"/>
      <c r="L1788" s="246"/>
      <c r="M1788" s="246"/>
      <c r="O1788" s="246"/>
      <c r="P1788" s="246"/>
      <c r="Q1788" s="246"/>
      <c r="R1788" s="246"/>
      <c r="S1788" s="246"/>
      <c r="T1788" s="251"/>
      <c r="U1788" s="246"/>
      <c r="Z1788" s="246"/>
      <c r="AA1788" s="246"/>
      <c r="AB1788" s="246"/>
      <c r="AC1788" s="246"/>
    </row>
    <row r="1789" spans="1:29" x14ac:dyDescent="0.3">
      <c r="A1789" s="246"/>
      <c r="B1789" s="246"/>
      <c r="C1789" s="246"/>
      <c r="D1789" s="246"/>
      <c r="E1789" s="246"/>
      <c r="F1789" s="247"/>
      <c r="G1789" s="246"/>
      <c r="H1789" s="246"/>
      <c r="I1789" s="246"/>
      <c r="J1789" s="246"/>
      <c r="K1789" s="246"/>
      <c r="L1789" s="246"/>
      <c r="M1789" s="246"/>
      <c r="O1789" s="246"/>
      <c r="P1789" s="246"/>
      <c r="Q1789" s="246"/>
      <c r="R1789" s="246"/>
      <c r="S1789" s="246"/>
      <c r="T1789" s="251"/>
      <c r="U1789" s="246"/>
      <c r="Z1789" s="246"/>
      <c r="AA1789" s="246"/>
      <c r="AB1789" s="246"/>
      <c r="AC1789" s="246"/>
    </row>
    <row r="1790" spans="1:29" x14ac:dyDescent="0.3">
      <c r="A1790" s="246"/>
      <c r="B1790" s="246"/>
      <c r="C1790" s="246"/>
      <c r="D1790" s="246"/>
      <c r="E1790" s="246"/>
      <c r="F1790" s="247"/>
      <c r="G1790" s="246"/>
      <c r="H1790" s="246"/>
      <c r="I1790" s="246"/>
      <c r="J1790" s="246"/>
      <c r="K1790" s="246"/>
      <c r="L1790" s="246"/>
      <c r="M1790" s="246"/>
      <c r="O1790" s="246"/>
      <c r="P1790" s="246"/>
      <c r="Q1790" s="246"/>
      <c r="R1790" s="246"/>
      <c r="S1790" s="246"/>
      <c r="T1790" s="251"/>
      <c r="U1790" s="246"/>
      <c r="Z1790" s="246"/>
      <c r="AA1790" s="246"/>
      <c r="AB1790" s="246"/>
      <c r="AC1790" s="246"/>
    </row>
    <row r="1791" spans="1:29" x14ac:dyDescent="0.3">
      <c r="A1791" s="246"/>
      <c r="B1791" s="246"/>
      <c r="C1791" s="246"/>
      <c r="D1791" s="246"/>
      <c r="E1791" s="246"/>
      <c r="F1791" s="247"/>
      <c r="G1791" s="246"/>
      <c r="H1791" s="246"/>
      <c r="I1791" s="246"/>
      <c r="J1791" s="246"/>
      <c r="K1791" s="246"/>
      <c r="L1791" s="246"/>
      <c r="M1791" s="246"/>
      <c r="O1791" s="246"/>
      <c r="P1791" s="246"/>
      <c r="Q1791" s="246"/>
      <c r="R1791" s="246"/>
      <c r="S1791" s="246"/>
      <c r="T1791" s="251"/>
      <c r="U1791" s="246"/>
      <c r="Z1791" s="246"/>
      <c r="AA1791" s="246"/>
      <c r="AB1791" s="246"/>
      <c r="AC1791" s="246"/>
    </row>
    <row r="1792" spans="1:29" x14ac:dyDescent="0.3">
      <c r="A1792" s="246"/>
      <c r="B1792" s="246"/>
      <c r="C1792" s="246"/>
      <c r="D1792" s="246"/>
      <c r="E1792" s="246"/>
      <c r="F1792" s="247"/>
      <c r="G1792" s="246"/>
      <c r="H1792" s="246"/>
      <c r="I1792" s="246"/>
      <c r="J1792" s="246"/>
      <c r="K1792" s="246"/>
      <c r="L1792" s="246"/>
      <c r="M1792" s="246"/>
      <c r="O1792" s="246"/>
      <c r="P1792" s="246"/>
      <c r="Q1792" s="246"/>
      <c r="R1792" s="246"/>
      <c r="S1792" s="246"/>
      <c r="T1792" s="251"/>
      <c r="U1792" s="246"/>
      <c r="Z1792" s="246"/>
      <c r="AA1792" s="246"/>
      <c r="AB1792" s="246"/>
      <c r="AC1792" s="246"/>
    </row>
    <row r="1793" spans="1:29" x14ac:dyDescent="0.3">
      <c r="A1793" s="246"/>
      <c r="B1793" s="246"/>
      <c r="C1793" s="246"/>
      <c r="D1793" s="246"/>
      <c r="E1793" s="246"/>
      <c r="F1793" s="247"/>
      <c r="G1793" s="246"/>
      <c r="H1793" s="246"/>
      <c r="I1793" s="246"/>
      <c r="J1793" s="246"/>
      <c r="K1793" s="246"/>
      <c r="L1793" s="246"/>
      <c r="M1793" s="246"/>
      <c r="O1793" s="246"/>
      <c r="P1793" s="246"/>
      <c r="Q1793" s="246"/>
      <c r="R1793" s="246"/>
      <c r="S1793" s="246"/>
      <c r="T1793" s="251"/>
      <c r="U1793" s="246"/>
      <c r="Z1793" s="246"/>
      <c r="AA1793" s="246"/>
      <c r="AB1793" s="246"/>
      <c r="AC1793" s="246"/>
    </row>
    <row r="1794" spans="1:29" x14ac:dyDescent="0.3">
      <c r="A1794" s="246"/>
      <c r="B1794" s="246"/>
      <c r="C1794" s="246"/>
      <c r="D1794" s="246"/>
      <c r="E1794" s="246"/>
      <c r="F1794" s="247"/>
      <c r="G1794" s="246"/>
      <c r="H1794" s="246"/>
      <c r="I1794" s="246"/>
      <c r="J1794" s="246"/>
      <c r="K1794" s="246"/>
      <c r="L1794" s="246"/>
      <c r="M1794" s="246"/>
      <c r="O1794" s="246"/>
      <c r="P1794" s="246"/>
      <c r="Q1794" s="246"/>
      <c r="R1794" s="246"/>
      <c r="S1794" s="246"/>
      <c r="T1794" s="251"/>
      <c r="U1794" s="246"/>
      <c r="Z1794" s="246"/>
      <c r="AA1794" s="246"/>
      <c r="AB1794" s="246"/>
      <c r="AC1794" s="246"/>
    </row>
    <row r="1795" spans="1:29" x14ac:dyDescent="0.3">
      <c r="A1795" s="246"/>
      <c r="B1795" s="246"/>
      <c r="C1795" s="246"/>
      <c r="D1795" s="246"/>
      <c r="E1795" s="246"/>
      <c r="F1795" s="247"/>
      <c r="G1795" s="246"/>
      <c r="H1795" s="246"/>
      <c r="I1795" s="246"/>
      <c r="J1795" s="246"/>
      <c r="K1795" s="246"/>
      <c r="L1795" s="246"/>
      <c r="M1795" s="246"/>
      <c r="O1795" s="246"/>
      <c r="P1795" s="246"/>
      <c r="Q1795" s="246"/>
      <c r="R1795" s="246"/>
      <c r="S1795" s="246"/>
      <c r="T1795" s="251"/>
      <c r="U1795" s="246"/>
      <c r="Z1795" s="246"/>
      <c r="AA1795" s="246"/>
      <c r="AB1795" s="246"/>
      <c r="AC1795" s="246"/>
    </row>
    <row r="1796" spans="1:29" x14ac:dyDescent="0.3">
      <c r="A1796" s="246"/>
      <c r="B1796" s="246"/>
      <c r="C1796" s="246"/>
      <c r="D1796" s="246"/>
      <c r="E1796" s="246"/>
      <c r="F1796" s="247"/>
      <c r="G1796" s="246"/>
      <c r="H1796" s="246"/>
      <c r="I1796" s="246"/>
      <c r="J1796" s="246"/>
      <c r="K1796" s="246"/>
      <c r="L1796" s="246"/>
      <c r="M1796" s="246"/>
      <c r="O1796" s="246"/>
      <c r="P1796" s="246"/>
      <c r="Q1796" s="246"/>
      <c r="R1796" s="246"/>
      <c r="S1796" s="246"/>
      <c r="T1796" s="251"/>
      <c r="U1796" s="246"/>
      <c r="Z1796" s="246"/>
      <c r="AA1796" s="246"/>
      <c r="AB1796" s="246"/>
      <c r="AC1796" s="246"/>
    </row>
    <row r="1797" spans="1:29" x14ac:dyDescent="0.3">
      <c r="A1797" s="246"/>
      <c r="B1797" s="246"/>
      <c r="C1797" s="246"/>
      <c r="D1797" s="246"/>
      <c r="E1797" s="246"/>
      <c r="F1797" s="247"/>
      <c r="G1797" s="246"/>
      <c r="H1797" s="246"/>
      <c r="I1797" s="246"/>
      <c r="J1797" s="246"/>
      <c r="K1797" s="246"/>
      <c r="L1797" s="246"/>
      <c r="M1797" s="246"/>
      <c r="O1797" s="246"/>
      <c r="P1797" s="246"/>
      <c r="Q1797" s="246"/>
      <c r="R1797" s="246"/>
      <c r="S1797" s="246"/>
      <c r="T1797" s="251"/>
      <c r="U1797" s="246"/>
      <c r="Z1797" s="246"/>
      <c r="AA1797" s="246"/>
      <c r="AB1797" s="246"/>
      <c r="AC1797" s="246"/>
    </row>
    <row r="1798" spans="1:29" x14ac:dyDescent="0.3">
      <c r="A1798" s="246"/>
      <c r="B1798" s="246"/>
      <c r="C1798" s="246"/>
      <c r="D1798" s="246"/>
      <c r="E1798" s="246"/>
      <c r="F1798" s="247"/>
      <c r="G1798" s="246"/>
      <c r="H1798" s="246"/>
      <c r="I1798" s="246"/>
      <c r="J1798" s="246"/>
      <c r="K1798" s="246"/>
      <c r="L1798" s="246"/>
      <c r="M1798" s="246"/>
      <c r="O1798" s="246"/>
      <c r="P1798" s="246"/>
      <c r="Q1798" s="246"/>
      <c r="R1798" s="246"/>
      <c r="S1798" s="246"/>
      <c r="T1798" s="251"/>
      <c r="U1798" s="246"/>
      <c r="Z1798" s="246"/>
      <c r="AA1798" s="246"/>
      <c r="AB1798" s="246"/>
      <c r="AC1798" s="246"/>
    </row>
    <row r="1799" spans="1:29" x14ac:dyDescent="0.3">
      <c r="A1799" s="246"/>
      <c r="B1799" s="246"/>
      <c r="C1799" s="246"/>
      <c r="D1799" s="246"/>
      <c r="E1799" s="246"/>
      <c r="F1799" s="247"/>
      <c r="G1799" s="246"/>
      <c r="H1799" s="246"/>
      <c r="I1799" s="246"/>
      <c r="J1799" s="246"/>
      <c r="K1799" s="246"/>
      <c r="L1799" s="246"/>
      <c r="M1799" s="246"/>
      <c r="O1799" s="246"/>
      <c r="P1799" s="246"/>
      <c r="Q1799" s="246"/>
      <c r="R1799" s="246"/>
      <c r="S1799" s="246"/>
      <c r="T1799" s="251"/>
      <c r="U1799" s="246"/>
      <c r="Z1799" s="246"/>
      <c r="AA1799" s="246"/>
      <c r="AB1799" s="246"/>
      <c r="AC1799" s="246"/>
    </row>
    <row r="1800" spans="1:29" x14ac:dyDescent="0.3">
      <c r="A1800" s="246"/>
      <c r="B1800" s="246"/>
      <c r="C1800" s="246"/>
      <c r="D1800" s="246"/>
      <c r="E1800" s="246"/>
      <c r="F1800" s="247"/>
      <c r="G1800" s="246"/>
      <c r="H1800" s="246"/>
      <c r="I1800" s="246"/>
      <c r="J1800" s="246"/>
      <c r="K1800" s="246"/>
      <c r="L1800" s="246"/>
      <c r="M1800" s="246"/>
      <c r="O1800" s="246"/>
      <c r="P1800" s="246"/>
      <c r="Q1800" s="246"/>
      <c r="R1800" s="246"/>
      <c r="S1800" s="246"/>
      <c r="T1800" s="251"/>
      <c r="U1800" s="246"/>
      <c r="Z1800" s="246"/>
      <c r="AA1800" s="246"/>
      <c r="AB1800" s="246"/>
      <c r="AC1800" s="246"/>
    </row>
    <row r="1801" spans="1:29" x14ac:dyDescent="0.3">
      <c r="A1801" s="246"/>
      <c r="B1801" s="246"/>
      <c r="C1801" s="246"/>
      <c r="D1801" s="246"/>
      <c r="E1801" s="246"/>
      <c r="F1801" s="247"/>
      <c r="G1801" s="246"/>
      <c r="H1801" s="246"/>
      <c r="I1801" s="246"/>
      <c r="J1801" s="246"/>
      <c r="K1801" s="246"/>
      <c r="L1801" s="246"/>
      <c r="M1801" s="246"/>
      <c r="O1801" s="246"/>
      <c r="P1801" s="246"/>
      <c r="Q1801" s="246"/>
      <c r="R1801" s="246"/>
      <c r="S1801" s="246"/>
      <c r="T1801" s="251"/>
      <c r="U1801" s="246"/>
      <c r="Z1801" s="246"/>
      <c r="AA1801" s="246"/>
      <c r="AB1801" s="246"/>
      <c r="AC1801" s="246"/>
    </row>
    <row r="1802" spans="1:29" x14ac:dyDescent="0.3">
      <c r="A1802" s="246"/>
      <c r="B1802" s="246"/>
      <c r="C1802" s="246"/>
      <c r="D1802" s="246"/>
      <c r="E1802" s="246"/>
      <c r="F1802" s="247"/>
      <c r="G1802" s="246"/>
      <c r="H1802" s="246"/>
      <c r="I1802" s="246"/>
      <c r="J1802" s="246"/>
      <c r="K1802" s="246"/>
      <c r="L1802" s="246"/>
      <c r="M1802" s="246"/>
      <c r="O1802" s="246"/>
      <c r="P1802" s="246"/>
      <c r="Q1802" s="246"/>
      <c r="R1802" s="246"/>
      <c r="S1802" s="246"/>
      <c r="T1802" s="251"/>
      <c r="U1802" s="246"/>
      <c r="Z1802" s="246"/>
      <c r="AA1802" s="246"/>
      <c r="AB1802" s="246"/>
      <c r="AC1802" s="246"/>
    </row>
    <row r="1803" spans="1:29" x14ac:dyDescent="0.3">
      <c r="A1803" s="246"/>
      <c r="B1803" s="246"/>
      <c r="C1803" s="246"/>
      <c r="D1803" s="246"/>
      <c r="E1803" s="246"/>
      <c r="F1803" s="247"/>
      <c r="G1803" s="246"/>
      <c r="H1803" s="246"/>
      <c r="I1803" s="246"/>
      <c r="J1803" s="246"/>
      <c r="K1803" s="246"/>
      <c r="L1803" s="246"/>
      <c r="M1803" s="246"/>
      <c r="O1803" s="246"/>
      <c r="P1803" s="246"/>
      <c r="Q1803" s="246"/>
      <c r="R1803" s="246"/>
      <c r="S1803" s="246"/>
      <c r="T1803" s="251"/>
      <c r="U1803" s="246"/>
      <c r="Z1803" s="246"/>
      <c r="AA1803" s="246"/>
      <c r="AB1803" s="246"/>
      <c r="AC1803" s="246"/>
    </row>
    <row r="1804" spans="1:29" x14ac:dyDescent="0.3">
      <c r="A1804" s="246"/>
      <c r="B1804" s="246"/>
      <c r="C1804" s="246"/>
      <c r="D1804" s="246"/>
      <c r="E1804" s="246"/>
      <c r="F1804" s="247"/>
      <c r="G1804" s="246"/>
      <c r="H1804" s="246"/>
      <c r="I1804" s="246"/>
      <c r="J1804" s="246"/>
      <c r="K1804" s="246"/>
      <c r="L1804" s="246"/>
      <c r="M1804" s="246"/>
      <c r="O1804" s="246"/>
      <c r="P1804" s="246"/>
      <c r="Q1804" s="246"/>
      <c r="R1804" s="246"/>
      <c r="S1804" s="246"/>
      <c r="T1804" s="251"/>
      <c r="U1804" s="246"/>
      <c r="Z1804" s="246"/>
      <c r="AA1804" s="246"/>
      <c r="AB1804" s="246"/>
      <c r="AC1804" s="246"/>
    </row>
    <row r="1805" spans="1:29" x14ac:dyDescent="0.3">
      <c r="A1805" s="246"/>
      <c r="B1805" s="246"/>
      <c r="C1805" s="246"/>
      <c r="D1805" s="246"/>
      <c r="E1805" s="246"/>
      <c r="F1805" s="247"/>
      <c r="G1805" s="246"/>
      <c r="H1805" s="246"/>
      <c r="I1805" s="246"/>
      <c r="J1805" s="246"/>
      <c r="K1805" s="246"/>
      <c r="L1805" s="246"/>
      <c r="M1805" s="246"/>
      <c r="O1805" s="246"/>
      <c r="P1805" s="246"/>
      <c r="Q1805" s="246"/>
      <c r="R1805" s="246"/>
      <c r="S1805" s="246"/>
      <c r="T1805" s="251"/>
      <c r="U1805" s="246"/>
      <c r="Z1805" s="246"/>
      <c r="AA1805" s="246"/>
      <c r="AB1805" s="246"/>
      <c r="AC1805" s="246"/>
    </row>
    <row r="1806" spans="1:29" x14ac:dyDescent="0.3">
      <c r="A1806" s="246"/>
      <c r="B1806" s="246"/>
      <c r="C1806" s="246"/>
      <c r="D1806" s="246"/>
      <c r="E1806" s="246"/>
      <c r="F1806" s="247"/>
      <c r="G1806" s="246"/>
      <c r="H1806" s="246"/>
      <c r="I1806" s="246"/>
      <c r="J1806" s="246"/>
      <c r="K1806" s="246"/>
      <c r="L1806" s="246"/>
      <c r="M1806" s="246"/>
      <c r="O1806" s="246"/>
      <c r="P1806" s="246"/>
      <c r="Q1806" s="246"/>
      <c r="R1806" s="246"/>
      <c r="S1806" s="246"/>
      <c r="T1806" s="251"/>
      <c r="U1806" s="246"/>
      <c r="Z1806" s="246"/>
      <c r="AA1806" s="246"/>
      <c r="AB1806" s="246"/>
      <c r="AC1806" s="246"/>
    </row>
    <row r="1807" spans="1:29" x14ac:dyDescent="0.3">
      <c r="A1807" s="246"/>
      <c r="B1807" s="246"/>
      <c r="C1807" s="246"/>
      <c r="D1807" s="246"/>
      <c r="E1807" s="246"/>
      <c r="F1807" s="247"/>
      <c r="G1807" s="246"/>
      <c r="H1807" s="246"/>
      <c r="I1807" s="246"/>
      <c r="J1807" s="246"/>
      <c r="K1807" s="246"/>
      <c r="L1807" s="246"/>
      <c r="M1807" s="246"/>
      <c r="O1807" s="246"/>
      <c r="P1807" s="246"/>
      <c r="Q1807" s="246"/>
      <c r="R1807" s="246"/>
      <c r="S1807" s="246"/>
      <c r="T1807" s="251"/>
      <c r="U1807" s="246"/>
      <c r="Z1807" s="246"/>
      <c r="AA1807" s="246"/>
      <c r="AB1807" s="246"/>
      <c r="AC1807" s="246"/>
    </row>
    <row r="1808" spans="1:29" x14ac:dyDescent="0.3">
      <c r="A1808" s="246"/>
      <c r="B1808" s="246"/>
      <c r="C1808" s="246"/>
      <c r="D1808" s="246"/>
      <c r="E1808" s="246"/>
      <c r="F1808" s="247"/>
      <c r="G1808" s="246"/>
      <c r="H1808" s="246"/>
      <c r="I1808" s="246"/>
      <c r="J1808" s="246"/>
      <c r="K1808" s="246"/>
      <c r="L1808" s="246"/>
      <c r="M1808" s="246"/>
      <c r="O1808" s="246"/>
      <c r="P1808" s="246"/>
      <c r="Q1808" s="246"/>
      <c r="R1808" s="246"/>
      <c r="S1808" s="246"/>
      <c r="T1808" s="251"/>
      <c r="U1808" s="246"/>
      <c r="Z1808" s="246"/>
      <c r="AA1808" s="246"/>
      <c r="AB1808" s="246"/>
      <c r="AC1808" s="246"/>
    </row>
    <row r="1809" spans="1:29" x14ac:dyDescent="0.3">
      <c r="A1809" s="246"/>
      <c r="B1809" s="246"/>
      <c r="C1809" s="246"/>
      <c r="D1809" s="246"/>
      <c r="E1809" s="246"/>
      <c r="F1809" s="247"/>
      <c r="G1809" s="246"/>
      <c r="H1809" s="246"/>
      <c r="I1809" s="246"/>
      <c r="J1809" s="246"/>
      <c r="K1809" s="246"/>
      <c r="L1809" s="246"/>
      <c r="M1809" s="246"/>
      <c r="O1809" s="246"/>
      <c r="P1809" s="246"/>
      <c r="Q1809" s="246"/>
      <c r="R1809" s="246"/>
      <c r="S1809" s="246"/>
      <c r="T1809" s="251"/>
      <c r="U1809" s="246"/>
      <c r="Z1809" s="246"/>
      <c r="AA1809" s="246"/>
      <c r="AB1809" s="246"/>
      <c r="AC1809" s="246"/>
    </row>
    <row r="1810" spans="1:29" x14ac:dyDescent="0.3">
      <c r="A1810" s="246"/>
      <c r="B1810" s="246"/>
      <c r="C1810" s="246"/>
      <c r="D1810" s="246"/>
      <c r="E1810" s="246"/>
      <c r="F1810" s="247"/>
      <c r="G1810" s="246"/>
      <c r="H1810" s="246"/>
      <c r="I1810" s="246"/>
      <c r="J1810" s="246"/>
      <c r="K1810" s="246"/>
      <c r="L1810" s="246"/>
      <c r="M1810" s="246"/>
      <c r="O1810" s="246"/>
      <c r="P1810" s="246"/>
      <c r="Q1810" s="246"/>
      <c r="R1810" s="246"/>
      <c r="S1810" s="246"/>
      <c r="T1810" s="251"/>
      <c r="U1810" s="246"/>
      <c r="Z1810" s="246"/>
      <c r="AA1810" s="246"/>
      <c r="AB1810" s="246"/>
      <c r="AC1810" s="246"/>
    </row>
    <row r="1811" spans="1:29" x14ac:dyDescent="0.3">
      <c r="A1811" s="246"/>
      <c r="B1811" s="246"/>
      <c r="C1811" s="246"/>
      <c r="D1811" s="246"/>
      <c r="E1811" s="246"/>
      <c r="F1811" s="247"/>
      <c r="G1811" s="246"/>
      <c r="H1811" s="246"/>
      <c r="I1811" s="246"/>
      <c r="J1811" s="246"/>
      <c r="K1811" s="246"/>
      <c r="L1811" s="246"/>
      <c r="M1811" s="246"/>
      <c r="O1811" s="246"/>
      <c r="P1811" s="246"/>
      <c r="Q1811" s="246"/>
      <c r="R1811" s="246"/>
      <c r="S1811" s="246"/>
      <c r="T1811" s="251"/>
      <c r="U1811" s="246"/>
      <c r="Z1811" s="246"/>
      <c r="AA1811" s="246"/>
      <c r="AB1811" s="246"/>
      <c r="AC1811" s="246"/>
    </row>
    <row r="1812" spans="1:29" x14ac:dyDescent="0.3">
      <c r="A1812" s="246"/>
      <c r="B1812" s="246"/>
      <c r="C1812" s="246"/>
      <c r="D1812" s="246"/>
      <c r="E1812" s="246"/>
      <c r="F1812" s="247"/>
      <c r="G1812" s="246"/>
      <c r="H1812" s="246"/>
      <c r="I1812" s="246"/>
      <c r="J1812" s="246"/>
      <c r="K1812" s="246"/>
      <c r="L1812" s="246"/>
      <c r="M1812" s="246"/>
      <c r="O1812" s="246"/>
      <c r="P1812" s="246"/>
      <c r="Q1812" s="246"/>
      <c r="R1812" s="246"/>
      <c r="S1812" s="246"/>
      <c r="T1812" s="251"/>
      <c r="U1812" s="246"/>
      <c r="Z1812" s="246"/>
      <c r="AA1812" s="246"/>
      <c r="AB1812" s="246"/>
      <c r="AC1812" s="246"/>
    </row>
    <row r="1813" spans="1:29" x14ac:dyDescent="0.3">
      <c r="A1813" s="246"/>
      <c r="B1813" s="246"/>
      <c r="C1813" s="246"/>
      <c r="D1813" s="246"/>
      <c r="E1813" s="246"/>
      <c r="F1813" s="247"/>
      <c r="G1813" s="246"/>
      <c r="H1813" s="246"/>
      <c r="I1813" s="246"/>
      <c r="J1813" s="246"/>
      <c r="K1813" s="246"/>
      <c r="L1813" s="246"/>
      <c r="M1813" s="246"/>
      <c r="O1813" s="246"/>
      <c r="P1813" s="246"/>
      <c r="Q1813" s="246"/>
      <c r="R1813" s="246"/>
      <c r="S1813" s="246"/>
      <c r="T1813" s="251"/>
      <c r="U1813" s="246"/>
      <c r="Z1813" s="246"/>
      <c r="AA1813" s="246"/>
      <c r="AB1813" s="246"/>
      <c r="AC1813" s="246"/>
    </row>
    <row r="1814" spans="1:29" x14ac:dyDescent="0.3">
      <c r="A1814" s="246"/>
      <c r="B1814" s="246"/>
      <c r="C1814" s="246"/>
      <c r="D1814" s="246"/>
      <c r="E1814" s="246"/>
      <c r="F1814" s="247"/>
      <c r="G1814" s="246"/>
      <c r="H1814" s="246"/>
      <c r="I1814" s="246"/>
      <c r="J1814" s="246"/>
      <c r="K1814" s="246"/>
      <c r="L1814" s="246"/>
      <c r="M1814" s="246"/>
      <c r="O1814" s="246"/>
      <c r="P1814" s="246"/>
      <c r="Q1814" s="246"/>
      <c r="R1814" s="246"/>
      <c r="S1814" s="246"/>
      <c r="T1814" s="251"/>
      <c r="U1814" s="246"/>
      <c r="Z1814" s="246"/>
      <c r="AA1814" s="246"/>
      <c r="AB1814" s="246"/>
      <c r="AC1814" s="246"/>
    </row>
    <row r="1815" spans="1:29" x14ac:dyDescent="0.3">
      <c r="A1815" s="246"/>
      <c r="B1815" s="246"/>
      <c r="C1815" s="246"/>
      <c r="D1815" s="246"/>
      <c r="E1815" s="246"/>
      <c r="F1815" s="247"/>
      <c r="G1815" s="246"/>
      <c r="H1815" s="246"/>
      <c r="I1815" s="246"/>
      <c r="J1815" s="246"/>
      <c r="K1815" s="246"/>
      <c r="L1815" s="246"/>
      <c r="M1815" s="246"/>
      <c r="O1815" s="246"/>
      <c r="P1815" s="246"/>
      <c r="Q1815" s="246"/>
      <c r="R1815" s="246"/>
      <c r="S1815" s="246"/>
      <c r="T1815" s="251"/>
      <c r="U1815" s="246"/>
      <c r="Z1815" s="246"/>
      <c r="AA1815" s="246"/>
      <c r="AB1815" s="246"/>
      <c r="AC1815" s="246"/>
    </row>
    <row r="1816" spans="1:29" x14ac:dyDescent="0.3">
      <c r="A1816" s="246"/>
      <c r="B1816" s="246"/>
      <c r="C1816" s="246"/>
      <c r="D1816" s="246"/>
      <c r="E1816" s="246"/>
      <c r="F1816" s="247"/>
      <c r="G1816" s="246"/>
      <c r="H1816" s="246"/>
      <c r="I1816" s="246"/>
      <c r="J1816" s="246"/>
      <c r="K1816" s="246"/>
      <c r="L1816" s="246"/>
      <c r="M1816" s="246"/>
      <c r="O1816" s="246"/>
      <c r="P1816" s="246"/>
      <c r="Q1816" s="246"/>
      <c r="R1816" s="246"/>
      <c r="S1816" s="246"/>
      <c r="T1816" s="251"/>
      <c r="U1816" s="246"/>
      <c r="Z1816" s="246"/>
      <c r="AA1816" s="246"/>
      <c r="AB1816" s="246"/>
      <c r="AC1816" s="246"/>
    </row>
    <row r="1817" spans="1:29" x14ac:dyDescent="0.3">
      <c r="A1817" s="246"/>
      <c r="B1817" s="246"/>
      <c r="C1817" s="246"/>
      <c r="D1817" s="246"/>
      <c r="E1817" s="246"/>
      <c r="F1817" s="247"/>
      <c r="G1817" s="246"/>
      <c r="H1817" s="246"/>
      <c r="I1817" s="246"/>
      <c r="J1817" s="246"/>
      <c r="K1817" s="246"/>
      <c r="L1817" s="246"/>
      <c r="M1817" s="246"/>
      <c r="O1817" s="246"/>
      <c r="P1817" s="246"/>
      <c r="Q1817" s="246"/>
      <c r="R1817" s="246"/>
      <c r="S1817" s="246"/>
      <c r="T1817" s="251"/>
      <c r="U1817" s="246"/>
      <c r="Z1817" s="246"/>
      <c r="AA1817" s="246"/>
      <c r="AB1817" s="246"/>
      <c r="AC1817" s="246"/>
    </row>
    <row r="1818" spans="1:29" x14ac:dyDescent="0.3">
      <c r="A1818" s="246"/>
      <c r="B1818" s="246"/>
      <c r="C1818" s="246"/>
      <c r="D1818" s="246"/>
      <c r="E1818" s="246"/>
      <c r="F1818" s="247"/>
      <c r="G1818" s="246"/>
      <c r="H1818" s="246"/>
      <c r="I1818" s="246"/>
      <c r="J1818" s="246"/>
      <c r="K1818" s="246"/>
      <c r="L1818" s="246"/>
      <c r="M1818" s="246"/>
      <c r="O1818" s="246"/>
      <c r="P1818" s="246"/>
      <c r="Q1818" s="246"/>
      <c r="R1818" s="246"/>
      <c r="S1818" s="246"/>
      <c r="T1818" s="251"/>
      <c r="U1818" s="246"/>
      <c r="Z1818" s="246"/>
      <c r="AA1818" s="246"/>
      <c r="AB1818" s="246"/>
      <c r="AC1818" s="246"/>
    </row>
    <row r="1819" spans="1:29" x14ac:dyDescent="0.3">
      <c r="A1819" s="246"/>
      <c r="B1819" s="246"/>
      <c r="C1819" s="246"/>
      <c r="D1819" s="246"/>
      <c r="E1819" s="246"/>
      <c r="F1819" s="247"/>
      <c r="G1819" s="246"/>
      <c r="H1819" s="246"/>
      <c r="I1819" s="246"/>
      <c r="J1819" s="246"/>
      <c r="K1819" s="246"/>
      <c r="L1819" s="246"/>
      <c r="M1819" s="246"/>
      <c r="O1819" s="246"/>
      <c r="P1819" s="246"/>
      <c r="Q1819" s="246"/>
      <c r="R1819" s="246"/>
      <c r="S1819" s="246"/>
      <c r="T1819" s="251"/>
      <c r="U1819" s="246"/>
      <c r="Z1819" s="246"/>
      <c r="AA1819" s="246"/>
      <c r="AB1819" s="246"/>
      <c r="AC1819" s="246"/>
    </row>
    <row r="1820" spans="1:29" x14ac:dyDescent="0.3">
      <c r="A1820" s="246"/>
      <c r="B1820" s="246"/>
      <c r="C1820" s="246"/>
      <c r="D1820" s="246"/>
      <c r="E1820" s="246"/>
      <c r="F1820" s="247"/>
      <c r="G1820" s="246"/>
      <c r="H1820" s="246"/>
      <c r="I1820" s="246"/>
      <c r="J1820" s="246"/>
      <c r="K1820" s="246"/>
      <c r="L1820" s="246"/>
      <c r="M1820" s="246"/>
      <c r="O1820" s="246"/>
      <c r="P1820" s="246"/>
      <c r="Q1820" s="246"/>
      <c r="R1820" s="246"/>
      <c r="S1820" s="246"/>
      <c r="T1820" s="251"/>
      <c r="U1820" s="246"/>
      <c r="Z1820" s="246"/>
      <c r="AA1820" s="246"/>
      <c r="AB1820" s="246"/>
      <c r="AC1820" s="246"/>
    </row>
    <row r="1821" spans="1:29" x14ac:dyDescent="0.3">
      <c r="A1821" s="246"/>
      <c r="B1821" s="246"/>
      <c r="C1821" s="246"/>
      <c r="D1821" s="246"/>
      <c r="E1821" s="246"/>
      <c r="F1821" s="247"/>
      <c r="G1821" s="246"/>
      <c r="H1821" s="246"/>
      <c r="I1821" s="246"/>
      <c r="J1821" s="246"/>
      <c r="K1821" s="246"/>
      <c r="L1821" s="246"/>
      <c r="M1821" s="246"/>
      <c r="O1821" s="246"/>
      <c r="P1821" s="246"/>
      <c r="Q1821" s="246"/>
      <c r="R1821" s="246"/>
      <c r="S1821" s="246"/>
      <c r="T1821" s="251"/>
      <c r="U1821" s="246"/>
      <c r="Z1821" s="246"/>
      <c r="AA1821" s="246"/>
      <c r="AB1821" s="246"/>
      <c r="AC1821" s="246"/>
    </row>
    <row r="1822" spans="1:29" x14ac:dyDescent="0.3">
      <c r="A1822" s="246"/>
      <c r="B1822" s="246"/>
      <c r="C1822" s="246"/>
      <c r="D1822" s="246"/>
      <c r="E1822" s="246"/>
      <c r="F1822" s="247"/>
      <c r="G1822" s="246"/>
      <c r="H1822" s="246"/>
      <c r="I1822" s="246"/>
      <c r="J1822" s="246"/>
      <c r="K1822" s="246"/>
      <c r="L1822" s="246"/>
      <c r="M1822" s="246"/>
      <c r="O1822" s="246"/>
      <c r="P1822" s="246"/>
      <c r="Q1822" s="246"/>
      <c r="R1822" s="246"/>
      <c r="S1822" s="246"/>
      <c r="T1822" s="251"/>
      <c r="U1822" s="246"/>
      <c r="Z1822" s="246"/>
      <c r="AA1822" s="246"/>
      <c r="AB1822" s="246"/>
      <c r="AC1822" s="246"/>
    </row>
    <row r="1823" spans="1:29" x14ac:dyDescent="0.3">
      <c r="A1823" s="246"/>
      <c r="B1823" s="246"/>
      <c r="C1823" s="246"/>
      <c r="D1823" s="246"/>
      <c r="E1823" s="246"/>
      <c r="F1823" s="247"/>
      <c r="G1823" s="246"/>
      <c r="H1823" s="246"/>
      <c r="I1823" s="246"/>
      <c r="J1823" s="246"/>
      <c r="K1823" s="246"/>
      <c r="L1823" s="246"/>
      <c r="M1823" s="246"/>
      <c r="O1823" s="246"/>
      <c r="P1823" s="246"/>
      <c r="Q1823" s="246"/>
      <c r="R1823" s="246"/>
      <c r="S1823" s="246"/>
      <c r="T1823" s="251"/>
      <c r="U1823" s="246"/>
      <c r="Z1823" s="246"/>
      <c r="AA1823" s="246"/>
      <c r="AB1823" s="246"/>
      <c r="AC1823" s="246"/>
    </row>
    <row r="1824" spans="1:29" x14ac:dyDescent="0.3">
      <c r="A1824" s="246"/>
      <c r="B1824" s="246"/>
      <c r="C1824" s="246"/>
      <c r="D1824" s="246"/>
      <c r="E1824" s="246"/>
      <c r="F1824" s="247"/>
      <c r="G1824" s="246"/>
      <c r="H1824" s="246"/>
      <c r="I1824" s="246"/>
      <c r="J1824" s="246"/>
      <c r="K1824" s="246"/>
      <c r="L1824" s="246"/>
      <c r="M1824" s="246"/>
      <c r="O1824" s="246"/>
      <c r="P1824" s="246"/>
      <c r="Q1824" s="246"/>
      <c r="R1824" s="246"/>
      <c r="S1824" s="246"/>
      <c r="T1824" s="251"/>
      <c r="U1824" s="246"/>
      <c r="Z1824" s="246"/>
      <c r="AA1824" s="246"/>
      <c r="AB1824" s="246"/>
      <c r="AC1824" s="246"/>
    </row>
    <row r="1825" spans="1:29" x14ac:dyDescent="0.3">
      <c r="A1825" s="246"/>
      <c r="B1825" s="246"/>
      <c r="C1825" s="246"/>
      <c r="D1825" s="246"/>
      <c r="E1825" s="246"/>
      <c r="F1825" s="247"/>
      <c r="G1825" s="246"/>
      <c r="H1825" s="246"/>
      <c r="I1825" s="246"/>
      <c r="J1825" s="246"/>
      <c r="K1825" s="246"/>
      <c r="L1825" s="246"/>
      <c r="M1825" s="246"/>
      <c r="O1825" s="246"/>
      <c r="P1825" s="246"/>
      <c r="Q1825" s="246"/>
      <c r="R1825" s="246"/>
      <c r="S1825" s="246"/>
      <c r="T1825" s="251"/>
      <c r="U1825" s="246"/>
      <c r="Z1825" s="246"/>
      <c r="AA1825" s="246"/>
      <c r="AB1825" s="246"/>
      <c r="AC1825" s="246"/>
    </row>
    <row r="1826" spans="1:29" x14ac:dyDescent="0.3">
      <c r="A1826" s="246"/>
      <c r="B1826" s="246"/>
      <c r="C1826" s="246"/>
      <c r="D1826" s="246"/>
      <c r="E1826" s="246"/>
      <c r="F1826" s="247"/>
      <c r="G1826" s="246"/>
      <c r="H1826" s="246"/>
      <c r="I1826" s="246"/>
      <c r="J1826" s="246"/>
      <c r="K1826" s="246"/>
      <c r="L1826" s="246"/>
      <c r="M1826" s="246"/>
      <c r="O1826" s="246"/>
      <c r="P1826" s="246"/>
      <c r="Q1826" s="246"/>
      <c r="R1826" s="246"/>
      <c r="S1826" s="246"/>
      <c r="T1826" s="251"/>
      <c r="U1826" s="246"/>
      <c r="Z1826" s="246"/>
      <c r="AA1826" s="246"/>
      <c r="AB1826" s="246"/>
      <c r="AC1826" s="246"/>
    </row>
    <row r="1827" spans="1:29" x14ac:dyDescent="0.3">
      <c r="A1827" s="246"/>
      <c r="B1827" s="246"/>
      <c r="C1827" s="246"/>
      <c r="D1827" s="246"/>
      <c r="E1827" s="246"/>
      <c r="F1827" s="247"/>
      <c r="G1827" s="246"/>
      <c r="H1827" s="246"/>
      <c r="I1827" s="246"/>
      <c r="J1827" s="246"/>
      <c r="K1827" s="246"/>
      <c r="L1827" s="246"/>
      <c r="M1827" s="246"/>
      <c r="O1827" s="246"/>
      <c r="P1827" s="246"/>
      <c r="Q1827" s="246"/>
      <c r="R1827" s="246"/>
      <c r="S1827" s="246"/>
      <c r="T1827" s="251"/>
      <c r="U1827" s="246"/>
      <c r="Z1827" s="246"/>
      <c r="AA1827" s="246"/>
      <c r="AB1827" s="246"/>
      <c r="AC1827" s="246"/>
    </row>
    <row r="1828" spans="1:29" x14ac:dyDescent="0.3">
      <c r="A1828" s="246"/>
      <c r="B1828" s="246"/>
      <c r="C1828" s="246"/>
      <c r="D1828" s="246"/>
      <c r="E1828" s="246"/>
      <c r="F1828" s="247"/>
      <c r="G1828" s="246"/>
      <c r="H1828" s="246"/>
      <c r="I1828" s="246"/>
      <c r="J1828" s="246"/>
      <c r="K1828" s="246"/>
      <c r="L1828" s="246"/>
      <c r="M1828" s="246"/>
      <c r="O1828" s="246"/>
      <c r="P1828" s="246"/>
      <c r="Q1828" s="246"/>
      <c r="R1828" s="246"/>
      <c r="S1828" s="246"/>
      <c r="T1828" s="251"/>
      <c r="U1828" s="246"/>
      <c r="Z1828" s="246"/>
      <c r="AA1828" s="246"/>
      <c r="AB1828" s="246"/>
      <c r="AC1828" s="246"/>
    </row>
    <row r="1829" spans="1:29" x14ac:dyDescent="0.3">
      <c r="A1829" s="246"/>
      <c r="B1829" s="246"/>
      <c r="C1829" s="246"/>
      <c r="D1829" s="246"/>
      <c r="E1829" s="246"/>
      <c r="F1829" s="247"/>
      <c r="G1829" s="246"/>
      <c r="H1829" s="246"/>
      <c r="I1829" s="246"/>
      <c r="J1829" s="246"/>
      <c r="K1829" s="246"/>
      <c r="L1829" s="246"/>
      <c r="M1829" s="246"/>
      <c r="O1829" s="246"/>
      <c r="P1829" s="246"/>
      <c r="Q1829" s="246"/>
      <c r="R1829" s="246"/>
      <c r="S1829" s="246"/>
      <c r="T1829" s="251"/>
      <c r="U1829" s="246"/>
      <c r="Z1829" s="246"/>
      <c r="AA1829" s="246"/>
      <c r="AB1829" s="246"/>
      <c r="AC1829" s="246"/>
    </row>
    <row r="1830" spans="1:29" x14ac:dyDescent="0.3">
      <c r="A1830" s="246"/>
      <c r="B1830" s="246"/>
      <c r="C1830" s="246"/>
      <c r="D1830" s="246"/>
      <c r="E1830" s="246"/>
      <c r="F1830" s="247"/>
      <c r="G1830" s="246"/>
      <c r="H1830" s="246"/>
      <c r="I1830" s="246"/>
      <c r="J1830" s="246"/>
      <c r="K1830" s="246"/>
      <c r="L1830" s="246"/>
      <c r="M1830" s="246"/>
      <c r="O1830" s="246"/>
      <c r="P1830" s="246"/>
      <c r="Q1830" s="246"/>
      <c r="R1830" s="246"/>
      <c r="S1830" s="246"/>
      <c r="T1830" s="251"/>
      <c r="U1830" s="246"/>
      <c r="Z1830" s="246"/>
      <c r="AA1830" s="246"/>
      <c r="AB1830" s="246"/>
      <c r="AC1830" s="246"/>
    </row>
    <row r="1831" spans="1:29" x14ac:dyDescent="0.3">
      <c r="A1831" s="246"/>
      <c r="B1831" s="246"/>
      <c r="C1831" s="246"/>
      <c r="D1831" s="246"/>
      <c r="E1831" s="246"/>
      <c r="F1831" s="247"/>
      <c r="G1831" s="246"/>
      <c r="H1831" s="246"/>
      <c r="I1831" s="246"/>
      <c r="J1831" s="246"/>
      <c r="K1831" s="246"/>
      <c r="L1831" s="246"/>
      <c r="M1831" s="246"/>
      <c r="O1831" s="246"/>
      <c r="P1831" s="246"/>
      <c r="Q1831" s="246"/>
      <c r="R1831" s="246"/>
      <c r="S1831" s="246"/>
      <c r="T1831" s="251"/>
      <c r="U1831" s="246"/>
      <c r="Z1831" s="246"/>
      <c r="AA1831" s="246"/>
      <c r="AB1831" s="246"/>
      <c r="AC1831" s="246"/>
    </row>
    <row r="1832" spans="1:29" x14ac:dyDescent="0.3">
      <c r="A1832" s="246"/>
      <c r="B1832" s="246"/>
      <c r="C1832" s="246"/>
      <c r="D1832" s="246"/>
      <c r="E1832" s="246"/>
      <c r="F1832" s="247"/>
      <c r="G1832" s="246"/>
      <c r="H1832" s="246"/>
      <c r="I1832" s="246"/>
      <c r="J1832" s="246"/>
      <c r="K1832" s="246"/>
      <c r="L1832" s="246"/>
      <c r="M1832" s="246"/>
      <c r="O1832" s="246"/>
      <c r="P1832" s="246"/>
      <c r="Q1832" s="246"/>
      <c r="R1832" s="246"/>
      <c r="S1832" s="246"/>
      <c r="T1832" s="251"/>
      <c r="U1832" s="246"/>
      <c r="Z1832" s="246"/>
      <c r="AA1832" s="246"/>
      <c r="AB1832" s="246"/>
      <c r="AC1832" s="246"/>
    </row>
    <row r="1833" spans="1:29" x14ac:dyDescent="0.3">
      <c r="A1833" s="246"/>
      <c r="B1833" s="246"/>
      <c r="C1833" s="246"/>
      <c r="D1833" s="246"/>
      <c r="E1833" s="246"/>
      <c r="F1833" s="247"/>
      <c r="G1833" s="246"/>
      <c r="H1833" s="246"/>
      <c r="I1833" s="246"/>
      <c r="J1833" s="246"/>
      <c r="K1833" s="246"/>
      <c r="L1833" s="246"/>
      <c r="M1833" s="246"/>
      <c r="O1833" s="246"/>
      <c r="P1833" s="246"/>
      <c r="Q1833" s="246"/>
      <c r="R1833" s="246"/>
      <c r="S1833" s="246"/>
      <c r="T1833" s="251"/>
      <c r="U1833" s="246"/>
      <c r="Z1833" s="246"/>
      <c r="AA1833" s="246"/>
      <c r="AB1833" s="246"/>
      <c r="AC1833" s="246"/>
    </row>
    <row r="1834" spans="1:29" x14ac:dyDescent="0.3">
      <c r="A1834" s="246"/>
      <c r="B1834" s="246"/>
      <c r="C1834" s="246"/>
      <c r="D1834" s="246"/>
      <c r="E1834" s="246"/>
      <c r="F1834" s="247"/>
      <c r="G1834" s="246"/>
      <c r="H1834" s="246"/>
      <c r="I1834" s="246"/>
      <c r="J1834" s="246"/>
      <c r="K1834" s="246"/>
      <c r="L1834" s="246"/>
      <c r="M1834" s="246"/>
      <c r="O1834" s="246"/>
      <c r="P1834" s="246"/>
      <c r="Q1834" s="246"/>
      <c r="R1834" s="246"/>
      <c r="S1834" s="246"/>
      <c r="T1834" s="251"/>
      <c r="U1834" s="246"/>
      <c r="Z1834" s="246"/>
      <c r="AA1834" s="246"/>
      <c r="AB1834" s="246"/>
      <c r="AC1834" s="246"/>
    </row>
    <row r="1835" spans="1:29" x14ac:dyDescent="0.3">
      <c r="A1835" s="246"/>
      <c r="B1835" s="246"/>
      <c r="C1835" s="246"/>
      <c r="D1835" s="246"/>
      <c r="E1835" s="246"/>
      <c r="F1835" s="247"/>
      <c r="G1835" s="246"/>
      <c r="H1835" s="246"/>
      <c r="I1835" s="246"/>
      <c r="J1835" s="246"/>
      <c r="K1835" s="246"/>
      <c r="L1835" s="246"/>
      <c r="M1835" s="246"/>
      <c r="O1835" s="246"/>
      <c r="P1835" s="246"/>
      <c r="Q1835" s="246"/>
      <c r="R1835" s="246"/>
      <c r="S1835" s="246"/>
      <c r="T1835" s="251"/>
      <c r="U1835" s="246"/>
      <c r="Z1835" s="246"/>
      <c r="AA1835" s="246"/>
      <c r="AB1835" s="246"/>
      <c r="AC1835" s="246"/>
    </row>
    <row r="1836" spans="1:29" x14ac:dyDescent="0.3">
      <c r="A1836" s="246"/>
      <c r="B1836" s="246"/>
      <c r="C1836" s="246"/>
      <c r="D1836" s="246"/>
      <c r="E1836" s="246"/>
      <c r="F1836" s="247"/>
      <c r="G1836" s="246"/>
      <c r="H1836" s="246"/>
      <c r="I1836" s="246"/>
      <c r="J1836" s="246"/>
      <c r="K1836" s="246"/>
      <c r="L1836" s="246"/>
      <c r="M1836" s="246"/>
      <c r="O1836" s="246"/>
      <c r="P1836" s="246"/>
      <c r="Q1836" s="246"/>
      <c r="R1836" s="246"/>
      <c r="S1836" s="246"/>
      <c r="T1836" s="251"/>
      <c r="U1836" s="246"/>
      <c r="Z1836" s="246"/>
      <c r="AA1836" s="246"/>
      <c r="AB1836" s="246"/>
      <c r="AC1836" s="246"/>
    </row>
    <row r="1837" spans="1:29" x14ac:dyDescent="0.3">
      <c r="A1837" s="246"/>
      <c r="B1837" s="246"/>
      <c r="C1837" s="246"/>
      <c r="D1837" s="246"/>
      <c r="E1837" s="246"/>
      <c r="F1837" s="247"/>
      <c r="G1837" s="246"/>
      <c r="H1837" s="246"/>
      <c r="I1837" s="246"/>
      <c r="J1837" s="246"/>
      <c r="K1837" s="246"/>
      <c r="L1837" s="246"/>
      <c r="M1837" s="246"/>
      <c r="O1837" s="246"/>
      <c r="P1837" s="246"/>
      <c r="Q1837" s="246"/>
      <c r="R1837" s="246"/>
      <c r="S1837" s="246"/>
      <c r="T1837" s="251"/>
      <c r="U1837" s="246"/>
      <c r="Z1837" s="246"/>
      <c r="AA1837" s="246"/>
      <c r="AB1837" s="246"/>
      <c r="AC1837" s="246"/>
    </row>
    <row r="1838" spans="1:29" x14ac:dyDescent="0.3">
      <c r="A1838" s="246"/>
      <c r="B1838" s="246"/>
      <c r="C1838" s="246"/>
      <c r="D1838" s="246"/>
      <c r="E1838" s="246"/>
      <c r="F1838" s="247"/>
      <c r="G1838" s="246"/>
      <c r="H1838" s="246"/>
      <c r="I1838" s="246"/>
      <c r="J1838" s="246"/>
      <c r="K1838" s="246"/>
      <c r="L1838" s="246"/>
      <c r="M1838" s="246"/>
      <c r="O1838" s="246"/>
      <c r="P1838" s="246"/>
      <c r="Q1838" s="246"/>
      <c r="R1838" s="246"/>
      <c r="S1838" s="246"/>
      <c r="T1838" s="251"/>
      <c r="U1838" s="246"/>
      <c r="Z1838" s="246"/>
      <c r="AA1838" s="246"/>
      <c r="AB1838" s="246"/>
      <c r="AC1838" s="246"/>
    </row>
    <row r="1839" spans="1:29" x14ac:dyDescent="0.3">
      <c r="A1839" s="246"/>
      <c r="B1839" s="246"/>
      <c r="C1839" s="246"/>
      <c r="D1839" s="246"/>
      <c r="E1839" s="246"/>
      <c r="F1839" s="247"/>
      <c r="G1839" s="246"/>
      <c r="H1839" s="246"/>
      <c r="I1839" s="246"/>
      <c r="J1839" s="246"/>
      <c r="K1839" s="246"/>
      <c r="L1839" s="246"/>
      <c r="M1839" s="246"/>
      <c r="O1839" s="246"/>
      <c r="P1839" s="246"/>
      <c r="Q1839" s="246"/>
      <c r="R1839" s="246"/>
      <c r="S1839" s="246"/>
      <c r="T1839" s="251"/>
      <c r="U1839" s="246"/>
      <c r="Z1839" s="246"/>
      <c r="AA1839" s="246"/>
      <c r="AB1839" s="246"/>
      <c r="AC1839" s="246"/>
    </row>
    <row r="1840" spans="1:29" x14ac:dyDescent="0.3">
      <c r="A1840" s="246"/>
      <c r="B1840" s="246"/>
      <c r="C1840" s="246"/>
      <c r="D1840" s="246"/>
      <c r="E1840" s="246"/>
      <c r="F1840" s="247"/>
      <c r="G1840" s="246"/>
      <c r="H1840" s="246"/>
      <c r="I1840" s="246"/>
      <c r="J1840" s="246"/>
      <c r="K1840" s="246"/>
      <c r="L1840" s="246"/>
      <c r="M1840" s="246"/>
      <c r="O1840" s="246"/>
      <c r="P1840" s="246"/>
      <c r="Q1840" s="246"/>
      <c r="R1840" s="246"/>
      <c r="S1840" s="246"/>
      <c r="T1840" s="251"/>
      <c r="U1840" s="246"/>
      <c r="Z1840" s="246"/>
      <c r="AA1840" s="246"/>
      <c r="AB1840" s="246"/>
      <c r="AC1840" s="246"/>
    </row>
    <row r="1841" spans="1:29" x14ac:dyDescent="0.3">
      <c r="A1841" s="246"/>
      <c r="B1841" s="246"/>
      <c r="C1841" s="246"/>
      <c r="D1841" s="246"/>
      <c r="E1841" s="246"/>
      <c r="F1841" s="247"/>
      <c r="G1841" s="246"/>
      <c r="H1841" s="246"/>
      <c r="I1841" s="246"/>
      <c r="J1841" s="246"/>
      <c r="K1841" s="246"/>
      <c r="L1841" s="246"/>
      <c r="M1841" s="246"/>
      <c r="O1841" s="246"/>
      <c r="P1841" s="246"/>
      <c r="Q1841" s="246"/>
      <c r="R1841" s="246"/>
      <c r="S1841" s="246"/>
      <c r="T1841" s="251"/>
      <c r="U1841" s="246"/>
      <c r="Z1841" s="246"/>
      <c r="AA1841" s="246"/>
      <c r="AB1841" s="246"/>
      <c r="AC1841" s="246"/>
    </row>
    <row r="1842" spans="1:29" x14ac:dyDescent="0.3">
      <c r="A1842" s="246"/>
      <c r="B1842" s="246"/>
      <c r="C1842" s="246"/>
      <c r="D1842" s="246"/>
      <c r="E1842" s="246"/>
      <c r="F1842" s="247"/>
      <c r="G1842" s="246"/>
      <c r="H1842" s="246"/>
      <c r="I1842" s="246"/>
      <c r="J1842" s="246"/>
      <c r="K1842" s="246"/>
      <c r="L1842" s="246"/>
      <c r="M1842" s="246"/>
      <c r="O1842" s="246"/>
      <c r="P1842" s="246"/>
      <c r="Q1842" s="246"/>
      <c r="R1842" s="246"/>
      <c r="S1842" s="246"/>
      <c r="T1842" s="251"/>
      <c r="U1842" s="246"/>
      <c r="Z1842" s="246"/>
      <c r="AA1842" s="246"/>
      <c r="AB1842" s="246"/>
      <c r="AC1842" s="246"/>
    </row>
    <row r="1843" spans="1:29" x14ac:dyDescent="0.3">
      <c r="A1843" s="246"/>
      <c r="B1843" s="246"/>
      <c r="C1843" s="246"/>
      <c r="D1843" s="246"/>
      <c r="E1843" s="246"/>
      <c r="F1843" s="247"/>
      <c r="G1843" s="246"/>
      <c r="H1843" s="246"/>
      <c r="I1843" s="246"/>
      <c r="J1843" s="246"/>
      <c r="K1843" s="246"/>
      <c r="L1843" s="246"/>
      <c r="M1843" s="246"/>
      <c r="O1843" s="246"/>
      <c r="P1843" s="246"/>
      <c r="Q1843" s="246"/>
      <c r="R1843" s="246"/>
      <c r="S1843" s="246"/>
      <c r="T1843" s="251"/>
      <c r="U1843" s="246"/>
      <c r="Z1843" s="246"/>
      <c r="AA1843" s="246"/>
      <c r="AB1843" s="246"/>
      <c r="AC1843" s="246"/>
    </row>
    <row r="1844" spans="1:29" x14ac:dyDescent="0.3">
      <c r="A1844" s="246"/>
      <c r="B1844" s="246"/>
      <c r="C1844" s="246"/>
      <c r="D1844" s="246"/>
      <c r="E1844" s="246"/>
      <c r="F1844" s="247"/>
      <c r="G1844" s="246"/>
      <c r="H1844" s="246"/>
      <c r="I1844" s="246"/>
      <c r="J1844" s="246"/>
      <c r="K1844" s="246"/>
      <c r="L1844" s="246"/>
      <c r="M1844" s="246"/>
      <c r="O1844" s="246"/>
      <c r="P1844" s="246"/>
      <c r="Q1844" s="246"/>
      <c r="R1844" s="246"/>
      <c r="S1844" s="246"/>
      <c r="T1844" s="251"/>
      <c r="U1844" s="246"/>
      <c r="Z1844" s="246"/>
      <c r="AA1844" s="246"/>
      <c r="AB1844" s="246"/>
      <c r="AC1844" s="246"/>
    </row>
    <row r="1845" spans="1:29" x14ac:dyDescent="0.3">
      <c r="A1845" s="246"/>
      <c r="B1845" s="246"/>
      <c r="C1845" s="246"/>
      <c r="D1845" s="246"/>
      <c r="E1845" s="246"/>
      <c r="F1845" s="247"/>
      <c r="G1845" s="246"/>
      <c r="H1845" s="246"/>
      <c r="I1845" s="246"/>
      <c r="J1845" s="246"/>
      <c r="K1845" s="246"/>
      <c r="L1845" s="246"/>
      <c r="M1845" s="246"/>
      <c r="O1845" s="246"/>
      <c r="P1845" s="246"/>
      <c r="Q1845" s="246"/>
      <c r="R1845" s="246"/>
      <c r="S1845" s="246"/>
      <c r="T1845" s="251"/>
      <c r="U1845" s="246"/>
      <c r="Z1845" s="246"/>
      <c r="AA1845" s="246"/>
      <c r="AB1845" s="246"/>
      <c r="AC1845" s="246"/>
    </row>
    <row r="1846" spans="1:29" x14ac:dyDescent="0.3">
      <c r="A1846" s="246"/>
      <c r="B1846" s="246"/>
      <c r="C1846" s="246"/>
      <c r="D1846" s="246"/>
      <c r="E1846" s="246"/>
      <c r="F1846" s="247"/>
      <c r="G1846" s="246"/>
      <c r="H1846" s="246"/>
      <c r="I1846" s="246"/>
      <c r="J1846" s="246"/>
      <c r="K1846" s="246"/>
      <c r="L1846" s="246"/>
      <c r="M1846" s="246"/>
      <c r="O1846" s="246"/>
      <c r="P1846" s="246"/>
      <c r="Q1846" s="246"/>
      <c r="R1846" s="246"/>
      <c r="S1846" s="246"/>
      <c r="T1846" s="251"/>
      <c r="U1846" s="246"/>
      <c r="Z1846" s="246"/>
      <c r="AA1846" s="246"/>
      <c r="AB1846" s="246"/>
      <c r="AC1846" s="246"/>
    </row>
    <row r="1847" spans="1:29" x14ac:dyDescent="0.3">
      <c r="A1847" s="246"/>
      <c r="B1847" s="246"/>
      <c r="C1847" s="246"/>
      <c r="D1847" s="246"/>
      <c r="E1847" s="246"/>
      <c r="F1847" s="247"/>
      <c r="G1847" s="246"/>
      <c r="H1847" s="246"/>
      <c r="I1847" s="246"/>
      <c r="J1847" s="246"/>
      <c r="K1847" s="246"/>
      <c r="L1847" s="246"/>
      <c r="M1847" s="246"/>
      <c r="O1847" s="246"/>
      <c r="P1847" s="246"/>
      <c r="Q1847" s="246"/>
      <c r="R1847" s="246"/>
      <c r="S1847" s="246"/>
      <c r="T1847" s="251"/>
      <c r="U1847" s="246"/>
      <c r="Z1847" s="246"/>
      <c r="AA1847" s="246"/>
      <c r="AB1847" s="246"/>
      <c r="AC1847" s="246"/>
    </row>
    <row r="1848" spans="1:29" x14ac:dyDescent="0.3">
      <c r="A1848" s="246"/>
      <c r="B1848" s="246"/>
      <c r="C1848" s="246"/>
      <c r="D1848" s="246"/>
      <c r="E1848" s="246"/>
      <c r="F1848" s="247"/>
      <c r="G1848" s="246"/>
      <c r="H1848" s="246"/>
      <c r="I1848" s="246"/>
      <c r="J1848" s="246"/>
      <c r="K1848" s="246"/>
      <c r="L1848" s="246"/>
      <c r="M1848" s="246"/>
      <c r="O1848" s="246"/>
      <c r="P1848" s="246"/>
      <c r="Q1848" s="246"/>
      <c r="R1848" s="246"/>
      <c r="S1848" s="246"/>
      <c r="T1848" s="251"/>
      <c r="U1848" s="246"/>
      <c r="Z1848" s="246"/>
      <c r="AA1848" s="246"/>
      <c r="AB1848" s="246"/>
      <c r="AC1848" s="246"/>
    </row>
    <row r="1849" spans="1:29" x14ac:dyDescent="0.3">
      <c r="A1849" s="246"/>
      <c r="B1849" s="246"/>
      <c r="C1849" s="246"/>
      <c r="D1849" s="246"/>
      <c r="E1849" s="246"/>
      <c r="F1849" s="247"/>
      <c r="G1849" s="246"/>
      <c r="H1849" s="246"/>
      <c r="I1849" s="246"/>
      <c r="J1849" s="246"/>
      <c r="K1849" s="246"/>
      <c r="L1849" s="246"/>
      <c r="M1849" s="246"/>
      <c r="O1849" s="246"/>
      <c r="P1849" s="246"/>
      <c r="Q1849" s="246"/>
      <c r="R1849" s="246"/>
      <c r="S1849" s="246"/>
      <c r="T1849" s="251"/>
      <c r="U1849" s="246"/>
      <c r="Z1849" s="246"/>
      <c r="AA1849" s="246"/>
      <c r="AB1849" s="246"/>
      <c r="AC1849" s="246"/>
    </row>
    <row r="1850" spans="1:29" x14ac:dyDescent="0.3">
      <c r="A1850" s="246"/>
      <c r="B1850" s="246"/>
      <c r="C1850" s="246"/>
      <c r="D1850" s="246"/>
      <c r="E1850" s="246"/>
      <c r="F1850" s="247"/>
      <c r="G1850" s="246"/>
      <c r="H1850" s="246"/>
      <c r="I1850" s="246"/>
      <c r="J1850" s="246"/>
      <c r="K1850" s="246"/>
      <c r="L1850" s="246"/>
      <c r="M1850" s="246"/>
      <c r="O1850" s="246"/>
      <c r="P1850" s="246"/>
      <c r="Q1850" s="246"/>
      <c r="R1850" s="246"/>
      <c r="S1850" s="246"/>
      <c r="T1850" s="251"/>
      <c r="U1850" s="246"/>
      <c r="Z1850" s="246"/>
      <c r="AA1850" s="246"/>
      <c r="AB1850" s="246"/>
      <c r="AC1850" s="246"/>
    </row>
    <row r="1851" spans="1:29" s="252" customFormat="1" ht="33.75" customHeight="1" x14ac:dyDescent="0.3">
      <c r="A1851" s="246"/>
      <c r="B1851" s="246"/>
      <c r="C1851" s="246"/>
      <c r="D1851" s="246"/>
      <c r="E1851" s="246"/>
      <c r="F1851" s="247"/>
      <c r="G1851" s="246"/>
      <c r="H1851" s="246"/>
      <c r="I1851" s="246"/>
      <c r="J1851" s="246"/>
      <c r="K1851" s="246"/>
      <c r="L1851" s="246"/>
      <c r="M1851" s="246"/>
      <c r="N1851" s="189"/>
      <c r="O1851" s="246"/>
      <c r="P1851" s="246"/>
      <c r="Q1851" s="246"/>
      <c r="R1851" s="246"/>
      <c r="S1851" s="246"/>
      <c r="T1851" s="251"/>
      <c r="U1851" s="246"/>
      <c r="V1851" s="189"/>
      <c r="W1851" s="189"/>
      <c r="X1851" s="189"/>
      <c r="Y1851" s="189"/>
      <c r="Z1851" s="246"/>
      <c r="AA1851" s="246"/>
      <c r="AB1851" s="246"/>
      <c r="AC1851" s="246"/>
    </row>
    <row r="1852" spans="1:29" s="246" customFormat="1" x14ac:dyDescent="0.3">
      <c r="F1852" s="247"/>
      <c r="N1852" s="189"/>
      <c r="T1852" s="251"/>
      <c r="V1852" s="189"/>
      <c r="W1852" s="189"/>
      <c r="X1852" s="189"/>
      <c r="Y1852" s="189"/>
    </row>
    <row r="1853" spans="1:29" s="246" customFormat="1" x14ac:dyDescent="0.3">
      <c r="F1853" s="247"/>
      <c r="N1853" s="189"/>
      <c r="T1853" s="251"/>
      <c r="V1853" s="189"/>
      <c r="W1853" s="189"/>
      <c r="X1853" s="189"/>
      <c r="Y1853" s="189"/>
    </row>
    <row r="1854" spans="1:29" s="246" customFormat="1" x14ac:dyDescent="0.3">
      <c r="F1854" s="247"/>
      <c r="N1854" s="189"/>
      <c r="T1854" s="251"/>
      <c r="V1854" s="189"/>
      <c r="W1854" s="189"/>
      <c r="X1854" s="189"/>
      <c r="Y1854" s="189"/>
    </row>
    <row r="1855" spans="1:29" s="246" customFormat="1" x14ac:dyDescent="0.3">
      <c r="F1855" s="247"/>
      <c r="N1855" s="189"/>
      <c r="T1855" s="251"/>
      <c r="V1855" s="189"/>
      <c r="W1855" s="189"/>
      <c r="X1855" s="189"/>
      <c r="Y1855" s="189"/>
    </row>
    <row r="1856" spans="1:29" s="246" customFormat="1" x14ac:dyDescent="0.3">
      <c r="F1856" s="247"/>
      <c r="N1856" s="189"/>
      <c r="T1856" s="251"/>
      <c r="V1856" s="189"/>
      <c r="W1856" s="189"/>
      <c r="X1856" s="189"/>
      <c r="Y1856" s="189"/>
    </row>
    <row r="1857" spans="6:25" s="246" customFormat="1" x14ac:dyDescent="0.3">
      <c r="F1857" s="247"/>
      <c r="N1857" s="189"/>
      <c r="T1857" s="251"/>
      <c r="V1857" s="189"/>
      <c r="W1857" s="189"/>
      <c r="X1857" s="189"/>
      <c r="Y1857" s="189"/>
    </row>
    <row r="1858" spans="6:25" s="246" customFormat="1" x14ac:dyDescent="0.3">
      <c r="F1858" s="247"/>
      <c r="N1858" s="189"/>
      <c r="T1858" s="251"/>
      <c r="V1858" s="189"/>
      <c r="W1858" s="189"/>
      <c r="X1858" s="189"/>
      <c r="Y1858" s="189"/>
    </row>
    <row r="1859" spans="6:25" s="246" customFormat="1" x14ac:dyDescent="0.3">
      <c r="F1859" s="247"/>
      <c r="N1859" s="189"/>
      <c r="T1859" s="251"/>
      <c r="V1859" s="189"/>
      <c r="W1859" s="189"/>
      <c r="X1859" s="189"/>
      <c r="Y1859" s="189"/>
    </row>
    <row r="1860" spans="6:25" s="246" customFormat="1" x14ac:dyDescent="0.3">
      <c r="F1860" s="247"/>
      <c r="N1860" s="189"/>
      <c r="T1860" s="251"/>
      <c r="V1860" s="189"/>
      <c r="W1860" s="189"/>
      <c r="X1860" s="189"/>
      <c r="Y1860" s="189"/>
    </row>
    <row r="1861" spans="6:25" s="246" customFormat="1" x14ac:dyDescent="0.3">
      <c r="F1861" s="247"/>
      <c r="N1861" s="189"/>
      <c r="T1861" s="251"/>
      <c r="V1861" s="189"/>
      <c r="W1861" s="189"/>
      <c r="X1861" s="189"/>
      <c r="Y1861" s="189"/>
    </row>
    <row r="1862" spans="6:25" s="246" customFormat="1" x14ac:dyDescent="0.3">
      <c r="F1862" s="247"/>
      <c r="N1862" s="189"/>
      <c r="T1862" s="251"/>
      <c r="V1862" s="189"/>
      <c r="W1862" s="189"/>
      <c r="X1862" s="189"/>
      <c r="Y1862" s="189"/>
    </row>
    <row r="1863" spans="6:25" s="246" customFormat="1" x14ac:dyDescent="0.3">
      <c r="F1863" s="247"/>
      <c r="N1863" s="189"/>
      <c r="T1863" s="251"/>
      <c r="V1863" s="189"/>
      <c r="W1863" s="189"/>
      <c r="X1863" s="189"/>
      <c r="Y1863" s="189"/>
    </row>
    <row r="1864" spans="6:25" s="246" customFormat="1" x14ac:dyDescent="0.3">
      <c r="F1864" s="247"/>
      <c r="N1864" s="189"/>
      <c r="T1864" s="251"/>
      <c r="V1864" s="189"/>
      <c r="W1864" s="189"/>
      <c r="X1864" s="189"/>
      <c r="Y1864" s="189"/>
    </row>
    <row r="1865" spans="6:25" s="246" customFormat="1" x14ac:dyDescent="0.3">
      <c r="F1865" s="247"/>
      <c r="N1865" s="189"/>
      <c r="T1865" s="251"/>
      <c r="V1865" s="189"/>
      <c r="W1865" s="189"/>
      <c r="X1865" s="189"/>
      <c r="Y1865" s="189"/>
    </row>
    <row r="1866" spans="6:25" s="246" customFormat="1" x14ac:dyDescent="0.3">
      <c r="F1866" s="247"/>
      <c r="N1866" s="189"/>
      <c r="T1866" s="251"/>
      <c r="V1866" s="189"/>
      <c r="W1866" s="189"/>
      <c r="X1866" s="189"/>
      <c r="Y1866" s="189"/>
    </row>
    <row r="1867" spans="6:25" s="246" customFormat="1" x14ac:dyDescent="0.3">
      <c r="F1867" s="247"/>
      <c r="N1867" s="189"/>
      <c r="T1867" s="251"/>
      <c r="V1867" s="189"/>
      <c r="W1867" s="189"/>
      <c r="X1867" s="189"/>
      <c r="Y1867" s="189"/>
    </row>
    <row r="1868" spans="6:25" s="246" customFormat="1" x14ac:dyDescent="0.3">
      <c r="F1868" s="247"/>
      <c r="N1868" s="189"/>
      <c r="T1868" s="251"/>
      <c r="V1868" s="189"/>
      <c r="W1868" s="189"/>
      <c r="X1868" s="189"/>
      <c r="Y1868" s="189"/>
    </row>
    <row r="1869" spans="6:25" s="246" customFormat="1" x14ac:dyDescent="0.3">
      <c r="F1869" s="247"/>
      <c r="N1869" s="189"/>
      <c r="T1869" s="251"/>
      <c r="V1869" s="189"/>
      <c r="W1869" s="189"/>
      <c r="X1869" s="189"/>
      <c r="Y1869" s="189"/>
    </row>
    <row r="1870" spans="6:25" s="246" customFormat="1" x14ac:dyDescent="0.3">
      <c r="F1870" s="247"/>
      <c r="N1870" s="189"/>
      <c r="T1870" s="251"/>
      <c r="V1870" s="189"/>
      <c r="W1870" s="189"/>
      <c r="X1870" s="189"/>
      <c r="Y1870" s="189"/>
    </row>
    <row r="1871" spans="6:25" s="246" customFormat="1" x14ac:dyDescent="0.3">
      <c r="F1871" s="247"/>
      <c r="N1871" s="189"/>
      <c r="T1871" s="251"/>
      <c r="V1871" s="189"/>
      <c r="W1871" s="189"/>
      <c r="X1871" s="189"/>
      <c r="Y1871" s="189"/>
    </row>
    <row r="1872" spans="6:25" s="246" customFormat="1" x14ac:dyDescent="0.3">
      <c r="F1872" s="247"/>
      <c r="N1872" s="189"/>
      <c r="T1872" s="251"/>
      <c r="V1872" s="189"/>
      <c r="W1872" s="189"/>
      <c r="X1872" s="189"/>
      <c r="Y1872" s="189"/>
    </row>
    <row r="1873" spans="6:25" s="246" customFormat="1" x14ac:dyDescent="0.3">
      <c r="F1873" s="247"/>
      <c r="N1873" s="189"/>
      <c r="T1873" s="251"/>
      <c r="V1873" s="189"/>
      <c r="W1873" s="189"/>
      <c r="X1873" s="189"/>
      <c r="Y1873" s="189"/>
    </row>
    <row r="1874" spans="6:25" s="246" customFormat="1" x14ac:dyDescent="0.3">
      <c r="F1874" s="247"/>
      <c r="N1874" s="189"/>
      <c r="T1874" s="251"/>
      <c r="V1874" s="189"/>
      <c r="W1874" s="189"/>
      <c r="X1874" s="189"/>
      <c r="Y1874" s="189"/>
    </row>
    <row r="1875" spans="6:25" s="246" customFormat="1" x14ac:dyDescent="0.3">
      <c r="F1875" s="247"/>
      <c r="N1875" s="189"/>
      <c r="T1875" s="251"/>
      <c r="V1875" s="189"/>
      <c r="W1875" s="189"/>
      <c r="X1875" s="189"/>
      <c r="Y1875" s="189"/>
    </row>
    <row r="1876" spans="6:25" s="246" customFormat="1" x14ac:dyDescent="0.3">
      <c r="F1876" s="247"/>
      <c r="N1876" s="189"/>
      <c r="T1876" s="251"/>
      <c r="V1876" s="189"/>
      <c r="W1876" s="189"/>
      <c r="X1876" s="189"/>
      <c r="Y1876" s="189"/>
    </row>
    <row r="1877" spans="6:25" s="246" customFormat="1" x14ac:dyDescent="0.3">
      <c r="F1877" s="247"/>
      <c r="N1877" s="189"/>
      <c r="T1877" s="251"/>
      <c r="V1877" s="189"/>
      <c r="W1877" s="189"/>
      <c r="X1877" s="189"/>
      <c r="Y1877" s="189"/>
    </row>
    <row r="1878" spans="6:25" s="246" customFormat="1" x14ac:dyDescent="0.3">
      <c r="F1878" s="247"/>
      <c r="N1878" s="189"/>
      <c r="T1878" s="251"/>
      <c r="V1878" s="189"/>
      <c r="W1878" s="189"/>
      <c r="X1878" s="189"/>
      <c r="Y1878" s="189"/>
    </row>
    <row r="1879" spans="6:25" s="246" customFormat="1" x14ac:dyDescent="0.3">
      <c r="F1879" s="247"/>
      <c r="N1879" s="189"/>
      <c r="T1879" s="251"/>
      <c r="V1879" s="189"/>
      <c r="W1879" s="189"/>
      <c r="X1879" s="189"/>
      <c r="Y1879" s="189"/>
    </row>
    <row r="1880" spans="6:25" s="246" customFormat="1" x14ac:dyDescent="0.3">
      <c r="F1880" s="247"/>
      <c r="N1880" s="189"/>
      <c r="T1880" s="251"/>
      <c r="V1880" s="189"/>
      <c r="W1880" s="189"/>
      <c r="X1880" s="189"/>
      <c r="Y1880" s="189"/>
    </row>
    <row r="1881" spans="6:25" s="246" customFormat="1" x14ac:dyDescent="0.3">
      <c r="F1881" s="247"/>
      <c r="N1881" s="189"/>
      <c r="T1881" s="251"/>
      <c r="V1881" s="189"/>
      <c r="W1881" s="189"/>
      <c r="X1881" s="189"/>
      <c r="Y1881" s="189"/>
    </row>
    <row r="1882" spans="6:25" s="246" customFormat="1" x14ac:dyDescent="0.3">
      <c r="F1882" s="247"/>
      <c r="N1882" s="189"/>
      <c r="T1882" s="251"/>
      <c r="V1882" s="189"/>
      <c r="W1882" s="189"/>
      <c r="X1882" s="189"/>
      <c r="Y1882" s="189"/>
    </row>
    <row r="1883" spans="6:25" s="246" customFormat="1" x14ac:dyDescent="0.3">
      <c r="F1883" s="247"/>
      <c r="N1883" s="189"/>
      <c r="T1883" s="251"/>
      <c r="V1883" s="189"/>
      <c r="W1883" s="189"/>
      <c r="X1883" s="189"/>
      <c r="Y1883" s="189"/>
    </row>
    <row r="1884" spans="6:25" s="246" customFormat="1" x14ac:dyDescent="0.3">
      <c r="F1884" s="247"/>
      <c r="N1884" s="189"/>
      <c r="T1884" s="251"/>
      <c r="V1884" s="189"/>
      <c r="W1884" s="189"/>
      <c r="X1884" s="189"/>
      <c r="Y1884" s="189"/>
    </row>
    <row r="1885" spans="6:25" s="246" customFormat="1" x14ac:dyDescent="0.3">
      <c r="F1885" s="247"/>
      <c r="N1885" s="189"/>
      <c r="T1885" s="251"/>
      <c r="V1885" s="189"/>
      <c r="W1885" s="189"/>
      <c r="X1885" s="189"/>
      <c r="Y1885" s="189"/>
    </row>
    <row r="1886" spans="6:25" s="246" customFormat="1" x14ac:dyDescent="0.3">
      <c r="F1886" s="247"/>
      <c r="N1886" s="189"/>
      <c r="T1886" s="251"/>
      <c r="V1886" s="189"/>
      <c r="W1886" s="189"/>
      <c r="X1886" s="189"/>
      <c r="Y1886" s="189"/>
    </row>
    <row r="1887" spans="6:25" s="246" customFormat="1" x14ac:dyDescent="0.3">
      <c r="F1887" s="247"/>
      <c r="N1887" s="189"/>
      <c r="T1887" s="251"/>
      <c r="V1887" s="189"/>
      <c r="W1887" s="189"/>
      <c r="X1887" s="189"/>
      <c r="Y1887" s="189"/>
    </row>
    <row r="1888" spans="6:25" s="246" customFormat="1" x14ac:dyDescent="0.3">
      <c r="F1888" s="247"/>
      <c r="N1888" s="189"/>
      <c r="T1888" s="251"/>
      <c r="V1888" s="189"/>
      <c r="W1888" s="189"/>
      <c r="X1888" s="189"/>
      <c r="Y1888" s="189"/>
    </row>
    <row r="1889" spans="6:25" s="246" customFormat="1" x14ac:dyDescent="0.3">
      <c r="F1889" s="247"/>
      <c r="N1889" s="189"/>
      <c r="T1889" s="251"/>
      <c r="V1889" s="189"/>
      <c r="W1889" s="189"/>
      <c r="X1889" s="189"/>
      <c r="Y1889" s="189"/>
    </row>
    <row r="1890" spans="6:25" s="246" customFormat="1" x14ac:dyDescent="0.3">
      <c r="F1890" s="247"/>
      <c r="N1890" s="189"/>
      <c r="T1890" s="251"/>
      <c r="V1890" s="189"/>
      <c r="W1890" s="189"/>
      <c r="X1890" s="189"/>
      <c r="Y1890" s="189"/>
    </row>
    <row r="1891" spans="6:25" s="246" customFormat="1" x14ac:dyDescent="0.3">
      <c r="F1891" s="247"/>
      <c r="N1891" s="189"/>
      <c r="T1891" s="251"/>
      <c r="V1891" s="189"/>
      <c r="W1891" s="189"/>
      <c r="X1891" s="189"/>
      <c r="Y1891" s="189"/>
    </row>
    <row r="1892" spans="6:25" s="246" customFormat="1" x14ac:dyDescent="0.3">
      <c r="F1892" s="247"/>
      <c r="N1892" s="189"/>
      <c r="T1892" s="251"/>
      <c r="V1892" s="189"/>
      <c r="W1892" s="189"/>
      <c r="X1892" s="189"/>
      <c r="Y1892" s="189"/>
    </row>
    <row r="1893" spans="6:25" s="246" customFormat="1" x14ac:dyDescent="0.3">
      <c r="F1893" s="247"/>
      <c r="N1893" s="189"/>
      <c r="T1893" s="251"/>
      <c r="V1893" s="189"/>
      <c r="W1893" s="189"/>
      <c r="X1893" s="189"/>
      <c r="Y1893" s="189"/>
    </row>
    <row r="1894" spans="6:25" s="246" customFormat="1" x14ac:dyDescent="0.3">
      <c r="F1894" s="247"/>
      <c r="N1894" s="189"/>
      <c r="T1894" s="251"/>
      <c r="V1894" s="189"/>
      <c r="W1894" s="189"/>
      <c r="X1894" s="189"/>
      <c r="Y1894" s="189"/>
    </row>
    <row r="1895" spans="6:25" s="246" customFormat="1" x14ac:dyDescent="0.3">
      <c r="F1895" s="247"/>
      <c r="N1895" s="189"/>
      <c r="T1895" s="251"/>
      <c r="V1895" s="189"/>
      <c r="W1895" s="189"/>
      <c r="X1895" s="189"/>
      <c r="Y1895" s="189"/>
    </row>
    <row r="1896" spans="6:25" s="246" customFormat="1" x14ac:dyDescent="0.3">
      <c r="F1896" s="247"/>
      <c r="N1896" s="189"/>
      <c r="T1896" s="251"/>
      <c r="V1896" s="189"/>
      <c r="W1896" s="189"/>
      <c r="X1896" s="189"/>
      <c r="Y1896" s="189"/>
    </row>
    <row r="1897" spans="6:25" s="246" customFormat="1" x14ac:dyDescent="0.3">
      <c r="F1897" s="247"/>
      <c r="N1897" s="189"/>
      <c r="T1897" s="251"/>
      <c r="V1897" s="189"/>
      <c r="W1897" s="189"/>
      <c r="X1897" s="189"/>
      <c r="Y1897" s="189"/>
    </row>
    <row r="1898" spans="6:25" s="246" customFormat="1" x14ac:dyDescent="0.3">
      <c r="F1898" s="247"/>
      <c r="N1898" s="189"/>
      <c r="T1898" s="251"/>
      <c r="V1898" s="189"/>
      <c r="W1898" s="189"/>
      <c r="X1898" s="189"/>
      <c r="Y1898" s="189"/>
    </row>
    <row r="1899" spans="6:25" s="246" customFormat="1" x14ac:dyDescent="0.3">
      <c r="F1899" s="247"/>
      <c r="N1899" s="189"/>
      <c r="T1899" s="251"/>
      <c r="V1899" s="189"/>
      <c r="W1899" s="189"/>
      <c r="X1899" s="189"/>
      <c r="Y1899" s="189"/>
    </row>
    <row r="1900" spans="6:25" s="246" customFormat="1" x14ac:dyDescent="0.3">
      <c r="F1900" s="247"/>
      <c r="N1900" s="189"/>
      <c r="T1900" s="251"/>
      <c r="V1900" s="189"/>
      <c r="W1900" s="189"/>
      <c r="X1900" s="189"/>
      <c r="Y1900" s="189"/>
    </row>
    <row r="1901" spans="6:25" s="246" customFormat="1" x14ac:dyDescent="0.3">
      <c r="F1901" s="247"/>
      <c r="N1901" s="189"/>
      <c r="T1901" s="251"/>
      <c r="V1901" s="189"/>
      <c r="W1901" s="189"/>
      <c r="X1901" s="189"/>
      <c r="Y1901" s="189"/>
    </row>
    <row r="1902" spans="6:25" s="246" customFormat="1" x14ac:dyDescent="0.3">
      <c r="F1902" s="247"/>
      <c r="N1902" s="189"/>
      <c r="T1902" s="251"/>
      <c r="V1902" s="189"/>
      <c r="W1902" s="189"/>
      <c r="X1902" s="189"/>
      <c r="Y1902" s="189"/>
    </row>
    <row r="1903" spans="6:25" s="246" customFormat="1" x14ac:dyDescent="0.3">
      <c r="F1903" s="247"/>
      <c r="N1903" s="189"/>
      <c r="T1903" s="251"/>
      <c r="V1903" s="189"/>
      <c r="W1903" s="189"/>
      <c r="X1903" s="189"/>
      <c r="Y1903" s="189"/>
    </row>
    <row r="1904" spans="6:25" s="246" customFormat="1" x14ac:dyDescent="0.3">
      <c r="F1904" s="247"/>
      <c r="N1904" s="189"/>
      <c r="T1904" s="251"/>
      <c r="V1904" s="189"/>
      <c r="W1904" s="189"/>
      <c r="X1904" s="189"/>
      <c r="Y1904" s="189"/>
    </row>
    <row r="1905" spans="6:25" s="246" customFormat="1" x14ac:dyDescent="0.3">
      <c r="F1905" s="247"/>
      <c r="N1905" s="189"/>
      <c r="T1905" s="251"/>
      <c r="V1905" s="189"/>
      <c r="W1905" s="189"/>
      <c r="X1905" s="189"/>
      <c r="Y1905" s="189"/>
    </row>
    <row r="1906" spans="6:25" s="246" customFormat="1" x14ac:dyDescent="0.3">
      <c r="F1906" s="247"/>
      <c r="N1906" s="189"/>
      <c r="T1906" s="251"/>
      <c r="V1906" s="189"/>
      <c r="W1906" s="189"/>
      <c r="X1906" s="189"/>
      <c r="Y1906" s="189"/>
    </row>
    <row r="1907" spans="6:25" s="246" customFormat="1" x14ac:dyDescent="0.3">
      <c r="F1907" s="247"/>
      <c r="N1907" s="189"/>
      <c r="T1907" s="251"/>
      <c r="V1907" s="189"/>
      <c r="W1907" s="189"/>
      <c r="X1907" s="189"/>
      <c r="Y1907" s="189"/>
    </row>
    <row r="1908" spans="6:25" s="246" customFormat="1" x14ac:dyDescent="0.3">
      <c r="F1908" s="247"/>
      <c r="N1908" s="189"/>
      <c r="T1908" s="251"/>
      <c r="V1908" s="189"/>
      <c r="W1908" s="189"/>
      <c r="X1908" s="189"/>
      <c r="Y1908" s="189"/>
    </row>
    <row r="1909" spans="6:25" s="246" customFormat="1" x14ac:dyDescent="0.3">
      <c r="F1909" s="247"/>
      <c r="N1909" s="189"/>
      <c r="T1909" s="251"/>
      <c r="V1909" s="189"/>
      <c r="W1909" s="189"/>
      <c r="X1909" s="189"/>
      <c r="Y1909" s="189"/>
    </row>
    <row r="1910" spans="6:25" s="246" customFormat="1" x14ac:dyDescent="0.3">
      <c r="F1910" s="247"/>
      <c r="N1910" s="189"/>
      <c r="T1910" s="251"/>
      <c r="V1910" s="189"/>
      <c r="W1910" s="189"/>
      <c r="X1910" s="189"/>
      <c r="Y1910" s="189"/>
    </row>
    <row r="1911" spans="6:25" s="246" customFormat="1" x14ac:dyDescent="0.3">
      <c r="F1911" s="247"/>
      <c r="N1911" s="189"/>
      <c r="T1911" s="251"/>
      <c r="V1911" s="189"/>
      <c r="W1911" s="189"/>
      <c r="X1911" s="189"/>
      <c r="Y1911" s="189"/>
    </row>
    <row r="1912" spans="6:25" s="246" customFormat="1" x14ac:dyDescent="0.3">
      <c r="F1912" s="247"/>
      <c r="N1912" s="189"/>
      <c r="T1912" s="251"/>
      <c r="V1912" s="189"/>
      <c r="W1912" s="189"/>
      <c r="X1912" s="189"/>
      <c r="Y1912" s="189"/>
    </row>
    <row r="1913" spans="6:25" s="246" customFormat="1" x14ac:dyDescent="0.3">
      <c r="F1913" s="247"/>
      <c r="N1913" s="189"/>
      <c r="T1913" s="251"/>
      <c r="V1913" s="189"/>
      <c r="W1913" s="189"/>
      <c r="X1913" s="189"/>
      <c r="Y1913" s="189"/>
    </row>
    <row r="1914" spans="6:25" s="246" customFormat="1" x14ac:dyDescent="0.3">
      <c r="F1914" s="247"/>
      <c r="N1914" s="189"/>
      <c r="T1914" s="251"/>
      <c r="V1914" s="189"/>
      <c r="W1914" s="189"/>
      <c r="X1914" s="189"/>
      <c r="Y1914" s="189"/>
    </row>
    <row r="1915" spans="6:25" s="246" customFormat="1" x14ac:dyDescent="0.3">
      <c r="F1915" s="247"/>
      <c r="N1915" s="189"/>
      <c r="T1915" s="251"/>
      <c r="V1915" s="189"/>
      <c r="W1915" s="189"/>
      <c r="X1915" s="189"/>
      <c r="Y1915" s="189"/>
    </row>
    <row r="1916" spans="6:25" s="246" customFormat="1" x14ac:dyDescent="0.3">
      <c r="F1916" s="247"/>
      <c r="N1916" s="189"/>
      <c r="T1916" s="251"/>
      <c r="V1916" s="189"/>
      <c r="W1916" s="189"/>
      <c r="X1916" s="189"/>
      <c r="Y1916" s="189"/>
    </row>
    <row r="1917" spans="6:25" s="246" customFormat="1" x14ac:dyDescent="0.3">
      <c r="F1917" s="247"/>
      <c r="N1917" s="189"/>
      <c r="T1917" s="251"/>
      <c r="V1917" s="189"/>
      <c r="W1917" s="189"/>
      <c r="X1917" s="189"/>
      <c r="Y1917" s="189"/>
    </row>
    <row r="1918" spans="6:25" s="246" customFormat="1" x14ac:dyDescent="0.3">
      <c r="F1918" s="247"/>
      <c r="N1918" s="189"/>
      <c r="T1918" s="251"/>
      <c r="V1918" s="189"/>
      <c r="W1918" s="189"/>
      <c r="X1918" s="189"/>
      <c r="Y1918" s="189"/>
    </row>
    <row r="1919" spans="6:25" s="246" customFormat="1" x14ac:dyDescent="0.3">
      <c r="F1919" s="247"/>
      <c r="N1919" s="189"/>
      <c r="T1919" s="251"/>
      <c r="V1919" s="189"/>
      <c r="W1919" s="189"/>
      <c r="X1919" s="189"/>
      <c r="Y1919" s="189"/>
    </row>
    <row r="1920" spans="6:25" s="246" customFormat="1" x14ac:dyDescent="0.3">
      <c r="F1920" s="247"/>
      <c r="N1920" s="189"/>
      <c r="T1920" s="251"/>
      <c r="V1920" s="189"/>
      <c r="W1920" s="189"/>
      <c r="X1920" s="189"/>
      <c r="Y1920" s="189"/>
    </row>
    <row r="1921" spans="6:25" s="246" customFormat="1" x14ac:dyDescent="0.3">
      <c r="F1921" s="247"/>
      <c r="N1921" s="189"/>
      <c r="T1921" s="251"/>
      <c r="V1921" s="189"/>
      <c r="W1921" s="189"/>
      <c r="X1921" s="189"/>
      <c r="Y1921" s="189"/>
    </row>
    <row r="1922" spans="6:25" s="246" customFormat="1" x14ac:dyDescent="0.3">
      <c r="F1922" s="247"/>
      <c r="N1922" s="189"/>
      <c r="T1922" s="251"/>
      <c r="V1922" s="189"/>
      <c r="W1922" s="189"/>
      <c r="X1922" s="189"/>
      <c r="Y1922" s="189"/>
    </row>
    <row r="1923" spans="6:25" s="246" customFormat="1" x14ac:dyDescent="0.3">
      <c r="F1923" s="247"/>
      <c r="N1923" s="189"/>
      <c r="T1923" s="251"/>
      <c r="V1923" s="189"/>
      <c r="W1923" s="189"/>
      <c r="X1923" s="189"/>
      <c r="Y1923" s="189"/>
    </row>
    <row r="1924" spans="6:25" s="246" customFormat="1" x14ac:dyDescent="0.3">
      <c r="F1924" s="247"/>
      <c r="N1924" s="189"/>
      <c r="T1924" s="251"/>
      <c r="V1924" s="189"/>
      <c r="W1924" s="189"/>
      <c r="X1924" s="189"/>
      <c r="Y1924" s="189"/>
    </row>
    <row r="1925" spans="6:25" s="246" customFormat="1" x14ac:dyDescent="0.3">
      <c r="F1925" s="247"/>
      <c r="N1925" s="189"/>
      <c r="T1925" s="251"/>
      <c r="V1925" s="189"/>
      <c r="W1925" s="189"/>
      <c r="X1925" s="189"/>
      <c r="Y1925" s="189"/>
    </row>
    <row r="1926" spans="6:25" s="246" customFormat="1" x14ac:dyDescent="0.3">
      <c r="F1926" s="247"/>
      <c r="N1926" s="189"/>
      <c r="T1926" s="251"/>
      <c r="V1926" s="189"/>
      <c r="W1926" s="189"/>
      <c r="X1926" s="189"/>
      <c r="Y1926" s="189"/>
    </row>
    <row r="1927" spans="6:25" s="246" customFormat="1" x14ac:dyDescent="0.3">
      <c r="F1927" s="247"/>
      <c r="N1927" s="189"/>
      <c r="T1927" s="251"/>
      <c r="V1927" s="189"/>
      <c r="W1927" s="189"/>
      <c r="X1927" s="189"/>
      <c r="Y1927" s="189"/>
    </row>
    <row r="1928" spans="6:25" s="246" customFormat="1" x14ac:dyDescent="0.3">
      <c r="F1928" s="247"/>
      <c r="N1928" s="189"/>
      <c r="T1928" s="251"/>
      <c r="V1928" s="189"/>
      <c r="W1928" s="189"/>
      <c r="X1928" s="189"/>
      <c r="Y1928" s="189"/>
    </row>
    <row r="1929" spans="6:25" s="246" customFormat="1" x14ac:dyDescent="0.3">
      <c r="F1929" s="247"/>
      <c r="N1929" s="189"/>
      <c r="T1929" s="251"/>
      <c r="V1929" s="189"/>
      <c r="W1929" s="189"/>
      <c r="X1929" s="189"/>
      <c r="Y1929" s="189"/>
    </row>
    <row r="1930" spans="6:25" s="246" customFormat="1" x14ac:dyDescent="0.3">
      <c r="F1930" s="247"/>
      <c r="N1930" s="189"/>
      <c r="T1930" s="251"/>
      <c r="V1930" s="189"/>
      <c r="W1930" s="189"/>
      <c r="X1930" s="189"/>
      <c r="Y1930" s="189"/>
    </row>
    <row r="1931" spans="6:25" s="246" customFormat="1" x14ac:dyDescent="0.3">
      <c r="F1931" s="247"/>
      <c r="N1931" s="189"/>
      <c r="T1931" s="251"/>
      <c r="V1931" s="189"/>
      <c r="W1931" s="189"/>
      <c r="X1931" s="189"/>
      <c r="Y1931" s="189"/>
    </row>
    <row r="1932" spans="6:25" s="246" customFormat="1" x14ac:dyDescent="0.3">
      <c r="F1932" s="247"/>
      <c r="N1932" s="189"/>
      <c r="T1932" s="251"/>
      <c r="V1932" s="189"/>
      <c r="W1932" s="189"/>
      <c r="X1932" s="189"/>
      <c r="Y1932" s="189"/>
    </row>
    <row r="1933" spans="6:25" s="246" customFormat="1" x14ac:dyDescent="0.3">
      <c r="F1933" s="247"/>
      <c r="N1933" s="189"/>
      <c r="T1933" s="251"/>
      <c r="V1933" s="189"/>
      <c r="W1933" s="189"/>
      <c r="X1933" s="189"/>
      <c r="Y1933" s="189"/>
    </row>
    <row r="1934" spans="6:25" s="246" customFormat="1" x14ac:dyDescent="0.3">
      <c r="F1934" s="247"/>
      <c r="N1934" s="189"/>
      <c r="T1934" s="251"/>
      <c r="V1934" s="189"/>
      <c r="W1934" s="189"/>
      <c r="X1934" s="189"/>
      <c r="Y1934" s="189"/>
    </row>
    <row r="1935" spans="6:25" s="246" customFormat="1" x14ac:dyDescent="0.3">
      <c r="F1935" s="247"/>
      <c r="N1935" s="189"/>
      <c r="T1935" s="251"/>
      <c r="V1935" s="189"/>
      <c r="W1935" s="189"/>
      <c r="X1935" s="189"/>
      <c r="Y1935" s="189"/>
    </row>
    <row r="1936" spans="6:25" s="246" customFormat="1" x14ac:dyDescent="0.3">
      <c r="F1936" s="247"/>
      <c r="N1936" s="189"/>
      <c r="T1936" s="251"/>
      <c r="V1936" s="189"/>
      <c r="W1936" s="189"/>
      <c r="X1936" s="189"/>
      <c r="Y1936" s="189"/>
    </row>
    <row r="1937" spans="6:25" s="246" customFormat="1" x14ac:dyDescent="0.3">
      <c r="F1937" s="247"/>
      <c r="N1937" s="189"/>
      <c r="T1937" s="251"/>
      <c r="V1937" s="189"/>
      <c r="W1937" s="189"/>
      <c r="X1937" s="189"/>
      <c r="Y1937" s="189"/>
    </row>
    <row r="1938" spans="6:25" s="246" customFormat="1" x14ac:dyDescent="0.3">
      <c r="F1938" s="247"/>
      <c r="N1938" s="189"/>
      <c r="T1938" s="251"/>
      <c r="V1938" s="189"/>
      <c r="W1938" s="189"/>
      <c r="X1938" s="189"/>
      <c r="Y1938" s="189"/>
    </row>
    <row r="1939" spans="6:25" s="246" customFormat="1" x14ac:dyDescent="0.3">
      <c r="F1939" s="247"/>
      <c r="N1939" s="189"/>
      <c r="T1939" s="251"/>
      <c r="V1939" s="189"/>
      <c r="W1939" s="189"/>
      <c r="X1939" s="189"/>
      <c r="Y1939" s="189"/>
    </row>
    <row r="1940" spans="6:25" s="246" customFormat="1" x14ac:dyDescent="0.3">
      <c r="F1940" s="247"/>
      <c r="N1940" s="189"/>
      <c r="T1940" s="251"/>
      <c r="V1940" s="189"/>
      <c r="W1940" s="189"/>
      <c r="X1940" s="189"/>
      <c r="Y1940" s="189"/>
    </row>
    <row r="1941" spans="6:25" s="246" customFormat="1" x14ac:dyDescent="0.3">
      <c r="F1941" s="247"/>
      <c r="N1941" s="189"/>
      <c r="T1941" s="251"/>
      <c r="V1941" s="189"/>
      <c r="W1941" s="189"/>
      <c r="X1941" s="189"/>
      <c r="Y1941" s="189"/>
    </row>
    <row r="1942" spans="6:25" s="246" customFormat="1" x14ac:dyDescent="0.3">
      <c r="F1942" s="247"/>
      <c r="N1942" s="189"/>
      <c r="T1942" s="251"/>
      <c r="V1942" s="189"/>
      <c r="W1942" s="189"/>
      <c r="X1942" s="189"/>
      <c r="Y1942" s="189"/>
    </row>
    <row r="1943" spans="6:25" s="246" customFormat="1" x14ac:dyDescent="0.3">
      <c r="F1943" s="247"/>
      <c r="N1943" s="189"/>
      <c r="T1943" s="251"/>
      <c r="V1943" s="189"/>
      <c r="W1943" s="189"/>
      <c r="X1943" s="189"/>
      <c r="Y1943" s="189"/>
    </row>
    <row r="1944" spans="6:25" s="246" customFormat="1" x14ac:dyDescent="0.3">
      <c r="F1944" s="247"/>
      <c r="N1944" s="189"/>
      <c r="T1944" s="251"/>
      <c r="V1944" s="189"/>
      <c r="W1944" s="189"/>
      <c r="X1944" s="189"/>
      <c r="Y1944" s="189"/>
    </row>
    <row r="1945" spans="6:25" s="246" customFormat="1" x14ac:dyDescent="0.3">
      <c r="F1945" s="247"/>
      <c r="N1945" s="189"/>
      <c r="T1945" s="251"/>
      <c r="V1945" s="189"/>
      <c r="W1945" s="189"/>
      <c r="X1945" s="189"/>
      <c r="Y1945" s="189"/>
    </row>
    <row r="1946" spans="6:25" s="246" customFormat="1" x14ac:dyDescent="0.3">
      <c r="F1946" s="247"/>
      <c r="N1946" s="189"/>
      <c r="T1946" s="251"/>
      <c r="V1946" s="189"/>
      <c r="W1946" s="189"/>
      <c r="X1946" s="189"/>
      <c r="Y1946" s="189"/>
    </row>
    <row r="1947" spans="6:25" s="246" customFormat="1" x14ac:dyDescent="0.3">
      <c r="F1947" s="247"/>
      <c r="N1947" s="189"/>
      <c r="T1947" s="251"/>
      <c r="V1947" s="189"/>
      <c r="W1947" s="189"/>
      <c r="X1947" s="189"/>
      <c r="Y1947" s="189"/>
    </row>
    <row r="1948" spans="6:25" s="246" customFormat="1" x14ac:dyDescent="0.3">
      <c r="F1948" s="247"/>
      <c r="N1948" s="189"/>
      <c r="T1948" s="251"/>
      <c r="V1948" s="189"/>
      <c r="W1948" s="189"/>
      <c r="X1948" s="189"/>
      <c r="Y1948" s="189"/>
    </row>
    <row r="1949" spans="6:25" s="246" customFormat="1" x14ac:dyDescent="0.3">
      <c r="F1949" s="247"/>
      <c r="N1949" s="189"/>
      <c r="T1949" s="251"/>
      <c r="V1949" s="189"/>
      <c r="W1949" s="189"/>
      <c r="X1949" s="189"/>
      <c r="Y1949" s="189"/>
    </row>
    <row r="1950" spans="6:25" s="246" customFormat="1" x14ac:dyDescent="0.3">
      <c r="F1950" s="247"/>
      <c r="N1950" s="189"/>
      <c r="T1950" s="251"/>
      <c r="V1950" s="189"/>
      <c r="W1950" s="189"/>
      <c r="X1950" s="189"/>
      <c r="Y1950" s="189"/>
    </row>
    <row r="1951" spans="6:25" s="246" customFormat="1" x14ac:dyDescent="0.3">
      <c r="F1951" s="247"/>
      <c r="N1951" s="189"/>
      <c r="T1951" s="251"/>
      <c r="V1951" s="189"/>
      <c r="W1951" s="189"/>
      <c r="X1951" s="189"/>
      <c r="Y1951" s="189"/>
    </row>
    <row r="1952" spans="6:25" s="246" customFormat="1" x14ac:dyDescent="0.3">
      <c r="F1952" s="247"/>
      <c r="N1952" s="189"/>
      <c r="T1952" s="251"/>
      <c r="V1952" s="189"/>
      <c r="W1952" s="189"/>
      <c r="X1952" s="189"/>
      <c r="Y1952" s="189"/>
    </row>
    <row r="1953" spans="6:25" s="246" customFormat="1" x14ac:dyDescent="0.3">
      <c r="F1953" s="247"/>
      <c r="N1953" s="189"/>
      <c r="T1953" s="251"/>
      <c r="V1953" s="189"/>
      <c r="W1953" s="189"/>
      <c r="X1953" s="189"/>
      <c r="Y1953" s="189"/>
    </row>
    <row r="1954" spans="6:25" s="246" customFormat="1" x14ac:dyDescent="0.3">
      <c r="F1954" s="247"/>
      <c r="N1954" s="189"/>
      <c r="T1954" s="251"/>
      <c r="V1954" s="189"/>
      <c r="W1954" s="189"/>
      <c r="X1954" s="189"/>
      <c r="Y1954" s="189"/>
    </row>
    <row r="1955" spans="6:25" s="246" customFormat="1" x14ac:dyDescent="0.3">
      <c r="F1955" s="247"/>
      <c r="N1955" s="189"/>
      <c r="T1955" s="251"/>
      <c r="V1955" s="189"/>
      <c r="W1955" s="189"/>
      <c r="X1955" s="189"/>
      <c r="Y1955" s="189"/>
    </row>
    <row r="1956" spans="6:25" s="246" customFormat="1" x14ac:dyDescent="0.3">
      <c r="F1956" s="247"/>
      <c r="N1956" s="189"/>
      <c r="T1956" s="251"/>
      <c r="V1956" s="189"/>
      <c r="W1956" s="189"/>
      <c r="X1956" s="189"/>
      <c r="Y1956" s="189"/>
    </row>
    <row r="1957" spans="6:25" s="246" customFormat="1" x14ac:dyDescent="0.3">
      <c r="F1957" s="247"/>
      <c r="N1957" s="189"/>
      <c r="T1957" s="251"/>
      <c r="V1957" s="189"/>
      <c r="W1957" s="189"/>
      <c r="X1957" s="189"/>
      <c r="Y1957" s="189"/>
    </row>
    <row r="1958" spans="6:25" s="246" customFormat="1" x14ac:dyDescent="0.3">
      <c r="F1958" s="247"/>
      <c r="N1958" s="189"/>
      <c r="T1958" s="251"/>
      <c r="V1958" s="189"/>
      <c r="W1958" s="189"/>
      <c r="X1958" s="189"/>
      <c r="Y1958" s="189"/>
    </row>
    <row r="1959" spans="6:25" s="246" customFormat="1" x14ac:dyDescent="0.3">
      <c r="F1959" s="247"/>
      <c r="N1959" s="189"/>
      <c r="T1959" s="251"/>
      <c r="V1959" s="189"/>
      <c r="W1959" s="189"/>
      <c r="X1959" s="189"/>
      <c r="Y1959" s="189"/>
    </row>
    <row r="1960" spans="6:25" s="246" customFormat="1" x14ac:dyDescent="0.3">
      <c r="F1960" s="247"/>
      <c r="N1960" s="189"/>
      <c r="T1960" s="251"/>
      <c r="V1960" s="189"/>
      <c r="W1960" s="189"/>
      <c r="X1960" s="189"/>
      <c r="Y1960" s="189"/>
    </row>
    <row r="1961" spans="6:25" s="246" customFormat="1" x14ac:dyDescent="0.3">
      <c r="F1961" s="247"/>
      <c r="N1961" s="189"/>
      <c r="T1961" s="251"/>
      <c r="V1961" s="189"/>
      <c r="W1961" s="189"/>
      <c r="X1961" s="189"/>
      <c r="Y1961" s="189"/>
    </row>
    <row r="1962" spans="6:25" s="246" customFormat="1" x14ac:dyDescent="0.3">
      <c r="F1962" s="247"/>
      <c r="N1962" s="189"/>
      <c r="T1962" s="251"/>
      <c r="V1962" s="189"/>
      <c r="W1962" s="189"/>
      <c r="X1962" s="189"/>
      <c r="Y1962" s="189"/>
    </row>
    <row r="1963" spans="6:25" s="246" customFormat="1" x14ac:dyDescent="0.3">
      <c r="F1963" s="247"/>
      <c r="N1963" s="189"/>
      <c r="T1963" s="251"/>
      <c r="V1963" s="189"/>
      <c r="W1963" s="189"/>
      <c r="X1963" s="189"/>
      <c r="Y1963" s="189"/>
    </row>
    <row r="1964" spans="6:25" s="246" customFormat="1" x14ac:dyDescent="0.3">
      <c r="F1964" s="247"/>
      <c r="N1964" s="189"/>
      <c r="T1964" s="251"/>
      <c r="V1964" s="189"/>
      <c r="W1964" s="189"/>
      <c r="X1964" s="189"/>
      <c r="Y1964" s="189"/>
    </row>
    <row r="1965" spans="6:25" s="246" customFormat="1" x14ac:dyDescent="0.3">
      <c r="F1965" s="247"/>
      <c r="N1965" s="189"/>
      <c r="T1965" s="251"/>
      <c r="V1965" s="189"/>
      <c r="W1965" s="189"/>
      <c r="X1965" s="189"/>
      <c r="Y1965" s="189"/>
    </row>
    <row r="1966" spans="6:25" s="246" customFormat="1" x14ac:dyDescent="0.3">
      <c r="F1966" s="247"/>
      <c r="N1966" s="189"/>
      <c r="T1966" s="251"/>
      <c r="V1966" s="189"/>
      <c r="W1966" s="189"/>
      <c r="X1966" s="189"/>
      <c r="Y1966" s="189"/>
    </row>
    <row r="1967" spans="6:25" s="246" customFormat="1" x14ac:dyDescent="0.3">
      <c r="F1967" s="247"/>
      <c r="N1967" s="189"/>
      <c r="T1967" s="251"/>
      <c r="V1967" s="189"/>
      <c r="W1967" s="189"/>
      <c r="X1967" s="189"/>
      <c r="Y1967" s="189"/>
    </row>
    <row r="1968" spans="6:25" s="246" customFormat="1" x14ac:dyDescent="0.3">
      <c r="F1968" s="247"/>
      <c r="N1968" s="189"/>
      <c r="T1968" s="251"/>
      <c r="V1968" s="189"/>
      <c r="W1968" s="189"/>
      <c r="X1968" s="189"/>
      <c r="Y1968" s="189"/>
    </row>
    <row r="1969" spans="6:25" s="246" customFormat="1" x14ac:dyDescent="0.3">
      <c r="F1969" s="247"/>
      <c r="N1969" s="189"/>
      <c r="T1969" s="251"/>
      <c r="V1969" s="189"/>
      <c r="W1969" s="189"/>
      <c r="X1969" s="189"/>
      <c r="Y1969" s="189"/>
    </row>
    <row r="1970" spans="6:25" s="246" customFormat="1" x14ac:dyDescent="0.3">
      <c r="F1970" s="247"/>
      <c r="N1970" s="189"/>
      <c r="T1970" s="251"/>
      <c r="V1970" s="189"/>
      <c r="W1970" s="189"/>
      <c r="X1970" s="189"/>
      <c r="Y1970" s="189"/>
    </row>
    <row r="1971" spans="6:25" s="246" customFormat="1" x14ac:dyDescent="0.3">
      <c r="F1971" s="247"/>
      <c r="N1971" s="189"/>
      <c r="T1971" s="251"/>
      <c r="V1971" s="189"/>
      <c r="W1971" s="189"/>
      <c r="X1971" s="189"/>
      <c r="Y1971" s="189"/>
    </row>
    <row r="1972" spans="6:25" s="246" customFormat="1" x14ac:dyDescent="0.3">
      <c r="F1972" s="247"/>
      <c r="N1972" s="189"/>
      <c r="T1972" s="251"/>
      <c r="V1972" s="189"/>
      <c r="W1972" s="189"/>
      <c r="X1972" s="189"/>
      <c r="Y1972" s="189"/>
    </row>
    <row r="1973" spans="6:25" s="246" customFormat="1" x14ac:dyDescent="0.3">
      <c r="F1973" s="247"/>
      <c r="N1973" s="189"/>
      <c r="T1973" s="251"/>
      <c r="V1973" s="189"/>
      <c r="W1973" s="189"/>
      <c r="X1973" s="189"/>
      <c r="Y1973" s="189"/>
    </row>
    <row r="1974" spans="6:25" s="246" customFormat="1" x14ac:dyDescent="0.3">
      <c r="F1974" s="247"/>
      <c r="N1974" s="189"/>
      <c r="T1974" s="251"/>
      <c r="V1974" s="189"/>
      <c r="W1974" s="189"/>
      <c r="X1974" s="189"/>
      <c r="Y1974" s="189"/>
    </row>
    <row r="1975" spans="6:25" s="246" customFormat="1" x14ac:dyDescent="0.3">
      <c r="F1975" s="247"/>
      <c r="N1975" s="189"/>
      <c r="T1975" s="251"/>
      <c r="V1975" s="189"/>
      <c r="W1975" s="189"/>
      <c r="X1975" s="189"/>
      <c r="Y1975" s="189"/>
    </row>
    <row r="1976" spans="6:25" s="246" customFormat="1" x14ac:dyDescent="0.3">
      <c r="F1976" s="247"/>
      <c r="N1976" s="189"/>
      <c r="T1976" s="251"/>
      <c r="V1976" s="189"/>
      <c r="W1976" s="189"/>
      <c r="X1976" s="189"/>
      <c r="Y1976" s="189"/>
    </row>
    <row r="1977" spans="6:25" s="246" customFormat="1" x14ac:dyDescent="0.3">
      <c r="F1977" s="247"/>
      <c r="N1977" s="189"/>
      <c r="T1977" s="251"/>
      <c r="V1977" s="189"/>
      <c r="W1977" s="189"/>
      <c r="X1977" s="189"/>
      <c r="Y1977" s="189"/>
    </row>
    <row r="1978" spans="6:25" s="246" customFormat="1" x14ac:dyDescent="0.3">
      <c r="F1978" s="247"/>
      <c r="N1978" s="189"/>
      <c r="T1978" s="251"/>
      <c r="V1978" s="189"/>
      <c r="W1978" s="189"/>
      <c r="X1978" s="189"/>
      <c r="Y1978" s="189"/>
    </row>
    <row r="1979" spans="6:25" s="246" customFormat="1" x14ac:dyDescent="0.3">
      <c r="F1979" s="247"/>
      <c r="N1979" s="189"/>
      <c r="T1979" s="251"/>
      <c r="V1979" s="189"/>
      <c r="W1979" s="189"/>
      <c r="X1979" s="189"/>
      <c r="Y1979" s="189"/>
    </row>
    <row r="1980" spans="6:25" s="246" customFormat="1" x14ac:dyDescent="0.3">
      <c r="F1980" s="247"/>
      <c r="N1980" s="189"/>
      <c r="T1980" s="251"/>
      <c r="V1980" s="189"/>
      <c r="W1980" s="189"/>
      <c r="X1980" s="189"/>
      <c r="Y1980" s="189"/>
    </row>
    <row r="1981" spans="6:25" s="246" customFormat="1" x14ac:dyDescent="0.3">
      <c r="F1981" s="247"/>
      <c r="N1981" s="189"/>
      <c r="T1981" s="251"/>
      <c r="V1981" s="189"/>
      <c r="W1981" s="189"/>
      <c r="X1981" s="189"/>
      <c r="Y1981" s="189"/>
    </row>
    <row r="1982" spans="6:25" s="246" customFormat="1" x14ac:dyDescent="0.3">
      <c r="F1982" s="247"/>
      <c r="N1982" s="189"/>
      <c r="T1982" s="251"/>
      <c r="V1982" s="189"/>
      <c r="W1982" s="189"/>
      <c r="X1982" s="189"/>
      <c r="Y1982" s="189"/>
    </row>
    <row r="1983" spans="6:25" s="246" customFormat="1" x14ac:dyDescent="0.3">
      <c r="F1983" s="247"/>
      <c r="N1983" s="189"/>
      <c r="T1983" s="251"/>
      <c r="V1983" s="189"/>
      <c r="W1983" s="189"/>
      <c r="X1983" s="189"/>
      <c r="Y1983" s="189"/>
    </row>
    <row r="1984" spans="6:25" s="246" customFormat="1" x14ac:dyDescent="0.3">
      <c r="F1984" s="247"/>
      <c r="N1984" s="189"/>
      <c r="T1984" s="251"/>
      <c r="V1984" s="189"/>
      <c r="W1984" s="189"/>
      <c r="X1984" s="189"/>
      <c r="Y1984" s="189"/>
    </row>
    <row r="1985" spans="6:25" s="246" customFormat="1" x14ac:dyDescent="0.3">
      <c r="F1985" s="247"/>
      <c r="N1985" s="189"/>
      <c r="T1985" s="251"/>
      <c r="V1985" s="189"/>
      <c r="W1985" s="189"/>
      <c r="X1985" s="189"/>
      <c r="Y1985" s="189"/>
    </row>
    <row r="1986" spans="6:25" s="246" customFormat="1" x14ac:dyDescent="0.3">
      <c r="F1986" s="247"/>
      <c r="N1986" s="189"/>
      <c r="T1986" s="251"/>
      <c r="V1986" s="189"/>
      <c r="W1986" s="189"/>
      <c r="X1986" s="189"/>
      <c r="Y1986" s="189"/>
    </row>
    <row r="1987" spans="6:25" s="246" customFormat="1" x14ac:dyDescent="0.3">
      <c r="F1987" s="247"/>
      <c r="N1987" s="189"/>
      <c r="T1987" s="251"/>
      <c r="V1987" s="189"/>
      <c r="W1987" s="189"/>
      <c r="X1987" s="189"/>
      <c r="Y1987" s="189"/>
    </row>
    <row r="1988" spans="6:25" s="246" customFormat="1" x14ac:dyDescent="0.3">
      <c r="F1988" s="247"/>
      <c r="N1988" s="189"/>
      <c r="T1988" s="251"/>
      <c r="V1988" s="189"/>
      <c r="W1988" s="189"/>
      <c r="X1988" s="189"/>
      <c r="Y1988" s="189"/>
    </row>
    <row r="1989" spans="6:25" s="246" customFormat="1" x14ac:dyDescent="0.3">
      <c r="F1989" s="247"/>
      <c r="N1989" s="189"/>
      <c r="T1989" s="251"/>
      <c r="V1989" s="189"/>
      <c r="W1989" s="189"/>
      <c r="X1989" s="189"/>
      <c r="Y1989" s="189"/>
    </row>
    <row r="1990" spans="6:25" s="246" customFormat="1" x14ac:dyDescent="0.3">
      <c r="F1990" s="247"/>
      <c r="N1990" s="189"/>
      <c r="T1990" s="251"/>
      <c r="V1990" s="189"/>
      <c r="W1990" s="189"/>
      <c r="X1990" s="189"/>
      <c r="Y1990" s="189"/>
    </row>
    <row r="1991" spans="6:25" s="246" customFormat="1" x14ac:dyDescent="0.3">
      <c r="F1991" s="247"/>
      <c r="N1991" s="189"/>
      <c r="T1991" s="251"/>
      <c r="V1991" s="189"/>
      <c r="W1991" s="189"/>
      <c r="X1991" s="189"/>
      <c r="Y1991" s="189"/>
    </row>
    <row r="1992" spans="6:25" s="246" customFormat="1" x14ac:dyDescent="0.3">
      <c r="F1992" s="247"/>
      <c r="N1992" s="189"/>
      <c r="T1992" s="251"/>
      <c r="V1992" s="189"/>
      <c r="W1992" s="189"/>
      <c r="X1992" s="189"/>
      <c r="Y1992" s="189"/>
    </row>
    <row r="1993" spans="6:25" s="246" customFormat="1" x14ac:dyDescent="0.3">
      <c r="F1993" s="247"/>
      <c r="N1993" s="189"/>
      <c r="T1993" s="251"/>
      <c r="V1993" s="189"/>
      <c r="W1993" s="189"/>
      <c r="X1993" s="189"/>
      <c r="Y1993" s="189"/>
    </row>
    <row r="1994" spans="6:25" s="246" customFormat="1" x14ac:dyDescent="0.3">
      <c r="F1994" s="247"/>
      <c r="N1994" s="189"/>
      <c r="T1994" s="251"/>
      <c r="V1994" s="189"/>
      <c r="W1994" s="189"/>
      <c r="X1994" s="189"/>
      <c r="Y1994" s="189"/>
    </row>
    <row r="1995" spans="6:25" s="246" customFormat="1" x14ac:dyDescent="0.3">
      <c r="F1995" s="247"/>
      <c r="N1995" s="189"/>
      <c r="T1995" s="251"/>
      <c r="V1995" s="189"/>
      <c r="W1995" s="189"/>
      <c r="X1995" s="189"/>
      <c r="Y1995" s="189"/>
    </row>
    <row r="1996" spans="6:25" s="246" customFormat="1" x14ac:dyDescent="0.3">
      <c r="F1996" s="247"/>
      <c r="N1996" s="189"/>
      <c r="T1996" s="251"/>
      <c r="V1996" s="189"/>
      <c r="W1996" s="189"/>
      <c r="X1996" s="189"/>
      <c r="Y1996" s="189"/>
    </row>
    <row r="1997" spans="6:25" s="246" customFormat="1" x14ac:dyDescent="0.3">
      <c r="F1997" s="247"/>
      <c r="N1997" s="189"/>
      <c r="T1997" s="251"/>
      <c r="V1997" s="189"/>
      <c r="W1997" s="189"/>
      <c r="X1997" s="189"/>
      <c r="Y1997" s="189"/>
    </row>
    <row r="1998" spans="6:25" s="246" customFormat="1" x14ac:dyDescent="0.3">
      <c r="F1998" s="247"/>
      <c r="N1998" s="189"/>
      <c r="T1998" s="251"/>
      <c r="V1998" s="189"/>
      <c r="W1998" s="189"/>
      <c r="X1998" s="189"/>
      <c r="Y1998" s="189"/>
    </row>
    <row r="1999" spans="6:25" s="246" customFormat="1" x14ac:dyDescent="0.3">
      <c r="F1999" s="247"/>
      <c r="N1999" s="189"/>
      <c r="T1999" s="251"/>
      <c r="V1999" s="189"/>
      <c r="W1999" s="189"/>
      <c r="X1999" s="189"/>
      <c r="Y1999" s="189"/>
    </row>
    <row r="2000" spans="6:25" s="246" customFormat="1" x14ac:dyDescent="0.3">
      <c r="F2000" s="247"/>
      <c r="N2000" s="189"/>
      <c r="T2000" s="251"/>
      <c r="V2000" s="189"/>
      <c r="W2000" s="189"/>
      <c r="X2000" s="189"/>
      <c r="Y2000" s="189"/>
    </row>
    <row r="2001" spans="6:25" s="246" customFormat="1" x14ac:dyDescent="0.3">
      <c r="F2001" s="247"/>
      <c r="N2001" s="189"/>
      <c r="T2001" s="251"/>
      <c r="V2001" s="189"/>
      <c r="W2001" s="189"/>
      <c r="X2001" s="189"/>
      <c r="Y2001" s="189"/>
    </row>
    <row r="2002" spans="6:25" s="246" customFormat="1" x14ac:dyDescent="0.3">
      <c r="F2002" s="247"/>
      <c r="N2002" s="189"/>
      <c r="T2002" s="251"/>
      <c r="V2002" s="189"/>
      <c r="W2002" s="189"/>
      <c r="X2002" s="189"/>
      <c r="Y2002" s="189"/>
    </row>
    <row r="2003" spans="6:25" s="246" customFormat="1" x14ac:dyDescent="0.3">
      <c r="F2003" s="247"/>
      <c r="N2003" s="189"/>
      <c r="T2003" s="251"/>
      <c r="V2003" s="189"/>
      <c r="W2003" s="189"/>
      <c r="X2003" s="189"/>
      <c r="Y2003" s="189"/>
    </row>
    <row r="2004" spans="6:25" s="246" customFormat="1" x14ac:dyDescent="0.3">
      <c r="F2004" s="247"/>
      <c r="N2004" s="189"/>
      <c r="T2004" s="251"/>
      <c r="V2004" s="189"/>
      <c r="W2004" s="189"/>
      <c r="X2004" s="189"/>
      <c r="Y2004" s="189"/>
    </row>
    <row r="2005" spans="6:25" s="246" customFormat="1" x14ac:dyDescent="0.3">
      <c r="F2005" s="247"/>
      <c r="N2005" s="189"/>
      <c r="T2005" s="251"/>
      <c r="V2005" s="189"/>
      <c r="W2005" s="189"/>
      <c r="X2005" s="189"/>
      <c r="Y2005" s="189"/>
    </row>
    <row r="2006" spans="6:25" s="246" customFormat="1" x14ac:dyDescent="0.3">
      <c r="F2006" s="247"/>
      <c r="N2006" s="189"/>
      <c r="T2006" s="251"/>
      <c r="V2006" s="189"/>
      <c r="W2006" s="189"/>
      <c r="X2006" s="189"/>
      <c r="Y2006" s="189"/>
    </row>
    <row r="2007" spans="6:25" s="246" customFormat="1" x14ac:dyDescent="0.3">
      <c r="F2007" s="247"/>
      <c r="N2007" s="189"/>
      <c r="T2007" s="251"/>
      <c r="V2007" s="189"/>
      <c r="W2007" s="189"/>
      <c r="X2007" s="189"/>
      <c r="Y2007" s="189"/>
    </row>
    <row r="2008" spans="6:25" s="246" customFormat="1" x14ac:dyDescent="0.3">
      <c r="F2008" s="247"/>
      <c r="N2008" s="189"/>
      <c r="T2008" s="251"/>
      <c r="V2008" s="189"/>
      <c r="W2008" s="189"/>
      <c r="X2008" s="189"/>
      <c r="Y2008" s="189"/>
    </row>
    <row r="2009" spans="6:25" s="246" customFormat="1" x14ac:dyDescent="0.3">
      <c r="F2009" s="247"/>
      <c r="N2009" s="189"/>
      <c r="T2009" s="251"/>
      <c r="V2009" s="189"/>
      <c r="W2009" s="189"/>
      <c r="X2009" s="189"/>
      <c r="Y2009" s="189"/>
    </row>
    <row r="2010" spans="6:25" s="246" customFormat="1" x14ac:dyDescent="0.3">
      <c r="F2010" s="247"/>
      <c r="N2010" s="189"/>
      <c r="T2010" s="251"/>
      <c r="V2010" s="189"/>
      <c r="W2010" s="189"/>
      <c r="X2010" s="189"/>
      <c r="Y2010" s="189"/>
    </row>
    <row r="2011" spans="6:25" s="246" customFormat="1" x14ac:dyDescent="0.3">
      <c r="F2011" s="247"/>
      <c r="N2011" s="189"/>
      <c r="T2011" s="251"/>
      <c r="V2011" s="189"/>
      <c r="W2011" s="189"/>
      <c r="X2011" s="189"/>
      <c r="Y2011" s="189"/>
    </row>
    <row r="2012" spans="6:25" s="246" customFormat="1" x14ac:dyDescent="0.3">
      <c r="F2012" s="247"/>
      <c r="N2012" s="189"/>
      <c r="T2012" s="251"/>
      <c r="V2012" s="189"/>
      <c r="W2012" s="189"/>
      <c r="X2012" s="189"/>
      <c r="Y2012" s="189"/>
    </row>
    <row r="2013" spans="6:25" s="246" customFormat="1" x14ac:dyDescent="0.3">
      <c r="F2013" s="247"/>
      <c r="N2013" s="189"/>
      <c r="T2013" s="251"/>
      <c r="V2013" s="189"/>
      <c r="W2013" s="189"/>
      <c r="X2013" s="189"/>
      <c r="Y2013" s="189"/>
    </row>
    <row r="2014" spans="6:25" s="246" customFormat="1" x14ac:dyDescent="0.3">
      <c r="F2014" s="247"/>
      <c r="N2014" s="189"/>
      <c r="T2014" s="251"/>
      <c r="V2014" s="189"/>
      <c r="W2014" s="189"/>
      <c r="X2014" s="189"/>
      <c r="Y2014" s="189"/>
    </row>
    <row r="2015" spans="6:25" s="246" customFormat="1" x14ac:dyDescent="0.3">
      <c r="F2015" s="247"/>
      <c r="N2015" s="189"/>
      <c r="T2015" s="251"/>
      <c r="V2015" s="189"/>
      <c r="W2015" s="189"/>
      <c r="X2015" s="189"/>
      <c r="Y2015" s="189"/>
    </row>
    <row r="2016" spans="6:25" s="246" customFormat="1" x14ac:dyDescent="0.3">
      <c r="F2016" s="247"/>
      <c r="N2016" s="189"/>
      <c r="T2016" s="251"/>
      <c r="V2016" s="189"/>
      <c r="W2016" s="189"/>
      <c r="X2016" s="189"/>
      <c r="Y2016" s="189"/>
    </row>
    <row r="2017" spans="6:25" s="246" customFormat="1" x14ac:dyDescent="0.3">
      <c r="F2017" s="247"/>
      <c r="N2017" s="189"/>
      <c r="T2017" s="251"/>
      <c r="V2017" s="189"/>
      <c r="W2017" s="189"/>
      <c r="X2017" s="189"/>
      <c r="Y2017" s="189"/>
    </row>
    <row r="2018" spans="6:25" s="246" customFormat="1" x14ac:dyDescent="0.3">
      <c r="F2018" s="247"/>
      <c r="N2018" s="189"/>
      <c r="T2018" s="251"/>
      <c r="V2018" s="189"/>
      <c r="W2018" s="189"/>
      <c r="X2018" s="189"/>
      <c r="Y2018" s="189"/>
    </row>
    <row r="2019" spans="6:25" s="246" customFormat="1" x14ac:dyDescent="0.3">
      <c r="F2019" s="247"/>
      <c r="N2019" s="189"/>
      <c r="T2019" s="251"/>
      <c r="V2019" s="189"/>
      <c r="W2019" s="189"/>
      <c r="X2019" s="189"/>
      <c r="Y2019" s="189"/>
    </row>
    <row r="2020" spans="6:25" s="246" customFormat="1" x14ac:dyDescent="0.3">
      <c r="F2020" s="247"/>
      <c r="N2020" s="189"/>
      <c r="T2020" s="251"/>
      <c r="V2020" s="189"/>
      <c r="W2020" s="189"/>
      <c r="X2020" s="189"/>
      <c r="Y2020" s="189"/>
    </row>
    <row r="2021" spans="6:25" s="246" customFormat="1" x14ac:dyDescent="0.3">
      <c r="F2021" s="247"/>
      <c r="N2021" s="189"/>
      <c r="T2021" s="251"/>
      <c r="V2021" s="189"/>
      <c r="W2021" s="189"/>
      <c r="X2021" s="189"/>
      <c r="Y2021" s="189"/>
    </row>
    <row r="2022" spans="6:25" s="246" customFormat="1" x14ac:dyDescent="0.3">
      <c r="F2022" s="247"/>
      <c r="N2022" s="189"/>
      <c r="T2022" s="251"/>
      <c r="V2022" s="189"/>
      <c r="W2022" s="189"/>
      <c r="X2022" s="189"/>
      <c r="Y2022" s="189"/>
    </row>
    <row r="2023" spans="6:25" s="246" customFormat="1" x14ac:dyDescent="0.3">
      <c r="F2023" s="247"/>
      <c r="N2023" s="189"/>
      <c r="T2023" s="251"/>
      <c r="V2023" s="189"/>
      <c r="W2023" s="189"/>
      <c r="X2023" s="189"/>
      <c r="Y2023" s="189"/>
    </row>
    <row r="2024" spans="6:25" s="246" customFormat="1" x14ac:dyDescent="0.3">
      <c r="F2024" s="247"/>
      <c r="N2024" s="189"/>
      <c r="T2024" s="251"/>
      <c r="V2024" s="189"/>
      <c r="W2024" s="189"/>
      <c r="X2024" s="189"/>
      <c r="Y2024" s="189"/>
    </row>
    <row r="2025" spans="6:25" s="246" customFormat="1" x14ac:dyDescent="0.3">
      <c r="F2025" s="247"/>
      <c r="N2025" s="189"/>
      <c r="T2025" s="251"/>
      <c r="V2025" s="189"/>
      <c r="W2025" s="189"/>
      <c r="X2025" s="189"/>
      <c r="Y2025" s="189"/>
    </row>
    <row r="2026" spans="6:25" s="246" customFormat="1" x14ac:dyDescent="0.3">
      <c r="F2026" s="247"/>
      <c r="N2026" s="189"/>
      <c r="T2026" s="251"/>
      <c r="V2026" s="189"/>
      <c r="W2026" s="189"/>
      <c r="X2026" s="189"/>
      <c r="Y2026" s="189"/>
    </row>
    <row r="2027" spans="6:25" s="246" customFormat="1" x14ac:dyDescent="0.3">
      <c r="F2027" s="247"/>
      <c r="N2027" s="189"/>
      <c r="T2027" s="251"/>
      <c r="V2027" s="189"/>
      <c r="W2027" s="189"/>
      <c r="X2027" s="189"/>
      <c r="Y2027" s="189"/>
    </row>
    <row r="2028" spans="6:25" s="246" customFormat="1" x14ac:dyDescent="0.3">
      <c r="F2028" s="247"/>
      <c r="N2028" s="189"/>
      <c r="T2028" s="251"/>
      <c r="V2028" s="189"/>
      <c r="W2028" s="189"/>
      <c r="X2028" s="189"/>
      <c r="Y2028" s="189"/>
    </row>
    <row r="2029" spans="6:25" s="246" customFormat="1" x14ac:dyDescent="0.3">
      <c r="F2029" s="247"/>
      <c r="N2029" s="189"/>
      <c r="T2029" s="251"/>
      <c r="V2029" s="189"/>
      <c r="W2029" s="189"/>
      <c r="X2029" s="189"/>
      <c r="Y2029" s="189"/>
    </row>
    <row r="2030" spans="6:25" s="246" customFormat="1" x14ac:dyDescent="0.3">
      <c r="F2030" s="247"/>
      <c r="N2030" s="189"/>
      <c r="T2030" s="251"/>
      <c r="V2030" s="189"/>
      <c r="W2030" s="189"/>
      <c r="X2030" s="189"/>
      <c r="Y2030" s="189"/>
    </row>
    <row r="2031" spans="6:25" s="246" customFormat="1" x14ac:dyDescent="0.3">
      <c r="F2031" s="247"/>
      <c r="N2031" s="189"/>
      <c r="T2031" s="251"/>
      <c r="V2031" s="189"/>
      <c r="W2031" s="189"/>
      <c r="X2031" s="189"/>
      <c r="Y2031" s="189"/>
    </row>
    <row r="2032" spans="6:25" s="246" customFormat="1" x14ac:dyDescent="0.3">
      <c r="F2032" s="247"/>
      <c r="N2032" s="189"/>
      <c r="T2032" s="251"/>
      <c r="V2032" s="189"/>
      <c r="W2032" s="189"/>
      <c r="X2032" s="189"/>
      <c r="Y2032" s="189"/>
    </row>
    <row r="2033" spans="6:25" s="246" customFormat="1" x14ac:dyDescent="0.3">
      <c r="F2033" s="247"/>
      <c r="N2033" s="189"/>
      <c r="T2033" s="251"/>
      <c r="V2033" s="189"/>
      <c r="W2033" s="189"/>
      <c r="X2033" s="189"/>
      <c r="Y2033" s="189"/>
    </row>
    <row r="2034" spans="6:25" s="246" customFormat="1" x14ac:dyDescent="0.3">
      <c r="F2034" s="247"/>
      <c r="N2034" s="189"/>
      <c r="T2034" s="251"/>
      <c r="V2034" s="189"/>
      <c r="W2034" s="189"/>
      <c r="X2034" s="189"/>
      <c r="Y2034" s="189"/>
    </row>
    <row r="2035" spans="6:25" s="246" customFormat="1" x14ac:dyDescent="0.3">
      <c r="F2035" s="247"/>
      <c r="N2035" s="189"/>
      <c r="T2035" s="251"/>
      <c r="V2035" s="189"/>
      <c r="W2035" s="189"/>
      <c r="X2035" s="189"/>
      <c r="Y2035" s="189"/>
    </row>
    <row r="2036" spans="6:25" s="246" customFormat="1" x14ac:dyDescent="0.3">
      <c r="F2036" s="247"/>
      <c r="N2036" s="189"/>
      <c r="T2036" s="251"/>
      <c r="V2036" s="189"/>
      <c r="W2036" s="189"/>
      <c r="X2036" s="189"/>
      <c r="Y2036" s="189"/>
    </row>
    <row r="2037" spans="6:25" s="246" customFormat="1" x14ac:dyDescent="0.3">
      <c r="F2037" s="247"/>
      <c r="N2037" s="189"/>
      <c r="T2037" s="251"/>
      <c r="V2037" s="189"/>
      <c r="W2037" s="189"/>
      <c r="X2037" s="189"/>
      <c r="Y2037" s="189"/>
    </row>
    <row r="2038" spans="6:25" s="246" customFormat="1" x14ac:dyDescent="0.3">
      <c r="F2038" s="247"/>
      <c r="N2038" s="189"/>
      <c r="T2038" s="251"/>
      <c r="V2038" s="189"/>
      <c r="W2038" s="189"/>
      <c r="X2038" s="189"/>
      <c r="Y2038" s="189"/>
    </row>
    <row r="2039" spans="6:25" s="246" customFormat="1" x14ac:dyDescent="0.3">
      <c r="F2039" s="247"/>
      <c r="N2039" s="189"/>
      <c r="T2039" s="251"/>
      <c r="V2039" s="189"/>
      <c r="W2039" s="189"/>
      <c r="X2039" s="189"/>
      <c r="Y2039" s="189"/>
    </row>
    <row r="2040" spans="6:25" s="246" customFormat="1" x14ac:dyDescent="0.3">
      <c r="F2040" s="247"/>
      <c r="N2040" s="189"/>
      <c r="T2040" s="251"/>
      <c r="V2040" s="189"/>
      <c r="W2040" s="189"/>
      <c r="X2040" s="189"/>
      <c r="Y2040" s="189"/>
    </row>
    <row r="2041" spans="6:25" s="246" customFormat="1" x14ac:dyDescent="0.3">
      <c r="F2041" s="247"/>
      <c r="N2041" s="189"/>
      <c r="T2041" s="251"/>
      <c r="V2041" s="189"/>
      <c r="W2041" s="189"/>
      <c r="X2041" s="189"/>
      <c r="Y2041" s="189"/>
    </row>
    <row r="2042" spans="6:25" s="246" customFormat="1" x14ac:dyDescent="0.3">
      <c r="F2042" s="247"/>
      <c r="N2042" s="189"/>
      <c r="T2042" s="251"/>
      <c r="V2042" s="189"/>
      <c r="W2042" s="189"/>
      <c r="X2042" s="189"/>
      <c r="Y2042" s="189"/>
    </row>
    <row r="2043" spans="6:25" s="246" customFormat="1" x14ac:dyDescent="0.3">
      <c r="F2043" s="247"/>
      <c r="N2043" s="189"/>
      <c r="T2043" s="251"/>
      <c r="V2043" s="189"/>
      <c r="W2043" s="189"/>
      <c r="X2043" s="189"/>
      <c r="Y2043" s="189"/>
    </row>
    <row r="2044" spans="6:25" s="246" customFormat="1" x14ac:dyDescent="0.3">
      <c r="F2044" s="247"/>
      <c r="N2044" s="189"/>
      <c r="T2044" s="251"/>
      <c r="V2044" s="189"/>
      <c r="W2044" s="189"/>
      <c r="X2044" s="189"/>
      <c r="Y2044" s="189"/>
    </row>
    <row r="2045" spans="6:25" s="246" customFormat="1" x14ac:dyDescent="0.3">
      <c r="F2045" s="247"/>
      <c r="N2045" s="189"/>
      <c r="T2045" s="251"/>
      <c r="V2045" s="189"/>
      <c r="W2045" s="189"/>
      <c r="X2045" s="189"/>
      <c r="Y2045" s="189"/>
    </row>
    <row r="2046" spans="6:25" s="246" customFormat="1" x14ac:dyDescent="0.3">
      <c r="F2046" s="247"/>
      <c r="N2046" s="189"/>
      <c r="T2046" s="251"/>
      <c r="V2046" s="189"/>
      <c r="W2046" s="189"/>
      <c r="X2046" s="189"/>
      <c r="Y2046" s="189"/>
    </row>
    <row r="2047" spans="6:25" s="246" customFormat="1" x14ac:dyDescent="0.3">
      <c r="F2047" s="247"/>
      <c r="N2047" s="189"/>
      <c r="T2047" s="251"/>
      <c r="V2047" s="189"/>
      <c r="W2047" s="189"/>
      <c r="X2047" s="189"/>
      <c r="Y2047" s="189"/>
    </row>
    <row r="2048" spans="6:25" s="246" customFormat="1" x14ac:dyDescent="0.3">
      <c r="F2048" s="247"/>
      <c r="N2048" s="189"/>
      <c r="T2048" s="251"/>
      <c r="V2048" s="189"/>
      <c r="W2048" s="189"/>
      <c r="X2048" s="189"/>
      <c r="Y2048" s="189"/>
    </row>
    <row r="2049" spans="6:25" s="246" customFormat="1" x14ac:dyDescent="0.3">
      <c r="F2049" s="247"/>
      <c r="N2049" s="189"/>
      <c r="T2049" s="251"/>
      <c r="V2049" s="189"/>
      <c r="W2049" s="189"/>
      <c r="X2049" s="189"/>
      <c r="Y2049" s="189"/>
    </row>
    <row r="2050" spans="6:25" s="246" customFormat="1" x14ac:dyDescent="0.3">
      <c r="F2050" s="247"/>
      <c r="N2050" s="189"/>
      <c r="T2050" s="251"/>
      <c r="V2050" s="189"/>
      <c r="W2050" s="189"/>
      <c r="X2050" s="189"/>
      <c r="Y2050" s="189"/>
    </row>
    <row r="2051" spans="6:25" s="246" customFormat="1" x14ac:dyDescent="0.3">
      <c r="F2051" s="247"/>
      <c r="N2051" s="189"/>
      <c r="T2051" s="251"/>
      <c r="V2051" s="189"/>
      <c r="W2051" s="189"/>
      <c r="X2051" s="189"/>
      <c r="Y2051" s="189"/>
    </row>
    <row r="2052" spans="6:25" s="246" customFormat="1" x14ac:dyDescent="0.3">
      <c r="F2052" s="247"/>
      <c r="N2052" s="189"/>
      <c r="T2052" s="251"/>
      <c r="V2052" s="189"/>
      <c r="W2052" s="189"/>
      <c r="X2052" s="189"/>
      <c r="Y2052" s="189"/>
    </row>
    <row r="2053" spans="6:25" s="246" customFormat="1" x14ac:dyDescent="0.3">
      <c r="F2053" s="247"/>
      <c r="N2053" s="189"/>
      <c r="T2053" s="251"/>
      <c r="V2053" s="189"/>
      <c r="W2053" s="189"/>
      <c r="X2053" s="189"/>
      <c r="Y2053" s="189"/>
    </row>
    <row r="2054" spans="6:25" s="246" customFormat="1" x14ac:dyDescent="0.3">
      <c r="F2054" s="247"/>
      <c r="N2054" s="189"/>
      <c r="T2054" s="251"/>
      <c r="V2054" s="189"/>
      <c r="W2054" s="189"/>
      <c r="X2054" s="189"/>
      <c r="Y2054" s="189"/>
    </row>
    <row r="2055" spans="6:25" s="246" customFormat="1" x14ac:dyDescent="0.3">
      <c r="F2055" s="247"/>
      <c r="N2055" s="189"/>
      <c r="T2055" s="251"/>
      <c r="V2055" s="189"/>
      <c r="W2055" s="189"/>
      <c r="X2055" s="189"/>
      <c r="Y2055" s="189"/>
    </row>
    <row r="2056" spans="6:25" s="246" customFormat="1" x14ac:dyDescent="0.3">
      <c r="F2056" s="247"/>
      <c r="N2056" s="189"/>
      <c r="T2056" s="251"/>
      <c r="V2056" s="189"/>
      <c r="W2056" s="189"/>
      <c r="X2056" s="189"/>
      <c r="Y2056" s="189"/>
    </row>
    <row r="2057" spans="6:25" s="246" customFormat="1" x14ac:dyDescent="0.3">
      <c r="F2057" s="247"/>
      <c r="N2057" s="189"/>
      <c r="T2057" s="251"/>
      <c r="V2057" s="189"/>
      <c r="W2057" s="189"/>
      <c r="X2057" s="189"/>
      <c r="Y2057" s="189"/>
    </row>
    <row r="2058" spans="6:25" s="246" customFormat="1" x14ac:dyDescent="0.3">
      <c r="F2058" s="247"/>
      <c r="N2058" s="189"/>
      <c r="T2058" s="251"/>
      <c r="V2058" s="189"/>
      <c r="W2058" s="189"/>
      <c r="X2058" s="189"/>
      <c r="Y2058" s="189"/>
    </row>
    <row r="2059" spans="6:25" s="246" customFormat="1" x14ac:dyDescent="0.3">
      <c r="F2059" s="247"/>
      <c r="N2059" s="189"/>
      <c r="T2059" s="251"/>
      <c r="V2059" s="189"/>
      <c r="W2059" s="189"/>
      <c r="X2059" s="189"/>
      <c r="Y2059" s="189"/>
    </row>
    <row r="2060" spans="6:25" s="246" customFormat="1" x14ac:dyDescent="0.3">
      <c r="F2060" s="247"/>
      <c r="N2060" s="189"/>
      <c r="T2060" s="251"/>
      <c r="V2060" s="189"/>
      <c r="W2060" s="189"/>
      <c r="X2060" s="189"/>
      <c r="Y2060" s="189"/>
    </row>
    <row r="2061" spans="6:25" s="246" customFormat="1" x14ac:dyDescent="0.3">
      <c r="F2061" s="247"/>
      <c r="N2061" s="189"/>
      <c r="T2061" s="251"/>
      <c r="V2061" s="189"/>
      <c r="W2061" s="189"/>
      <c r="X2061" s="189"/>
      <c r="Y2061" s="189"/>
    </row>
    <row r="2062" spans="6:25" s="246" customFormat="1" x14ac:dyDescent="0.3">
      <c r="F2062" s="247"/>
      <c r="N2062" s="189"/>
      <c r="T2062" s="251"/>
      <c r="V2062" s="189"/>
      <c r="W2062" s="189"/>
      <c r="X2062" s="189"/>
      <c r="Y2062" s="189"/>
    </row>
    <row r="2063" spans="6:25" s="246" customFormat="1" x14ac:dyDescent="0.3">
      <c r="F2063" s="247"/>
      <c r="N2063" s="189"/>
      <c r="T2063" s="251"/>
      <c r="V2063" s="189"/>
      <c r="W2063" s="189"/>
      <c r="X2063" s="189"/>
      <c r="Y2063" s="189"/>
    </row>
    <row r="2064" spans="6:25" s="246" customFormat="1" x14ac:dyDescent="0.3">
      <c r="F2064" s="247"/>
      <c r="N2064" s="189"/>
      <c r="T2064" s="251"/>
      <c r="V2064" s="189"/>
      <c r="W2064" s="189"/>
      <c r="X2064" s="189"/>
      <c r="Y2064" s="189"/>
    </row>
    <row r="2065" spans="6:25" s="246" customFormat="1" x14ac:dyDescent="0.3">
      <c r="F2065" s="247"/>
      <c r="N2065" s="189"/>
      <c r="T2065" s="251"/>
      <c r="V2065" s="189"/>
      <c r="W2065" s="189"/>
      <c r="X2065" s="189"/>
      <c r="Y2065" s="189"/>
    </row>
    <row r="2066" spans="6:25" s="246" customFormat="1" x14ac:dyDescent="0.3">
      <c r="F2066" s="247"/>
      <c r="N2066" s="189"/>
      <c r="T2066" s="251"/>
      <c r="V2066" s="189"/>
      <c r="W2066" s="189"/>
      <c r="X2066" s="189"/>
      <c r="Y2066" s="189"/>
    </row>
    <row r="2067" spans="6:25" s="246" customFormat="1" x14ac:dyDescent="0.3">
      <c r="F2067" s="247"/>
      <c r="N2067" s="189"/>
      <c r="T2067" s="251"/>
      <c r="V2067" s="189"/>
      <c r="W2067" s="189"/>
      <c r="X2067" s="189"/>
      <c r="Y2067" s="189"/>
    </row>
    <row r="2068" spans="6:25" s="246" customFormat="1" x14ac:dyDescent="0.3">
      <c r="F2068" s="247"/>
      <c r="N2068" s="189"/>
      <c r="T2068" s="251"/>
      <c r="V2068" s="189"/>
      <c r="W2068" s="189"/>
      <c r="X2068" s="189"/>
      <c r="Y2068" s="189"/>
    </row>
    <row r="2069" spans="6:25" s="246" customFormat="1" x14ac:dyDescent="0.3">
      <c r="F2069" s="247"/>
      <c r="N2069" s="189"/>
      <c r="T2069" s="251"/>
      <c r="V2069" s="189"/>
      <c r="W2069" s="189"/>
      <c r="X2069" s="189"/>
      <c r="Y2069" s="189"/>
    </row>
    <row r="2070" spans="6:25" s="246" customFormat="1" x14ac:dyDescent="0.3">
      <c r="F2070" s="247"/>
      <c r="N2070" s="189"/>
      <c r="T2070" s="251"/>
      <c r="V2070" s="189"/>
      <c r="W2070" s="189"/>
      <c r="X2070" s="189"/>
      <c r="Y2070" s="189"/>
    </row>
    <row r="2071" spans="6:25" s="246" customFormat="1" x14ac:dyDescent="0.3">
      <c r="F2071" s="247"/>
      <c r="N2071" s="189"/>
      <c r="T2071" s="251"/>
      <c r="V2071" s="189"/>
      <c r="W2071" s="189"/>
      <c r="X2071" s="189"/>
      <c r="Y2071" s="189"/>
    </row>
    <row r="2072" spans="6:25" s="246" customFormat="1" x14ac:dyDescent="0.3">
      <c r="F2072" s="247"/>
      <c r="N2072" s="189"/>
      <c r="T2072" s="251"/>
      <c r="V2072" s="189"/>
      <c r="W2072" s="189"/>
      <c r="X2072" s="189"/>
      <c r="Y2072" s="189"/>
    </row>
    <row r="2073" spans="6:25" s="246" customFormat="1" x14ac:dyDescent="0.3">
      <c r="F2073" s="247"/>
      <c r="N2073" s="189"/>
      <c r="T2073" s="251"/>
      <c r="V2073" s="189"/>
      <c r="W2073" s="189"/>
      <c r="X2073" s="189"/>
      <c r="Y2073" s="189"/>
    </row>
    <row r="2074" spans="6:25" s="246" customFormat="1" x14ac:dyDescent="0.3">
      <c r="F2074" s="247"/>
      <c r="N2074" s="189"/>
      <c r="T2074" s="251"/>
      <c r="V2074" s="189"/>
      <c r="W2074" s="189"/>
      <c r="X2074" s="189"/>
      <c r="Y2074" s="189"/>
    </row>
    <row r="2075" spans="6:25" s="246" customFormat="1" x14ac:dyDescent="0.3">
      <c r="F2075" s="247"/>
      <c r="N2075" s="189"/>
      <c r="T2075" s="251"/>
      <c r="V2075" s="189"/>
      <c r="W2075" s="189"/>
      <c r="X2075" s="189"/>
      <c r="Y2075" s="189"/>
    </row>
    <row r="2076" spans="6:25" s="246" customFormat="1" x14ac:dyDescent="0.3">
      <c r="F2076" s="247"/>
      <c r="N2076" s="189"/>
      <c r="T2076" s="251"/>
      <c r="V2076" s="189"/>
      <c r="W2076" s="189"/>
      <c r="X2076" s="189"/>
      <c r="Y2076" s="189"/>
    </row>
    <row r="2077" spans="6:25" s="246" customFormat="1" x14ac:dyDescent="0.3">
      <c r="F2077" s="247"/>
      <c r="N2077" s="189"/>
      <c r="T2077" s="251"/>
      <c r="V2077" s="189"/>
      <c r="W2077" s="189"/>
      <c r="X2077" s="189"/>
      <c r="Y2077" s="189"/>
    </row>
    <row r="2078" spans="6:25" s="246" customFormat="1" x14ac:dyDescent="0.3">
      <c r="F2078" s="247"/>
      <c r="N2078" s="189"/>
      <c r="T2078" s="251"/>
      <c r="V2078" s="189"/>
      <c r="W2078" s="189"/>
      <c r="X2078" s="189"/>
      <c r="Y2078" s="189"/>
    </row>
    <row r="2079" spans="6:25" s="246" customFormat="1" x14ac:dyDescent="0.3">
      <c r="F2079" s="247"/>
      <c r="N2079" s="189"/>
      <c r="T2079" s="251"/>
      <c r="V2079" s="189"/>
      <c r="W2079" s="189"/>
      <c r="X2079" s="189"/>
      <c r="Y2079" s="189"/>
    </row>
    <row r="2080" spans="6:25" s="246" customFormat="1" x14ac:dyDescent="0.3">
      <c r="F2080" s="247"/>
      <c r="N2080" s="189"/>
      <c r="T2080" s="251"/>
      <c r="V2080" s="189"/>
      <c r="W2080" s="189"/>
      <c r="X2080" s="189"/>
      <c r="Y2080" s="189"/>
    </row>
    <row r="2081" spans="6:25" s="246" customFormat="1" x14ac:dyDescent="0.3">
      <c r="F2081" s="247"/>
      <c r="N2081" s="189"/>
      <c r="T2081" s="251"/>
      <c r="V2081" s="189"/>
      <c r="W2081" s="189"/>
      <c r="X2081" s="189"/>
      <c r="Y2081" s="189"/>
    </row>
    <row r="2082" spans="6:25" s="246" customFormat="1" x14ac:dyDescent="0.3">
      <c r="F2082" s="247"/>
      <c r="N2082" s="189"/>
      <c r="T2082" s="251"/>
      <c r="V2082" s="189"/>
      <c r="W2082" s="189"/>
      <c r="X2082" s="189"/>
      <c r="Y2082" s="189"/>
    </row>
    <row r="2083" spans="6:25" s="246" customFormat="1" x14ac:dyDescent="0.3">
      <c r="F2083" s="247"/>
      <c r="N2083" s="189"/>
      <c r="T2083" s="251"/>
      <c r="V2083" s="189"/>
      <c r="W2083" s="189"/>
      <c r="X2083" s="189"/>
      <c r="Y2083" s="189"/>
    </row>
    <row r="2084" spans="6:25" s="246" customFormat="1" x14ac:dyDescent="0.3">
      <c r="F2084" s="247"/>
      <c r="N2084" s="189"/>
      <c r="T2084" s="251"/>
      <c r="V2084" s="189"/>
      <c r="W2084" s="189"/>
      <c r="X2084" s="189"/>
      <c r="Y2084" s="189"/>
    </row>
    <row r="2085" spans="6:25" s="246" customFormat="1" x14ac:dyDescent="0.3">
      <c r="F2085" s="247"/>
      <c r="N2085" s="189"/>
      <c r="T2085" s="251"/>
      <c r="V2085" s="189"/>
      <c r="W2085" s="189"/>
      <c r="X2085" s="189"/>
      <c r="Y2085" s="189"/>
    </row>
    <row r="2086" spans="6:25" s="246" customFormat="1" x14ac:dyDescent="0.3">
      <c r="F2086" s="247"/>
      <c r="N2086" s="189"/>
      <c r="T2086" s="251"/>
      <c r="V2086" s="189"/>
      <c r="W2086" s="189"/>
      <c r="X2086" s="189"/>
      <c r="Y2086" s="189"/>
    </row>
    <row r="2087" spans="6:25" s="246" customFormat="1" x14ac:dyDescent="0.3">
      <c r="F2087" s="247"/>
      <c r="N2087" s="189"/>
      <c r="T2087" s="251"/>
      <c r="V2087" s="189"/>
      <c r="W2087" s="189"/>
      <c r="X2087" s="189"/>
      <c r="Y2087" s="189"/>
    </row>
    <row r="2088" spans="6:25" s="246" customFormat="1" x14ac:dyDescent="0.3">
      <c r="F2088" s="247"/>
      <c r="N2088" s="189"/>
      <c r="T2088" s="251"/>
      <c r="V2088" s="189"/>
      <c r="W2088" s="189"/>
      <c r="X2088" s="189"/>
      <c r="Y2088" s="189"/>
    </row>
    <row r="2089" spans="6:25" s="246" customFormat="1" x14ac:dyDescent="0.3">
      <c r="F2089" s="247"/>
      <c r="N2089" s="189"/>
      <c r="T2089" s="251"/>
      <c r="V2089" s="189"/>
      <c r="W2089" s="189"/>
      <c r="X2089" s="189"/>
      <c r="Y2089" s="189"/>
    </row>
    <row r="2090" spans="6:25" s="246" customFormat="1" x14ac:dyDescent="0.3">
      <c r="F2090" s="247"/>
      <c r="N2090" s="189"/>
      <c r="T2090" s="251"/>
      <c r="V2090" s="189"/>
      <c r="W2090" s="189"/>
      <c r="X2090" s="189"/>
      <c r="Y2090" s="189"/>
    </row>
    <row r="2091" spans="6:25" s="246" customFormat="1" x14ac:dyDescent="0.3">
      <c r="F2091" s="247"/>
      <c r="N2091" s="189"/>
      <c r="T2091" s="251"/>
      <c r="V2091" s="189"/>
      <c r="W2091" s="189"/>
      <c r="X2091" s="189"/>
      <c r="Y2091" s="189"/>
    </row>
    <row r="2092" spans="6:25" s="246" customFormat="1" x14ac:dyDescent="0.3">
      <c r="F2092" s="247"/>
      <c r="N2092" s="189"/>
      <c r="T2092" s="251"/>
      <c r="V2092" s="189"/>
      <c r="W2092" s="189"/>
      <c r="X2092" s="189"/>
      <c r="Y2092" s="189"/>
    </row>
    <row r="2093" spans="6:25" s="246" customFormat="1" x14ac:dyDescent="0.3">
      <c r="F2093" s="247"/>
      <c r="N2093" s="189"/>
      <c r="T2093" s="251"/>
      <c r="V2093" s="189"/>
      <c r="W2093" s="189"/>
      <c r="X2093" s="189"/>
      <c r="Y2093" s="189"/>
    </row>
    <row r="2094" spans="6:25" s="246" customFormat="1" x14ac:dyDescent="0.3">
      <c r="F2094" s="247"/>
      <c r="N2094" s="189"/>
      <c r="T2094" s="251"/>
      <c r="V2094" s="189"/>
      <c r="W2094" s="189"/>
      <c r="X2094" s="189"/>
      <c r="Y2094" s="189"/>
    </row>
    <row r="2095" spans="6:25" s="246" customFormat="1" x14ac:dyDescent="0.3">
      <c r="F2095" s="247"/>
      <c r="N2095" s="189"/>
      <c r="T2095" s="251"/>
      <c r="V2095" s="189"/>
      <c r="W2095" s="189"/>
      <c r="X2095" s="189"/>
      <c r="Y2095" s="189"/>
    </row>
    <row r="2096" spans="6:25" s="246" customFormat="1" x14ac:dyDescent="0.3">
      <c r="F2096" s="247"/>
      <c r="N2096" s="189"/>
      <c r="T2096" s="251"/>
      <c r="V2096" s="189"/>
      <c r="W2096" s="189"/>
      <c r="X2096" s="189"/>
      <c r="Y2096" s="189"/>
    </row>
    <row r="2097" spans="6:25" s="246" customFormat="1" x14ac:dyDescent="0.3">
      <c r="F2097" s="247"/>
      <c r="N2097" s="189"/>
      <c r="T2097" s="251"/>
      <c r="V2097" s="189"/>
      <c r="W2097" s="189"/>
      <c r="X2097" s="189"/>
      <c r="Y2097" s="189"/>
    </row>
    <row r="2098" spans="6:25" s="246" customFormat="1" x14ac:dyDescent="0.3">
      <c r="F2098" s="247"/>
      <c r="N2098" s="189"/>
      <c r="T2098" s="251"/>
      <c r="V2098" s="189"/>
      <c r="W2098" s="189"/>
      <c r="X2098" s="189"/>
      <c r="Y2098" s="189"/>
    </row>
    <row r="2099" spans="6:25" s="246" customFormat="1" x14ac:dyDescent="0.3">
      <c r="F2099" s="247"/>
      <c r="N2099" s="189"/>
      <c r="T2099" s="251"/>
      <c r="V2099" s="189"/>
      <c r="W2099" s="189"/>
      <c r="X2099" s="189"/>
      <c r="Y2099" s="189"/>
    </row>
    <row r="2100" spans="6:25" s="246" customFormat="1" x14ac:dyDescent="0.3">
      <c r="F2100" s="247"/>
      <c r="N2100" s="189"/>
      <c r="T2100" s="251"/>
      <c r="V2100" s="189"/>
      <c r="W2100" s="189"/>
      <c r="X2100" s="189"/>
      <c r="Y2100" s="189"/>
    </row>
    <row r="2101" spans="6:25" s="246" customFormat="1" x14ac:dyDescent="0.3">
      <c r="F2101" s="247"/>
      <c r="N2101" s="189"/>
      <c r="T2101" s="251"/>
      <c r="V2101" s="189"/>
      <c r="W2101" s="189"/>
      <c r="X2101" s="189"/>
      <c r="Y2101" s="189"/>
    </row>
    <row r="2102" spans="6:25" s="246" customFormat="1" x14ac:dyDescent="0.3">
      <c r="F2102" s="247"/>
      <c r="N2102" s="189"/>
      <c r="T2102" s="251"/>
      <c r="V2102" s="189"/>
      <c r="W2102" s="189"/>
      <c r="X2102" s="189"/>
      <c r="Y2102" s="189"/>
    </row>
    <row r="2103" spans="6:25" s="246" customFormat="1" x14ac:dyDescent="0.3">
      <c r="F2103" s="247"/>
      <c r="N2103" s="189"/>
      <c r="T2103" s="251"/>
      <c r="V2103" s="189"/>
      <c r="W2103" s="189"/>
      <c r="X2103" s="189"/>
      <c r="Y2103" s="189"/>
    </row>
    <row r="2104" spans="6:25" s="246" customFormat="1" x14ac:dyDescent="0.3">
      <c r="F2104" s="247"/>
      <c r="N2104" s="189"/>
      <c r="T2104" s="251"/>
      <c r="V2104" s="189"/>
      <c r="W2104" s="189"/>
      <c r="X2104" s="189"/>
      <c r="Y2104" s="189"/>
    </row>
    <row r="2105" spans="6:25" s="246" customFormat="1" x14ac:dyDescent="0.3">
      <c r="F2105" s="247"/>
      <c r="N2105" s="189"/>
      <c r="T2105" s="251"/>
      <c r="V2105" s="189"/>
      <c r="W2105" s="189"/>
      <c r="X2105" s="189"/>
      <c r="Y2105" s="189"/>
    </row>
    <row r="2106" spans="6:25" s="246" customFormat="1" x14ac:dyDescent="0.3">
      <c r="N2106" s="189"/>
      <c r="V2106" s="189"/>
      <c r="W2106" s="189"/>
      <c r="X2106" s="189"/>
      <c r="Y2106" s="189"/>
    </row>
    <row r="2107" spans="6:25" s="246" customFormat="1" x14ac:dyDescent="0.3">
      <c r="F2107" s="247"/>
      <c r="N2107" s="189"/>
      <c r="T2107" s="251"/>
      <c r="V2107" s="189"/>
      <c r="W2107" s="189"/>
      <c r="X2107" s="189"/>
      <c r="Y2107" s="189"/>
    </row>
    <row r="2108" spans="6:25" s="246" customFormat="1" x14ac:dyDescent="0.3">
      <c r="F2108" s="247"/>
      <c r="N2108" s="189"/>
      <c r="T2108" s="251"/>
      <c r="V2108" s="189"/>
      <c r="W2108" s="189"/>
      <c r="X2108" s="189"/>
      <c r="Y2108" s="189"/>
    </row>
    <row r="2109" spans="6:25" s="246" customFormat="1" x14ac:dyDescent="0.3">
      <c r="F2109" s="247"/>
      <c r="N2109" s="189"/>
      <c r="T2109" s="251"/>
      <c r="V2109" s="189"/>
      <c r="W2109" s="189"/>
      <c r="X2109" s="189"/>
      <c r="Y2109" s="189"/>
    </row>
    <row r="2110" spans="6:25" s="246" customFormat="1" x14ac:dyDescent="0.3">
      <c r="F2110" s="247"/>
      <c r="N2110" s="189"/>
      <c r="T2110" s="251"/>
      <c r="V2110" s="189"/>
      <c r="W2110" s="189"/>
      <c r="X2110" s="189"/>
      <c r="Y2110" s="189"/>
    </row>
    <row r="2111" spans="6:25" s="246" customFormat="1" x14ac:dyDescent="0.3">
      <c r="F2111" s="247"/>
      <c r="N2111" s="189"/>
      <c r="T2111" s="251"/>
      <c r="V2111" s="189"/>
      <c r="W2111" s="189"/>
      <c r="X2111" s="189"/>
      <c r="Y2111" s="189"/>
    </row>
    <row r="2112" spans="6:25" s="246" customFormat="1" x14ac:dyDescent="0.3">
      <c r="F2112" s="247"/>
      <c r="N2112" s="189"/>
      <c r="T2112" s="251"/>
      <c r="V2112" s="189"/>
      <c r="W2112" s="189"/>
      <c r="X2112" s="189"/>
      <c r="Y2112" s="189"/>
    </row>
    <row r="2113" spans="6:25" s="246" customFormat="1" x14ac:dyDescent="0.3">
      <c r="F2113" s="247"/>
      <c r="N2113" s="189"/>
      <c r="T2113" s="251"/>
      <c r="V2113" s="189"/>
      <c r="W2113" s="189"/>
      <c r="X2113" s="189"/>
      <c r="Y2113" s="189"/>
    </row>
    <row r="2114" spans="6:25" s="246" customFormat="1" x14ac:dyDescent="0.3">
      <c r="F2114" s="247"/>
      <c r="N2114" s="189"/>
      <c r="T2114" s="251"/>
      <c r="V2114" s="189"/>
      <c r="W2114" s="189"/>
      <c r="X2114" s="189"/>
      <c r="Y2114" s="189"/>
    </row>
    <row r="2115" spans="6:25" s="246" customFormat="1" x14ac:dyDescent="0.3">
      <c r="F2115" s="247"/>
      <c r="N2115" s="189"/>
      <c r="T2115" s="251"/>
      <c r="V2115" s="189"/>
      <c r="W2115" s="189"/>
      <c r="X2115" s="189"/>
      <c r="Y2115" s="189"/>
    </row>
    <row r="2116" spans="6:25" s="246" customFormat="1" x14ac:dyDescent="0.3">
      <c r="F2116" s="247"/>
      <c r="N2116" s="189"/>
      <c r="T2116" s="251"/>
      <c r="V2116" s="189"/>
      <c r="W2116" s="189"/>
      <c r="X2116" s="189"/>
      <c r="Y2116" s="189"/>
    </row>
    <row r="2117" spans="6:25" s="246" customFormat="1" x14ac:dyDescent="0.3">
      <c r="F2117" s="247"/>
      <c r="N2117" s="189"/>
      <c r="T2117" s="251"/>
      <c r="V2117" s="189"/>
      <c r="W2117" s="189"/>
      <c r="X2117" s="189"/>
      <c r="Y2117" s="189"/>
    </row>
    <row r="2118" spans="6:25" s="246" customFormat="1" x14ac:dyDescent="0.3">
      <c r="F2118" s="247"/>
      <c r="N2118" s="189"/>
      <c r="T2118" s="251"/>
      <c r="V2118" s="189"/>
      <c r="W2118" s="189"/>
      <c r="X2118" s="189"/>
      <c r="Y2118" s="189"/>
    </row>
    <row r="2119" spans="6:25" s="246" customFormat="1" x14ac:dyDescent="0.3">
      <c r="F2119" s="247"/>
      <c r="N2119" s="189"/>
      <c r="T2119" s="251"/>
      <c r="V2119" s="189"/>
      <c r="W2119" s="189"/>
      <c r="X2119" s="189"/>
      <c r="Y2119" s="189"/>
    </row>
    <row r="2120" spans="6:25" s="246" customFormat="1" x14ac:dyDescent="0.3">
      <c r="F2120" s="247"/>
      <c r="N2120" s="189"/>
      <c r="T2120" s="251"/>
      <c r="V2120" s="189"/>
      <c r="W2120" s="189"/>
      <c r="X2120" s="189"/>
      <c r="Y2120" s="189"/>
    </row>
    <row r="2121" spans="6:25" s="246" customFormat="1" x14ac:dyDescent="0.3">
      <c r="F2121" s="247"/>
      <c r="N2121" s="189"/>
      <c r="T2121" s="251"/>
      <c r="V2121" s="189"/>
      <c r="W2121" s="189"/>
      <c r="X2121" s="189"/>
      <c r="Y2121" s="189"/>
    </row>
    <row r="2122" spans="6:25" s="246" customFormat="1" x14ac:dyDescent="0.3">
      <c r="F2122" s="247"/>
      <c r="N2122" s="189"/>
      <c r="T2122" s="251"/>
      <c r="V2122" s="189"/>
      <c r="W2122" s="189"/>
      <c r="X2122" s="189"/>
      <c r="Y2122" s="189"/>
    </row>
    <row r="2123" spans="6:25" s="246" customFormat="1" x14ac:dyDescent="0.3">
      <c r="F2123" s="247"/>
      <c r="N2123" s="189"/>
      <c r="T2123" s="251"/>
      <c r="V2123" s="189"/>
      <c r="W2123" s="189"/>
      <c r="X2123" s="189"/>
      <c r="Y2123" s="189"/>
    </row>
    <row r="2124" spans="6:25" s="246" customFormat="1" x14ac:dyDescent="0.3">
      <c r="F2124" s="247"/>
      <c r="N2124" s="189"/>
      <c r="T2124" s="251"/>
      <c r="V2124" s="189"/>
      <c r="W2124" s="189"/>
      <c r="X2124" s="189"/>
      <c r="Y2124" s="189"/>
    </row>
    <row r="2125" spans="6:25" s="246" customFormat="1" x14ac:dyDescent="0.3">
      <c r="F2125" s="247"/>
      <c r="N2125" s="189"/>
      <c r="T2125" s="251"/>
      <c r="V2125" s="189"/>
      <c r="W2125" s="189"/>
      <c r="X2125" s="189"/>
      <c r="Y2125" s="189"/>
    </row>
    <row r="2126" spans="6:25" s="246" customFormat="1" x14ac:dyDescent="0.3">
      <c r="F2126" s="247"/>
      <c r="N2126" s="189"/>
      <c r="T2126" s="251"/>
      <c r="V2126" s="189"/>
      <c r="W2126" s="189"/>
      <c r="X2126" s="189"/>
      <c r="Y2126" s="189"/>
    </row>
    <row r="2127" spans="6:25" s="246" customFormat="1" x14ac:dyDescent="0.3">
      <c r="F2127" s="247"/>
      <c r="N2127" s="189"/>
      <c r="T2127" s="251"/>
      <c r="V2127" s="189"/>
      <c r="W2127" s="189"/>
      <c r="X2127" s="189"/>
      <c r="Y2127" s="189"/>
    </row>
    <row r="2128" spans="6:25" s="246" customFormat="1" x14ac:dyDescent="0.3">
      <c r="F2128" s="247"/>
      <c r="N2128" s="189"/>
      <c r="T2128" s="251"/>
      <c r="V2128" s="189"/>
      <c r="W2128" s="189"/>
      <c r="X2128" s="189"/>
      <c r="Y2128" s="189"/>
    </row>
    <row r="2129" spans="6:25" s="246" customFormat="1" x14ac:dyDescent="0.3">
      <c r="F2129" s="247"/>
      <c r="N2129" s="189"/>
      <c r="T2129" s="251"/>
      <c r="V2129" s="189"/>
      <c r="W2129" s="189"/>
      <c r="X2129" s="189"/>
      <c r="Y2129" s="189"/>
    </row>
    <row r="2130" spans="6:25" s="246" customFormat="1" x14ac:dyDescent="0.3">
      <c r="F2130" s="247"/>
      <c r="N2130" s="189"/>
      <c r="T2130" s="251"/>
      <c r="V2130" s="189"/>
      <c r="W2130" s="189"/>
      <c r="X2130" s="189"/>
      <c r="Y2130" s="189"/>
    </row>
    <row r="2131" spans="6:25" s="246" customFormat="1" x14ac:dyDescent="0.3">
      <c r="F2131" s="247"/>
      <c r="N2131" s="189"/>
      <c r="T2131" s="251"/>
      <c r="V2131" s="189"/>
      <c r="W2131" s="189"/>
      <c r="X2131" s="189"/>
      <c r="Y2131" s="189"/>
    </row>
    <row r="2132" spans="6:25" s="246" customFormat="1" x14ac:dyDescent="0.3">
      <c r="F2132" s="247"/>
      <c r="N2132" s="189"/>
      <c r="T2132" s="251"/>
      <c r="V2132" s="189"/>
      <c r="W2132" s="189"/>
      <c r="X2132" s="189"/>
      <c r="Y2132" s="189"/>
    </row>
    <row r="2133" spans="6:25" s="246" customFormat="1" x14ac:dyDescent="0.3">
      <c r="F2133" s="247"/>
      <c r="N2133" s="189"/>
      <c r="T2133" s="251"/>
      <c r="V2133" s="189"/>
      <c r="W2133" s="189"/>
      <c r="X2133" s="189"/>
      <c r="Y2133" s="189"/>
    </row>
    <row r="2134" spans="6:25" s="246" customFormat="1" x14ac:dyDescent="0.3">
      <c r="F2134" s="247"/>
      <c r="N2134" s="189"/>
      <c r="T2134" s="251"/>
      <c r="V2134" s="189"/>
      <c r="W2134" s="189"/>
      <c r="X2134" s="189"/>
      <c r="Y2134" s="189"/>
    </row>
    <row r="2135" spans="6:25" s="246" customFormat="1" x14ac:dyDescent="0.3">
      <c r="F2135" s="247"/>
      <c r="N2135" s="189"/>
      <c r="T2135" s="251"/>
      <c r="V2135" s="189"/>
      <c r="W2135" s="189"/>
      <c r="X2135" s="189"/>
      <c r="Y2135" s="189"/>
    </row>
    <row r="2136" spans="6:25" s="246" customFormat="1" x14ac:dyDescent="0.3">
      <c r="F2136" s="247"/>
      <c r="N2136" s="189"/>
      <c r="T2136" s="251"/>
      <c r="V2136" s="189"/>
      <c r="W2136" s="189"/>
      <c r="X2136" s="189"/>
      <c r="Y2136" s="189"/>
    </row>
    <row r="2137" spans="6:25" s="246" customFormat="1" x14ac:dyDescent="0.3">
      <c r="F2137" s="247"/>
      <c r="N2137" s="189"/>
      <c r="T2137" s="251"/>
      <c r="V2137" s="189"/>
      <c r="W2137" s="189"/>
      <c r="X2137" s="189"/>
      <c r="Y2137" s="189"/>
    </row>
    <row r="2138" spans="6:25" s="246" customFormat="1" x14ac:dyDescent="0.3">
      <c r="F2138" s="247"/>
      <c r="N2138" s="189"/>
      <c r="T2138" s="251"/>
      <c r="V2138" s="189"/>
      <c r="W2138" s="189"/>
      <c r="X2138" s="189"/>
      <c r="Y2138" s="189"/>
    </row>
    <row r="2139" spans="6:25" s="246" customFormat="1" x14ac:dyDescent="0.3">
      <c r="F2139" s="247"/>
      <c r="N2139" s="189"/>
      <c r="T2139" s="251"/>
      <c r="V2139" s="189"/>
      <c r="W2139" s="189"/>
      <c r="X2139" s="189"/>
      <c r="Y2139" s="189"/>
    </row>
    <row r="2140" spans="6:25" s="246" customFormat="1" x14ac:dyDescent="0.3">
      <c r="F2140" s="247"/>
      <c r="N2140" s="189"/>
      <c r="T2140" s="251"/>
      <c r="V2140" s="189"/>
      <c r="W2140" s="189"/>
      <c r="X2140" s="189"/>
      <c r="Y2140" s="189"/>
    </row>
    <row r="2141" spans="6:25" s="246" customFormat="1" x14ac:dyDescent="0.3">
      <c r="F2141" s="247"/>
      <c r="N2141" s="189"/>
      <c r="T2141" s="251"/>
      <c r="V2141" s="189"/>
      <c r="W2141" s="189"/>
      <c r="X2141" s="189"/>
      <c r="Y2141" s="189"/>
    </row>
    <row r="2142" spans="6:25" s="246" customFormat="1" x14ac:dyDescent="0.3">
      <c r="F2142" s="247"/>
      <c r="N2142" s="189"/>
      <c r="T2142" s="251"/>
      <c r="V2142" s="189"/>
      <c r="W2142" s="189"/>
      <c r="X2142" s="189"/>
      <c r="Y2142" s="189"/>
    </row>
    <row r="2143" spans="6:25" s="246" customFormat="1" x14ac:dyDescent="0.3">
      <c r="F2143" s="247"/>
      <c r="N2143" s="189"/>
      <c r="T2143" s="251"/>
      <c r="V2143" s="189"/>
      <c r="W2143" s="189"/>
      <c r="X2143" s="189"/>
      <c r="Y2143" s="189"/>
    </row>
    <row r="2144" spans="6:25" s="246" customFormat="1" x14ac:dyDescent="0.3">
      <c r="F2144" s="247"/>
      <c r="N2144" s="189"/>
      <c r="T2144" s="251"/>
      <c r="V2144" s="189"/>
      <c r="W2144" s="189"/>
      <c r="X2144" s="189"/>
      <c r="Y2144" s="189"/>
    </row>
    <row r="2145" spans="6:25" s="246" customFormat="1" x14ac:dyDescent="0.3">
      <c r="F2145" s="247"/>
      <c r="N2145" s="189"/>
      <c r="T2145" s="251"/>
      <c r="V2145" s="189"/>
      <c r="W2145" s="189"/>
      <c r="X2145" s="189"/>
      <c r="Y2145" s="189"/>
    </row>
    <row r="2146" spans="6:25" s="246" customFormat="1" x14ac:dyDescent="0.3">
      <c r="F2146" s="247"/>
      <c r="N2146" s="189"/>
      <c r="T2146" s="251"/>
      <c r="V2146" s="189"/>
      <c r="W2146" s="189"/>
      <c r="X2146" s="189"/>
      <c r="Y2146" s="189"/>
    </row>
    <row r="2147" spans="6:25" s="246" customFormat="1" x14ac:dyDescent="0.3">
      <c r="F2147" s="247"/>
      <c r="N2147" s="189"/>
      <c r="T2147" s="251"/>
      <c r="V2147" s="189"/>
      <c r="W2147" s="189"/>
      <c r="X2147" s="189"/>
      <c r="Y2147" s="189"/>
    </row>
    <row r="2148" spans="6:25" s="246" customFormat="1" x14ac:dyDescent="0.3">
      <c r="F2148" s="247"/>
      <c r="N2148" s="189"/>
      <c r="T2148" s="251"/>
      <c r="V2148" s="189"/>
      <c r="W2148" s="189"/>
      <c r="X2148" s="189"/>
      <c r="Y2148" s="189"/>
    </row>
    <row r="2149" spans="6:25" s="246" customFormat="1" x14ac:dyDescent="0.3">
      <c r="F2149" s="247"/>
      <c r="N2149" s="189"/>
      <c r="T2149" s="251"/>
      <c r="V2149" s="189"/>
      <c r="W2149" s="189"/>
      <c r="X2149" s="189"/>
      <c r="Y2149" s="189"/>
    </row>
    <row r="2150" spans="6:25" s="246" customFormat="1" x14ac:dyDescent="0.3">
      <c r="F2150" s="247"/>
      <c r="N2150" s="189"/>
      <c r="T2150" s="251"/>
      <c r="V2150" s="189"/>
      <c r="W2150" s="189"/>
      <c r="X2150" s="189"/>
      <c r="Y2150" s="189"/>
    </row>
    <row r="2151" spans="6:25" s="246" customFormat="1" x14ac:dyDescent="0.3">
      <c r="F2151" s="247"/>
      <c r="N2151" s="189"/>
      <c r="T2151" s="251"/>
      <c r="V2151" s="189"/>
      <c r="W2151" s="189"/>
      <c r="X2151" s="189"/>
      <c r="Y2151" s="189"/>
    </row>
    <row r="2152" spans="6:25" s="246" customFormat="1" x14ac:dyDescent="0.3">
      <c r="F2152" s="247"/>
      <c r="N2152" s="189"/>
      <c r="T2152" s="251"/>
      <c r="V2152" s="189"/>
      <c r="W2152" s="189"/>
      <c r="X2152" s="189"/>
      <c r="Y2152" s="189"/>
    </row>
    <row r="2153" spans="6:25" s="246" customFormat="1" x14ac:dyDescent="0.3">
      <c r="F2153" s="247"/>
      <c r="N2153" s="189"/>
      <c r="T2153" s="251"/>
      <c r="V2153" s="189"/>
      <c r="W2153" s="189"/>
      <c r="X2153" s="189"/>
      <c r="Y2153" s="189"/>
    </row>
    <row r="2154" spans="6:25" s="246" customFormat="1" x14ac:dyDescent="0.3">
      <c r="F2154" s="247"/>
      <c r="N2154" s="189"/>
      <c r="T2154" s="251"/>
      <c r="V2154" s="189"/>
      <c r="W2154" s="189"/>
      <c r="X2154" s="189"/>
      <c r="Y2154" s="189"/>
    </row>
    <row r="2155" spans="6:25" s="246" customFormat="1" x14ac:dyDescent="0.3">
      <c r="F2155" s="247"/>
      <c r="N2155" s="189"/>
      <c r="T2155" s="251"/>
      <c r="V2155" s="189"/>
      <c r="W2155" s="189"/>
      <c r="X2155" s="189"/>
      <c r="Y2155" s="189"/>
    </row>
    <row r="2156" spans="6:25" s="246" customFormat="1" x14ac:dyDescent="0.3">
      <c r="F2156" s="247"/>
      <c r="N2156" s="189"/>
      <c r="T2156" s="251"/>
      <c r="V2156" s="189"/>
      <c r="W2156" s="189"/>
      <c r="X2156" s="189"/>
      <c r="Y2156" s="189"/>
    </row>
    <row r="2157" spans="6:25" s="246" customFormat="1" x14ac:dyDescent="0.3">
      <c r="F2157" s="247"/>
      <c r="N2157" s="189"/>
      <c r="T2157" s="251"/>
      <c r="V2157" s="189"/>
      <c r="W2157" s="189"/>
      <c r="X2157" s="189"/>
      <c r="Y2157" s="189"/>
    </row>
    <row r="2158" spans="6:25" s="246" customFormat="1" x14ac:dyDescent="0.3">
      <c r="F2158" s="247"/>
      <c r="N2158" s="189"/>
      <c r="T2158" s="251"/>
      <c r="V2158" s="189"/>
      <c r="W2158" s="189"/>
      <c r="X2158" s="189"/>
      <c r="Y2158" s="189"/>
    </row>
    <row r="2159" spans="6:25" s="246" customFormat="1" x14ac:dyDescent="0.3">
      <c r="F2159" s="247"/>
      <c r="N2159" s="189"/>
      <c r="T2159" s="251"/>
      <c r="V2159" s="189"/>
      <c r="W2159" s="189"/>
      <c r="X2159" s="189"/>
      <c r="Y2159" s="189"/>
    </row>
    <row r="2160" spans="6:25" s="246" customFormat="1" x14ac:dyDescent="0.3">
      <c r="F2160" s="247"/>
      <c r="N2160" s="189"/>
      <c r="T2160" s="251"/>
      <c r="V2160" s="189"/>
      <c r="W2160" s="189"/>
      <c r="X2160" s="189"/>
      <c r="Y2160" s="189"/>
    </row>
    <row r="2161" spans="6:25" s="246" customFormat="1" x14ac:dyDescent="0.3">
      <c r="F2161" s="247"/>
      <c r="N2161" s="189"/>
      <c r="T2161" s="251"/>
      <c r="V2161" s="189"/>
      <c r="W2161" s="189"/>
      <c r="X2161" s="189"/>
      <c r="Y2161" s="189"/>
    </row>
    <row r="2162" spans="6:25" s="246" customFormat="1" x14ac:dyDescent="0.3">
      <c r="F2162" s="247"/>
      <c r="N2162" s="189"/>
      <c r="T2162" s="251"/>
      <c r="V2162" s="189"/>
      <c r="W2162" s="189"/>
      <c r="X2162" s="189"/>
      <c r="Y2162" s="189"/>
    </row>
    <row r="2163" spans="6:25" s="246" customFormat="1" x14ac:dyDescent="0.3">
      <c r="F2163" s="247"/>
      <c r="N2163" s="189"/>
      <c r="T2163" s="251"/>
      <c r="V2163" s="189"/>
      <c r="W2163" s="189"/>
      <c r="X2163" s="189"/>
      <c r="Y2163" s="189"/>
    </row>
    <row r="2164" spans="6:25" s="246" customFormat="1" x14ac:dyDescent="0.3">
      <c r="F2164" s="247"/>
      <c r="N2164" s="189"/>
      <c r="T2164" s="251"/>
      <c r="V2164" s="189"/>
      <c r="W2164" s="189"/>
      <c r="X2164" s="189"/>
      <c r="Y2164" s="189"/>
    </row>
    <row r="2165" spans="6:25" s="246" customFormat="1" x14ac:dyDescent="0.3">
      <c r="F2165" s="247"/>
      <c r="N2165" s="189"/>
      <c r="T2165" s="251"/>
      <c r="V2165" s="189"/>
      <c r="W2165" s="189"/>
      <c r="X2165" s="189"/>
      <c r="Y2165" s="189"/>
    </row>
    <row r="2166" spans="6:25" s="246" customFormat="1" x14ac:dyDescent="0.3">
      <c r="F2166" s="247"/>
      <c r="N2166" s="189"/>
      <c r="T2166" s="251"/>
      <c r="V2166" s="189"/>
      <c r="W2166" s="189"/>
      <c r="X2166" s="189"/>
      <c r="Y2166" s="189"/>
    </row>
    <row r="2167" spans="6:25" s="246" customFormat="1" x14ac:dyDescent="0.3">
      <c r="F2167" s="247"/>
      <c r="N2167" s="189"/>
      <c r="T2167" s="251"/>
      <c r="V2167" s="189"/>
      <c r="W2167" s="189"/>
      <c r="X2167" s="189"/>
      <c r="Y2167" s="189"/>
    </row>
    <row r="2168" spans="6:25" s="246" customFormat="1" x14ac:dyDescent="0.3">
      <c r="F2168" s="247"/>
      <c r="N2168" s="189"/>
      <c r="T2168" s="251"/>
      <c r="V2168" s="189"/>
      <c r="W2168" s="189"/>
      <c r="X2168" s="189"/>
      <c r="Y2168" s="189"/>
    </row>
    <row r="2169" spans="6:25" s="246" customFormat="1" x14ac:dyDescent="0.3">
      <c r="F2169" s="247"/>
      <c r="N2169" s="189"/>
      <c r="T2169" s="251"/>
      <c r="V2169" s="189"/>
      <c r="W2169" s="189"/>
      <c r="X2169" s="189"/>
      <c r="Y2169" s="189"/>
    </row>
    <row r="2170" spans="6:25" s="246" customFormat="1" x14ac:dyDescent="0.3">
      <c r="F2170" s="247"/>
      <c r="N2170" s="189"/>
      <c r="T2170" s="251"/>
      <c r="V2170" s="189"/>
      <c r="W2170" s="189"/>
      <c r="X2170" s="189"/>
      <c r="Y2170" s="189"/>
    </row>
    <row r="2171" spans="6:25" s="246" customFormat="1" x14ac:dyDescent="0.3">
      <c r="F2171" s="247"/>
      <c r="N2171" s="189"/>
      <c r="T2171" s="251"/>
      <c r="V2171" s="189"/>
      <c r="W2171" s="189"/>
      <c r="X2171" s="189"/>
      <c r="Y2171" s="189"/>
    </row>
    <row r="2172" spans="6:25" s="246" customFormat="1" x14ac:dyDescent="0.3">
      <c r="F2172" s="247"/>
      <c r="N2172" s="189"/>
      <c r="T2172" s="251"/>
      <c r="V2172" s="189"/>
      <c r="W2172" s="189"/>
      <c r="X2172" s="189"/>
      <c r="Y2172" s="189"/>
    </row>
    <row r="2173" spans="6:25" s="246" customFormat="1" x14ac:dyDescent="0.3">
      <c r="F2173" s="247"/>
      <c r="N2173" s="189"/>
      <c r="T2173" s="251"/>
      <c r="V2173" s="189"/>
      <c r="W2173" s="189"/>
      <c r="X2173" s="189"/>
      <c r="Y2173" s="189"/>
    </row>
    <row r="2174" spans="6:25" s="246" customFormat="1" x14ac:dyDescent="0.3">
      <c r="F2174" s="247"/>
      <c r="N2174" s="189"/>
      <c r="T2174" s="251"/>
      <c r="V2174" s="189"/>
      <c r="W2174" s="189"/>
      <c r="X2174" s="189"/>
      <c r="Y2174" s="189"/>
    </row>
    <row r="2175" spans="6:25" s="246" customFormat="1" x14ac:dyDescent="0.3">
      <c r="F2175" s="247"/>
      <c r="N2175" s="189"/>
      <c r="T2175" s="251"/>
      <c r="V2175" s="189"/>
      <c r="W2175" s="189"/>
      <c r="X2175" s="189"/>
      <c r="Y2175" s="189"/>
    </row>
    <row r="2176" spans="6:25" s="246" customFormat="1" x14ac:dyDescent="0.3">
      <c r="F2176" s="247"/>
      <c r="N2176" s="189"/>
      <c r="T2176" s="251"/>
      <c r="V2176" s="189"/>
      <c r="W2176" s="189"/>
      <c r="X2176" s="189"/>
      <c r="Y2176" s="189"/>
    </row>
    <row r="2177" spans="6:25" s="246" customFormat="1" x14ac:dyDescent="0.3">
      <c r="F2177" s="247"/>
      <c r="N2177" s="189"/>
      <c r="T2177" s="251"/>
      <c r="V2177" s="189"/>
      <c r="W2177" s="189"/>
      <c r="X2177" s="189"/>
      <c r="Y2177" s="189"/>
    </row>
    <row r="2178" spans="6:25" s="246" customFormat="1" x14ac:dyDescent="0.3">
      <c r="F2178" s="247"/>
      <c r="N2178" s="189"/>
      <c r="T2178" s="251"/>
      <c r="V2178" s="189"/>
      <c r="W2178" s="189"/>
      <c r="X2178" s="189"/>
      <c r="Y2178" s="189"/>
    </row>
    <row r="2179" spans="6:25" s="246" customFormat="1" x14ac:dyDescent="0.3">
      <c r="F2179" s="247"/>
      <c r="N2179" s="189"/>
      <c r="T2179" s="251"/>
      <c r="V2179" s="189"/>
      <c r="W2179" s="189"/>
      <c r="X2179" s="189"/>
      <c r="Y2179" s="189"/>
    </row>
    <row r="2180" spans="6:25" s="246" customFormat="1" x14ac:dyDescent="0.3">
      <c r="F2180" s="247"/>
      <c r="N2180" s="189"/>
      <c r="T2180" s="251"/>
      <c r="V2180" s="189"/>
      <c r="W2180" s="189"/>
      <c r="X2180" s="189"/>
      <c r="Y2180" s="189"/>
    </row>
    <row r="2181" spans="6:25" s="246" customFormat="1" x14ac:dyDescent="0.3">
      <c r="F2181" s="247"/>
      <c r="N2181" s="189"/>
      <c r="T2181" s="251"/>
      <c r="V2181" s="189"/>
      <c r="W2181" s="189"/>
      <c r="X2181" s="189"/>
      <c r="Y2181" s="189"/>
    </row>
    <row r="2182" spans="6:25" s="246" customFormat="1" x14ac:dyDescent="0.3">
      <c r="F2182" s="247"/>
      <c r="N2182" s="189"/>
      <c r="T2182" s="251"/>
      <c r="V2182" s="189"/>
      <c r="W2182" s="189"/>
      <c r="X2182" s="189"/>
      <c r="Y2182" s="189"/>
    </row>
    <row r="2183" spans="6:25" s="246" customFormat="1" x14ac:dyDescent="0.3">
      <c r="F2183" s="247"/>
      <c r="N2183" s="189"/>
      <c r="T2183" s="251"/>
      <c r="V2183" s="189"/>
      <c r="W2183" s="189"/>
      <c r="X2183" s="189"/>
      <c r="Y2183" s="189"/>
    </row>
    <row r="2184" spans="6:25" s="246" customFormat="1" x14ac:dyDescent="0.3">
      <c r="F2184" s="247"/>
      <c r="N2184" s="189"/>
      <c r="T2184" s="251"/>
      <c r="V2184" s="189"/>
      <c r="W2184" s="189"/>
      <c r="X2184" s="189"/>
      <c r="Y2184" s="189"/>
    </row>
    <row r="2185" spans="6:25" s="246" customFormat="1" x14ac:dyDescent="0.3">
      <c r="F2185" s="247"/>
      <c r="N2185" s="189"/>
      <c r="T2185" s="251"/>
      <c r="V2185" s="189"/>
      <c r="W2185" s="189"/>
      <c r="X2185" s="189"/>
      <c r="Y2185" s="189"/>
    </row>
    <row r="2186" spans="6:25" s="246" customFormat="1" x14ac:dyDescent="0.3">
      <c r="F2186" s="247"/>
      <c r="N2186" s="189"/>
      <c r="T2186" s="251"/>
      <c r="V2186" s="189"/>
      <c r="W2186" s="189"/>
      <c r="X2186" s="189"/>
      <c r="Y2186" s="189"/>
    </row>
    <row r="2187" spans="6:25" s="246" customFormat="1" x14ac:dyDescent="0.3">
      <c r="F2187" s="247"/>
      <c r="N2187" s="189"/>
      <c r="T2187" s="251"/>
      <c r="V2187" s="189"/>
      <c r="W2187" s="189"/>
      <c r="X2187" s="189"/>
      <c r="Y2187" s="189"/>
    </row>
    <row r="2188" spans="6:25" s="246" customFormat="1" x14ac:dyDescent="0.3">
      <c r="F2188" s="247"/>
      <c r="N2188" s="189"/>
      <c r="T2188" s="251"/>
      <c r="V2188" s="189"/>
      <c r="W2188" s="189"/>
      <c r="X2188" s="189"/>
      <c r="Y2188" s="189"/>
    </row>
    <row r="2189" spans="6:25" s="246" customFormat="1" x14ac:dyDescent="0.3">
      <c r="F2189" s="247"/>
      <c r="N2189" s="189"/>
      <c r="T2189" s="251"/>
      <c r="V2189" s="189"/>
      <c r="W2189" s="189"/>
      <c r="X2189" s="189"/>
      <c r="Y2189" s="189"/>
    </row>
    <row r="2190" spans="6:25" s="246" customFormat="1" x14ac:dyDescent="0.3">
      <c r="F2190" s="247"/>
      <c r="N2190" s="189"/>
      <c r="T2190" s="251"/>
      <c r="V2190" s="189"/>
      <c r="W2190" s="189"/>
      <c r="X2190" s="189"/>
      <c r="Y2190" s="189"/>
    </row>
    <row r="2191" spans="6:25" s="246" customFormat="1" x14ac:dyDescent="0.3">
      <c r="F2191" s="247"/>
      <c r="N2191" s="189"/>
      <c r="T2191" s="251"/>
      <c r="V2191" s="189"/>
      <c r="W2191" s="189"/>
      <c r="X2191" s="189"/>
      <c r="Y2191" s="189"/>
    </row>
    <row r="2192" spans="6:25" s="246" customFormat="1" x14ac:dyDescent="0.3">
      <c r="F2192" s="247"/>
      <c r="N2192" s="189"/>
      <c r="T2192" s="251"/>
      <c r="V2192" s="189"/>
      <c r="W2192" s="189"/>
      <c r="X2192" s="189"/>
      <c r="Y2192" s="189"/>
    </row>
    <row r="2193" spans="6:25" s="246" customFormat="1" x14ac:dyDescent="0.3">
      <c r="F2193" s="247"/>
      <c r="N2193" s="189"/>
      <c r="T2193" s="251"/>
      <c r="V2193" s="189"/>
      <c r="W2193" s="189"/>
      <c r="X2193" s="189"/>
      <c r="Y2193" s="189"/>
    </row>
    <row r="2194" spans="6:25" s="246" customFormat="1" x14ac:dyDescent="0.3">
      <c r="F2194" s="247"/>
      <c r="N2194" s="189"/>
      <c r="T2194" s="251"/>
      <c r="V2194" s="189"/>
      <c r="W2194" s="189"/>
      <c r="X2194" s="189"/>
      <c r="Y2194" s="189"/>
    </row>
    <row r="2195" spans="6:25" s="246" customFormat="1" x14ac:dyDescent="0.3">
      <c r="F2195" s="247"/>
      <c r="N2195" s="189"/>
      <c r="T2195" s="251"/>
      <c r="V2195" s="189"/>
      <c r="W2195" s="189"/>
      <c r="X2195" s="189"/>
      <c r="Y2195" s="189"/>
    </row>
    <row r="2196" spans="6:25" s="246" customFormat="1" x14ac:dyDescent="0.3">
      <c r="F2196" s="247"/>
      <c r="N2196" s="189"/>
      <c r="T2196" s="251"/>
      <c r="V2196" s="189"/>
      <c r="W2196" s="189"/>
      <c r="X2196" s="189"/>
      <c r="Y2196" s="189"/>
    </row>
    <row r="2197" spans="6:25" s="246" customFormat="1" x14ac:dyDescent="0.3">
      <c r="F2197" s="247"/>
      <c r="N2197" s="189"/>
      <c r="T2197" s="251"/>
      <c r="V2197" s="189"/>
      <c r="W2197" s="189"/>
      <c r="X2197" s="189"/>
      <c r="Y2197" s="189"/>
    </row>
    <row r="2198" spans="6:25" s="246" customFormat="1" x14ac:dyDescent="0.3">
      <c r="F2198" s="247"/>
      <c r="N2198" s="189"/>
      <c r="T2198" s="251"/>
      <c r="V2198" s="189"/>
      <c r="W2198" s="189"/>
      <c r="X2198" s="189"/>
      <c r="Y2198" s="189"/>
    </row>
    <row r="2199" spans="6:25" s="246" customFormat="1" x14ac:dyDescent="0.3">
      <c r="F2199" s="247"/>
      <c r="N2199" s="189"/>
      <c r="T2199" s="251"/>
      <c r="V2199" s="189"/>
      <c r="W2199" s="189"/>
      <c r="X2199" s="189"/>
      <c r="Y2199" s="189"/>
    </row>
    <row r="2200" spans="6:25" s="246" customFormat="1" x14ac:dyDescent="0.3">
      <c r="F2200" s="247"/>
      <c r="N2200" s="189"/>
      <c r="T2200" s="251"/>
      <c r="V2200" s="189"/>
      <c r="W2200" s="189"/>
      <c r="X2200" s="189"/>
      <c r="Y2200" s="189"/>
    </row>
    <row r="2201" spans="6:25" s="246" customFormat="1" x14ac:dyDescent="0.3">
      <c r="F2201" s="247"/>
      <c r="N2201" s="189"/>
      <c r="T2201" s="251"/>
      <c r="V2201" s="189"/>
      <c r="W2201" s="189"/>
      <c r="X2201" s="189"/>
      <c r="Y2201" s="189"/>
    </row>
    <row r="2202" spans="6:25" s="246" customFormat="1" x14ac:dyDescent="0.3">
      <c r="F2202" s="247"/>
      <c r="N2202" s="189"/>
      <c r="T2202" s="251"/>
      <c r="V2202" s="189"/>
      <c r="W2202" s="189"/>
      <c r="X2202" s="189"/>
      <c r="Y2202" s="189"/>
    </row>
    <row r="2203" spans="6:25" s="246" customFormat="1" x14ac:dyDescent="0.3">
      <c r="F2203" s="247"/>
      <c r="N2203" s="189"/>
      <c r="T2203" s="251"/>
      <c r="V2203" s="189"/>
      <c r="W2203" s="189"/>
      <c r="X2203" s="189"/>
      <c r="Y2203" s="189"/>
    </row>
    <row r="2204" spans="6:25" s="246" customFormat="1" x14ac:dyDescent="0.3">
      <c r="F2204" s="247"/>
      <c r="N2204" s="189"/>
      <c r="T2204" s="251"/>
      <c r="V2204" s="189"/>
      <c r="W2204" s="189"/>
      <c r="X2204" s="189"/>
      <c r="Y2204" s="189"/>
    </row>
    <row r="2205" spans="6:25" s="246" customFormat="1" x14ac:dyDescent="0.3">
      <c r="F2205" s="247"/>
      <c r="N2205" s="189"/>
      <c r="T2205" s="251"/>
      <c r="V2205" s="189"/>
      <c r="W2205" s="189"/>
      <c r="X2205" s="189"/>
      <c r="Y2205" s="189"/>
    </row>
    <row r="2206" spans="6:25" s="246" customFormat="1" x14ac:dyDescent="0.3">
      <c r="F2206" s="247"/>
      <c r="N2206" s="189"/>
      <c r="T2206" s="251"/>
      <c r="V2206" s="189"/>
      <c r="W2206" s="189"/>
      <c r="X2206" s="189"/>
      <c r="Y2206" s="189"/>
    </row>
    <row r="2207" spans="6:25" s="246" customFormat="1" x14ac:dyDescent="0.3">
      <c r="F2207" s="247"/>
      <c r="N2207" s="189"/>
      <c r="T2207" s="251"/>
      <c r="V2207" s="189"/>
      <c r="W2207" s="189"/>
      <c r="X2207" s="189"/>
      <c r="Y2207" s="189"/>
    </row>
    <row r="2208" spans="6:25" s="246" customFormat="1" x14ac:dyDescent="0.3">
      <c r="F2208" s="247"/>
      <c r="N2208" s="189"/>
      <c r="T2208" s="251"/>
      <c r="V2208" s="189"/>
      <c r="W2208" s="189"/>
      <c r="X2208" s="189"/>
      <c r="Y2208" s="189"/>
    </row>
    <row r="2209" spans="6:25" s="246" customFormat="1" x14ac:dyDescent="0.3">
      <c r="F2209" s="247"/>
      <c r="N2209" s="189"/>
      <c r="T2209" s="251"/>
      <c r="V2209" s="189"/>
      <c r="W2209" s="189"/>
      <c r="X2209" s="189"/>
      <c r="Y2209" s="189"/>
    </row>
    <row r="2210" spans="6:25" s="246" customFormat="1" x14ac:dyDescent="0.3">
      <c r="F2210" s="247"/>
      <c r="N2210" s="189"/>
      <c r="T2210" s="251"/>
      <c r="V2210" s="189"/>
      <c r="W2210" s="189"/>
      <c r="X2210" s="189"/>
      <c r="Y2210" s="189"/>
    </row>
    <row r="2211" spans="6:25" s="246" customFormat="1" x14ac:dyDescent="0.3">
      <c r="F2211" s="247"/>
      <c r="N2211" s="189"/>
      <c r="T2211" s="251"/>
      <c r="V2211" s="189"/>
      <c r="W2211" s="189"/>
      <c r="X2211" s="189"/>
      <c r="Y2211" s="189"/>
    </row>
    <row r="2212" spans="6:25" s="246" customFormat="1" x14ac:dyDescent="0.3">
      <c r="F2212" s="247"/>
      <c r="N2212" s="189"/>
      <c r="T2212" s="251"/>
      <c r="V2212" s="189"/>
      <c r="W2212" s="189"/>
      <c r="X2212" s="189"/>
      <c r="Y2212" s="189"/>
    </row>
    <row r="2213" spans="6:25" s="246" customFormat="1" x14ac:dyDescent="0.3">
      <c r="F2213" s="247"/>
      <c r="N2213" s="189"/>
      <c r="T2213" s="251"/>
      <c r="V2213" s="189"/>
      <c r="W2213" s="189"/>
      <c r="X2213" s="189"/>
      <c r="Y2213" s="189"/>
    </row>
    <row r="2214" spans="6:25" s="246" customFormat="1" x14ac:dyDescent="0.3">
      <c r="F2214" s="247"/>
      <c r="N2214" s="189"/>
      <c r="T2214" s="251"/>
      <c r="V2214" s="189"/>
      <c r="W2214" s="189"/>
      <c r="X2214" s="189"/>
      <c r="Y2214" s="189"/>
    </row>
    <row r="2215" spans="6:25" s="246" customFormat="1" x14ac:dyDescent="0.3">
      <c r="F2215" s="247"/>
      <c r="N2215" s="189"/>
      <c r="T2215" s="251"/>
      <c r="V2215" s="189"/>
      <c r="W2215" s="189"/>
      <c r="X2215" s="189"/>
      <c r="Y2215" s="189"/>
    </row>
    <row r="2216" spans="6:25" s="246" customFormat="1" x14ac:dyDescent="0.3">
      <c r="F2216" s="247"/>
      <c r="N2216" s="189"/>
      <c r="T2216" s="251"/>
      <c r="V2216" s="189"/>
      <c r="W2216" s="189"/>
      <c r="X2216" s="189"/>
      <c r="Y2216" s="189"/>
    </row>
    <row r="2217" spans="6:25" s="246" customFormat="1" x14ac:dyDescent="0.3">
      <c r="F2217" s="247"/>
      <c r="N2217" s="189"/>
      <c r="T2217" s="251"/>
      <c r="V2217" s="189"/>
      <c r="W2217" s="189"/>
      <c r="X2217" s="189"/>
      <c r="Y2217" s="189"/>
    </row>
    <row r="2218" spans="6:25" s="246" customFormat="1" x14ac:dyDescent="0.3">
      <c r="F2218" s="247"/>
      <c r="N2218" s="189"/>
      <c r="T2218" s="251"/>
      <c r="V2218" s="189"/>
      <c r="W2218" s="189"/>
      <c r="X2218" s="189"/>
      <c r="Y2218" s="189"/>
    </row>
    <row r="2219" spans="6:25" s="246" customFormat="1" x14ac:dyDescent="0.3">
      <c r="F2219" s="247"/>
      <c r="N2219" s="189"/>
      <c r="T2219" s="251"/>
      <c r="V2219" s="189"/>
      <c r="W2219" s="189"/>
      <c r="X2219" s="189"/>
      <c r="Y2219" s="189"/>
    </row>
    <row r="2220" spans="6:25" s="246" customFormat="1" x14ac:dyDescent="0.3">
      <c r="F2220" s="247"/>
      <c r="N2220" s="189"/>
      <c r="T2220" s="251"/>
      <c r="V2220" s="189"/>
      <c r="W2220" s="189"/>
      <c r="X2220" s="189"/>
      <c r="Y2220" s="189"/>
    </row>
    <row r="2221" spans="6:25" s="246" customFormat="1" x14ac:dyDescent="0.3">
      <c r="F2221" s="247"/>
      <c r="N2221" s="189"/>
      <c r="T2221" s="251"/>
      <c r="V2221" s="189"/>
      <c r="W2221" s="189"/>
      <c r="X2221" s="189"/>
      <c r="Y2221" s="189"/>
    </row>
    <row r="2222" spans="6:25" s="246" customFormat="1" x14ac:dyDescent="0.3">
      <c r="F2222" s="247"/>
      <c r="N2222" s="189"/>
      <c r="T2222" s="251"/>
      <c r="V2222" s="189"/>
      <c r="W2222" s="189"/>
      <c r="X2222" s="189"/>
      <c r="Y2222" s="189"/>
    </row>
    <row r="2223" spans="6:25" s="246" customFormat="1" x14ac:dyDescent="0.3">
      <c r="F2223" s="247"/>
      <c r="N2223" s="189"/>
      <c r="T2223" s="251"/>
      <c r="V2223" s="189"/>
      <c r="W2223" s="189"/>
      <c r="X2223" s="189"/>
      <c r="Y2223" s="189"/>
    </row>
    <row r="2224" spans="6:25" s="246" customFormat="1" x14ac:dyDescent="0.3">
      <c r="F2224" s="247"/>
      <c r="N2224" s="189"/>
      <c r="T2224" s="251"/>
      <c r="V2224" s="189"/>
      <c r="W2224" s="189"/>
      <c r="X2224" s="189"/>
      <c r="Y2224" s="189"/>
    </row>
    <row r="2225" spans="6:25" s="246" customFormat="1" x14ac:dyDescent="0.3">
      <c r="F2225" s="247"/>
      <c r="N2225" s="189"/>
      <c r="T2225" s="251"/>
      <c r="V2225" s="189"/>
      <c r="W2225" s="189"/>
      <c r="X2225" s="189"/>
      <c r="Y2225" s="189"/>
    </row>
    <row r="2226" spans="6:25" s="246" customFormat="1" x14ac:dyDescent="0.3">
      <c r="F2226" s="247"/>
      <c r="N2226" s="189"/>
      <c r="T2226" s="251"/>
      <c r="V2226" s="189"/>
      <c r="W2226" s="189"/>
      <c r="X2226" s="189"/>
      <c r="Y2226" s="189"/>
    </row>
    <row r="2227" spans="6:25" s="246" customFormat="1" x14ac:dyDescent="0.3">
      <c r="F2227" s="247"/>
      <c r="N2227" s="189"/>
      <c r="T2227" s="251"/>
      <c r="V2227" s="189"/>
      <c r="W2227" s="189"/>
      <c r="X2227" s="189"/>
      <c r="Y2227" s="189"/>
    </row>
    <row r="2228" spans="6:25" s="246" customFormat="1" x14ac:dyDescent="0.3">
      <c r="F2228" s="247"/>
      <c r="N2228" s="189"/>
      <c r="T2228" s="251"/>
      <c r="V2228" s="189"/>
      <c r="W2228" s="189"/>
      <c r="X2228" s="189"/>
      <c r="Y2228" s="189"/>
    </row>
    <row r="2229" spans="6:25" s="246" customFormat="1" x14ac:dyDescent="0.3">
      <c r="F2229" s="247"/>
      <c r="N2229" s="189"/>
      <c r="T2229" s="251"/>
      <c r="V2229" s="189"/>
      <c r="W2229" s="189"/>
      <c r="X2229" s="189"/>
      <c r="Y2229" s="189"/>
    </row>
    <row r="2230" spans="6:25" s="246" customFormat="1" x14ac:dyDescent="0.3">
      <c r="F2230" s="247"/>
      <c r="N2230" s="189"/>
      <c r="T2230" s="251"/>
      <c r="V2230" s="189"/>
      <c r="W2230" s="189"/>
      <c r="X2230" s="189"/>
      <c r="Y2230" s="189"/>
    </row>
    <row r="2231" spans="6:25" s="246" customFormat="1" x14ac:dyDescent="0.3">
      <c r="F2231" s="247"/>
      <c r="N2231" s="189"/>
      <c r="T2231" s="251"/>
      <c r="V2231" s="189"/>
      <c r="W2231" s="189"/>
      <c r="X2231" s="189"/>
      <c r="Y2231" s="189"/>
    </row>
    <row r="2232" spans="6:25" s="246" customFormat="1" x14ac:dyDescent="0.3">
      <c r="F2232" s="247"/>
      <c r="N2232" s="189"/>
      <c r="T2232" s="251"/>
      <c r="V2232" s="189"/>
      <c r="W2232" s="189"/>
      <c r="X2232" s="189"/>
      <c r="Y2232" s="189"/>
    </row>
    <row r="2233" spans="6:25" s="246" customFormat="1" x14ac:dyDescent="0.3">
      <c r="F2233" s="247"/>
      <c r="N2233" s="189"/>
      <c r="T2233" s="251"/>
      <c r="V2233" s="189"/>
      <c r="W2233" s="189"/>
      <c r="X2233" s="189"/>
      <c r="Y2233" s="189"/>
    </row>
    <row r="2234" spans="6:25" s="246" customFormat="1" x14ac:dyDescent="0.3">
      <c r="F2234" s="247"/>
      <c r="N2234" s="189"/>
      <c r="T2234" s="251"/>
      <c r="V2234" s="189"/>
      <c r="W2234" s="189"/>
      <c r="X2234" s="189"/>
      <c r="Y2234" s="189"/>
    </row>
    <row r="2235" spans="6:25" s="246" customFormat="1" x14ac:dyDescent="0.3">
      <c r="F2235" s="247"/>
      <c r="N2235" s="189"/>
      <c r="T2235" s="251"/>
      <c r="V2235" s="189"/>
      <c r="W2235" s="189"/>
      <c r="X2235" s="189"/>
      <c r="Y2235" s="189"/>
    </row>
    <row r="2236" spans="6:25" s="246" customFormat="1" x14ac:dyDescent="0.3">
      <c r="F2236" s="247"/>
      <c r="N2236" s="189"/>
      <c r="T2236" s="251"/>
      <c r="V2236" s="189"/>
      <c r="W2236" s="189"/>
      <c r="X2236" s="189"/>
      <c r="Y2236" s="189"/>
    </row>
    <row r="2237" spans="6:25" s="246" customFormat="1" x14ac:dyDescent="0.3">
      <c r="F2237" s="247"/>
      <c r="N2237" s="189"/>
      <c r="T2237" s="251"/>
      <c r="V2237" s="189"/>
      <c r="W2237" s="189"/>
      <c r="X2237" s="189"/>
      <c r="Y2237" s="189"/>
    </row>
    <row r="2238" spans="6:25" s="246" customFormat="1" x14ac:dyDescent="0.3">
      <c r="F2238" s="247"/>
      <c r="N2238" s="189"/>
      <c r="T2238" s="251"/>
      <c r="V2238" s="189"/>
      <c r="W2238" s="189"/>
      <c r="X2238" s="189"/>
      <c r="Y2238" s="189"/>
    </row>
    <row r="2239" spans="6:25" s="246" customFormat="1" x14ac:dyDescent="0.3">
      <c r="F2239" s="247"/>
      <c r="N2239" s="189"/>
      <c r="T2239" s="251"/>
      <c r="V2239" s="189"/>
      <c r="W2239" s="189"/>
      <c r="X2239" s="189"/>
      <c r="Y2239" s="189"/>
    </row>
    <row r="2240" spans="6:25" s="246" customFormat="1" x14ac:dyDescent="0.3">
      <c r="F2240" s="247"/>
      <c r="N2240" s="189"/>
      <c r="T2240" s="251"/>
      <c r="V2240" s="189"/>
      <c r="W2240" s="189"/>
      <c r="X2240" s="189"/>
      <c r="Y2240" s="189"/>
    </row>
    <row r="2241" spans="6:25" s="246" customFormat="1" x14ac:dyDescent="0.3">
      <c r="F2241" s="247"/>
      <c r="N2241" s="189"/>
      <c r="T2241" s="251"/>
      <c r="V2241" s="189"/>
      <c r="W2241" s="189"/>
      <c r="X2241" s="189"/>
      <c r="Y2241" s="189"/>
    </row>
    <row r="2242" spans="6:25" s="246" customFormat="1" x14ac:dyDescent="0.3">
      <c r="F2242" s="247"/>
      <c r="N2242" s="189"/>
      <c r="T2242" s="251"/>
      <c r="V2242" s="189"/>
      <c r="W2242" s="189"/>
      <c r="X2242" s="189"/>
      <c r="Y2242" s="189"/>
    </row>
    <row r="2243" spans="6:25" s="246" customFormat="1" x14ac:dyDescent="0.3">
      <c r="F2243" s="247"/>
      <c r="N2243" s="189"/>
      <c r="T2243" s="251"/>
      <c r="V2243" s="189"/>
      <c r="W2243" s="189"/>
      <c r="X2243" s="189"/>
      <c r="Y2243" s="189"/>
    </row>
    <row r="2244" spans="6:25" s="246" customFormat="1" x14ac:dyDescent="0.3">
      <c r="F2244" s="247"/>
      <c r="N2244" s="189"/>
      <c r="T2244" s="251"/>
      <c r="V2244" s="189"/>
      <c r="W2244" s="189"/>
      <c r="X2244" s="189"/>
      <c r="Y2244" s="189"/>
    </row>
    <row r="2245" spans="6:25" s="246" customFormat="1" x14ac:dyDescent="0.3">
      <c r="F2245" s="247"/>
      <c r="N2245" s="189"/>
      <c r="T2245" s="251"/>
      <c r="V2245" s="189"/>
      <c r="W2245" s="189"/>
      <c r="X2245" s="189"/>
      <c r="Y2245" s="189"/>
    </row>
    <row r="2246" spans="6:25" s="246" customFormat="1" x14ac:dyDescent="0.3">
      <c r="F2246" s="247"/>
      <c r="N2246" s="189"/>
      <c r="T2246" s="251"/>
      <c r="V2246" s="189"/>
      <c r="W2246" s="189"/>
      <c r="X2246" s="189"/>
      <c r="Y2246" s="189"/>
    </row>
    <row r="2247" spans="6:25" s="246" customFormat="1" x14ac:dyDescent="0.3">
      <c r="N2247" s="189"/>
      <c r="V2247" s="189"/>
      <c r="W2247" s="189"/>
      <c r="X2247" s="189"/>
      <c r="Y2247" s="189"/>
    </row>
    <row r="2248" spans="6:25" s="246" customFormat="1" x14ac:dyDescent="0.3">
      <c r="F2248" s="247"/>
      <c r="N2248" s="189"/>
      <c r="T2248" s="251"/>
      <c r="V2248" s="189"/>
      <c r="W2248" s="189"/>
      <c r="X2248" s="189"/>
      <c r="Y2248" s="189"/>
    </row>
    <row r="2249" spans="6:25" s="246" customFormat="1" x14ac:dyDescent="0.3">
      <c r="F2249" s="247"/>
      <c r="N2249" s="189"/>
      <c r="T2249" s="251"/>
      <c r="V2249" s="189"/>
      <c r="W2249" s="189"/>
      <c r="X2249" s="189"/>
      <c r="Y2249" s="189"/>
    </row>
    <row r="2250" spans="6:25" s="246" customFormat="1" x14ac:dyDescent="0.3">
      <c r="F2250" s="247"/>
      <c r="N2250" s="189"/>
      <c r="T2250" s="251"/>
      <c r="V2250" s="189"/>
      <c r="W2250" s="189"/>
      <c r="X2250" s="189"/>
      <c r="Y2250" s="189"/>
    </row>
    <row r="2251" spans="6:25" s="246" customFormat="1" x14ac:dyDescent="0.3">
      <c r="F2251" s="247"/>
      <c r="N2251" s="189"/>
      <c r="T2251" s="251"/>
      <c r="V2251" s="189"/>
      <c r="W2251" s="189"/>
      <c r="X2251" s="189"/>
      <c r="Y2251" s="189"/>
    </row>
    <row r="2252" spans="6:25" s="246" customFormat="1" x14ac:dyDescent="0.3">
      <c r="F2252" s="247"/>
      <c r="N2252" s="189"/>
      <c r="T2252" s="251"/>
      <c r="V2252" s="189"/>
      <c r="W2252" s="189"/>
      <c r="X2252" s="189"/>
      <c r="Y2252" s="189"/>
    </row>
    <row r="2253" spans="6:25" s="246" customFormat="1" x14ac:dyDescent="0.3">
      <c r="F2253" s="247"/>
      <c r="N2253" s="189"/>
      <c r="T2253" s="251"/>
      <c r="V2253" s="189"/>
      <c r="W2253" s="189"/>
      <c r="X2253" s="189"/>
      <c r="Y2253" s="189"/>
    </row>
    <row r="2254" spans="6:25" s="246" customFormat="1" x14ac:dyDescent="0.3">
      <c r="F2254" s="247"/>
      <c r="N2254" s="189"/>
      <c r="T2254" s="251"/>
      <c r="V2254" s="189"/>
      <c r="W2254" s="189"/>
      <c r="X2254" s="189"/>
      <c r="Y2254" s="189"/>
    </row>
    <row r="2255" spans="6:25" s="246" customFormat="1" x14ac:dyDescent="0.3">
      <c r="F2255" s="247"/>
      <c r="N2255" s="189"/>
      <c r="T2255" s="251"/>
      <c r="V2255" s="189"/>
      <c r="W2255" s="189"/>
      <c r="X2255" s="189"/>
      <c r="Y2255" s="189"/>
    </row>
    <row r="2256" spans="6:25" s="246" customFormat="1" x14ac:dyDescent="0.3">
      <c r="F2256" s="247"/>
      <c r="N2256" s="189"/>
      <c r="T2256" s="251"/>
      <c r="V2256" s="189"/>
      <c r="W2256" s="189"/>
      <c r="X2256" s="189"/>
      <c r="Y2256" s="189"/>
    </row>
    <row r="2257" spans="6:25" s="246" customFormat="1" x14ac:dyDescent="0.3">
      <c r="F2257" s="247"/>
      <c r="N2257" s="189"/>
      <c r="T2257" s="251"/>
      <c r="V2257" s="189"/>
      <c r="W2257" s="189"/>
      <c r="X2257" s="189"/>
      <c r="Y2257" s="189"/>
    </row>
    <row r="2258" spans="6:25" s="246" customFormat="1" x14ac:dyDescent="0.3">
      <c r="F2258" s="247"/>
      <c r="N2258" s="189"/>
      <c r="T2258" s="251"/>
      <c r="V2258" s="189"/>
      <c r="W2258" s="189"/>
      <c r="X2258" s="189"/>
      <c r="Y2258" s="189"/>
    </row>
    <row r="2259" spans="6:25" s="246" customFormat="1" x14ac:dyDescent="0.3">
      <c r="F2259" s="247"/>
      <c r="N2259" s="189"/>
      <c r="T2259" s="251"/>
      <c r="V2259" s="189"/>
      <c r="W2259" s="189"/>
      <c r="X2259" s="189"/>
      <c r="Y2259" s="189"/>
    </row>
    <row r="2260" spans="6:25" s="246" customFormat="1" x14ac:dyDescent="0.3">
      <c r="F2260" s="247"/>
      <c r="N2260" s="189"/>
      <c r="T2260" s="251"/>
      <c r="V2260" s="189"/>
      <c r="W2260" s="189"/>
      <c r="X2260" s="189"/>
      <c r="Y2260" s="189"/>
    </row>
    <row r="2261" spans="6:25" s="246" customFormat="1" x14ac:dyDescent="0.3">
      <c r="F2261" s="247"/>
      <c r="N2261" s="189"/>
      <c r="T2261" s="251"/>
      <c r="V2261" s="189"/>
      <c r="W2261" s="189"/>
      <c r="X2261" s="189"/>
      <c r="Y2261" s="189"/>
    </row>
    <row r="2262" spans="6:25" s="246" customFormat="1" x14ac:dyDescent="0.3">
      <c r="F2262" s="247"/>
      <c r="N2262" s="189"/>
      <c r="T2262" s="251"/>
      <c r="V2262" s="189"/>
      <c r="W2262" s="189"/>
      <c r="X2262" s="189"/>
      <c r="Y2262" s="189"/>
    </row>
    <row r="2263" spans="6:25" s="246" customFormat="1" x14ac:dyDescent="0.3">
      <c r="F2263" s="247"/>
      <c r="N2263" s="189"/>
      <c r="T2263" s="251"/>
      <c r="V2263" s="189"/>
      <c r="W2263" s="189"/>
      <c r="X2263" s="189"/>
      <c r="Y2263" s="189"/>
    </row>
    <row r="2264" spans="6:25" s="246" customFormat="1" x14ac:dyDescent="0.3">
      <c r="F2264" s="247"/>
      <c r="N2264" s="189"/>
      <c r="T2264" s="251"/>
      <c r="V2264" s="189"/>
      <c r="W2264" s="189"/>
      <c r="X2264" s="189"/>
      <c r="Y2264" s="189"/>
    </row>
    <row r="2265" spans="6:25" s="246" customFormat="1" x14ac:dyDescent="0.3">
      <c r="F2265" s="247"/>
      <c r="N2265" s="189"/>
      <c r="T2265" s="251"/>
      <c r="V2265" s="189"/>
      <c r="W2265" s="189"/>
      <c r="X2265" s="189"/>
      <c r="Y2265" s="189"/>
    </row>
    <row r="2266" spans="6:25" s="246" customFormat="1" x14ac:dyDescent="0.3">
      <c r="F2266" s="247"/>
      <c r="N2266" s="189"/>
      <c r="T2266" s="251"/>
      <c r="V2266" s="189"/>
      <c r="W2266" s="189"/>
      <c r="X2266" s="189"/>
      <c r="Y2266" s="189"/>
    </row>
    <row r="2267" spans="6:25" s="246" customFormat="1" x14ac:dyDescent="0.3">
      <c r="F2267" s="247"/>
      <c r="N2267" s="189"/>
      <c r="T2267" s="251"/>
      <c r="V2267" s="189"/>
      <c r="W2267" s="189"/>
      <c r="X2267" s="189"/>
      <c r="Y2267" s="189"/>
    </row>
    <row r="2268" spans="6:25" s="246" customFormat="1" x14ac:dyDescent="0.3">
      <c r="F2268" s="247"/>
      <c r="N2268" s="189"/>
      <c r="T2268" s="251"/>
      <c r="V2268" s="189"/>
      <c r="W2268" s="189"/>
      <c r="X2268" s="189"/>
      <c r="Y2268" s="189"/>
    </row>
    <row r="2269" spans="6:25" s="246" customFormat="1" x14ac:dyDescent="0.3">
      <c r="F2269" s="247"/>
      <c r="N2269" s="189"/>
      <c r="T2269" s="251"/>
      <c r="V2269" s="189"/>
      <c r="W2269" s="189"/>
      <c r="X2269" s="189"/>
      <c r="Y2269" s="189"/>
    </row>
    <row r="2270" spans="6:25" s="246" customFormat="1" x14ac:dyDescent="0.3">
      <c r="F2270" s="247"/>
      <c r="N2270" s="189"/>
      <c r="T2270" s="251"/>
      <c r="V2270" s="189"/>
      <c r="W2270" s="189"/>
      <c r="X2270" s="189"/>
      <c r="Y2270" s="189"/>
    </row>
    <row r="2271" spans="6:25" s="246" customFormat="1" x14ac:dyDescent="0.3">
      <c r="F2271" s="247"/>
      <c r="N2271" s="189"/>
      <c r="T2271" s="251"/>
      <c r="V2271" s="189"/>
      <c r="W2271" s="189"/>
      <c r="X2271" s="189"/>
      <c r="Y2271" s="189"/>
    </row>
    <row r="2272" spans="6:25" s="246" customFormat="1" x14ac:dyDescent="0.3">
      <c r="F2272" s="247"/>
      <c r="N2272" s="189"/>
      <c r="T2272" s="251"/>
      <c r="V2272" s="189"/>
      <c r="W2272" s="189"/>
      <c r="X2272" s="189"/>
      <c r="Y2272" s="189"/>
    </row>
    <row r="2273" spans="6:25" s="246" customFormat="1" x14ac:dyDescent="0.3">
      <c r="F2273" s="247"/>
      <c r="N2273" s="189"/>
      <c r="T2273" s="251"/>
      <c r="V2273" s="189"/>
      <c r="W2273" s="189"/>
      <c r="X2273" s="189"/>
      <c r="Y2273" s="189"/>
    </row>
    <row r="2274" spans="6:25" s="246" customFormat="1" x14ac:dyDescent="0.3">
      <c r="F2274" s="247"/>
      <c r="N2274" s="189"/>
      <c r="T2274" s="251"/>
      <c r="V2274" s="189"/>
      <c r="W2274" s="189"/>
      <c r="X2274" s="189"/>
      <c r="Y2274" s="189"/>
    </row>
    <row r="2275" spans="6:25" s="246" customFormat="1" x14ac:dyDescent="0.3">
      <c r="F2275" s="247"/>
      <c r="N2275" s="189"/>
      <c r="T2275" s="251"/>
      <c r="V2275" s="189"/>
      <c r="W2275" s="189"/>
      <c r="X2275" s="189"/>
      <c r="Y2275" s="189"/>
    </row>
    <row r="2276" spans="6:25" s="246" customFormat="1" x14ac:dyDescent="0.3">
      <c r="F2276" s="247"/>
      <c r="N2276" s="189"/>
      <c r="T2276" s="251"/>
      <c r="V2276" s="189"/>
      <c r="W2276" s="189"/>
      <c r="X2276" s="189"/>
      <c r="Y2276" s="189"/>
    </row>
    <row r="2277" spans="6:25" s="246" customFormat="1" x14ac:dyDescent="0.3">
      <c r="F2277" s="247"/>
      <c r="N2277" s="189"/>
      <c r="T2277" s="251"/>
      <c r="V2277" s="189"/>
      <c r="W2277" s="189"/>
      <c r="X2277" s="189"/>
      <c r="Y2277" s="189"/>
    </row>
    <row r="2278" spans="6:25" s="246" customFormat="1" x14ac:dyDescent="0.3">
      <c r="F2278" s="247"/>
      <c r="N2278" s="189"/>
      <c r="T2278" s="251"/>
      <c r="V2278" s="189"/>
      <c r="W2278" s="189"/>
      <c r="X2278" s="189"/>
      <c r="Y2278" s="189"/>
    </row>
    <row r="2279" spans="6:25" s="246" customFormat="1" x14ac:dyDescent="0.3">
      <c r="F2279" s="247"/>
      <c r="N2279" s="189"/>
      <c r="T2279" s="251"/>
      <c r="V2279" s="189"/>
      <c r="W2279" s="189"/>
      <c r="X2279" s="189"/>
      <c r="Y2279" s="189"/>
    </row>
    <row r="2280" spans="6:25" s="246" customFormat="1" x14ac:dyDescent="0.3">
      <c r="F2280" s="247"/>
      <c r="N2280" s="189"/>
      <c r="T2280" s="251"/>
      <c r="V2280" s="189"/>
      <c r="W2280" s="189"/>
      <c r="X2280" s="189"/>
      <c r="Y2280" s="189"/>
    </row>
    <row r="2281" spans="6:25" s="246" customFormat="1" x14ac:dyDescent="0.3">
      <c r="F2281" s="247"/>
      <c r="N2281" s="189"/>
      <c r="T2281" s="251"/>
      <c r="V2281" s="189"/>
      <c r="W2281" s="189"/>
      <c r="X2281" s="189"/>
      <c r="Y2281" s="189"/>
    </row>
    <row r="2282" spans="6:25" s="246" customFormat="1" x14ac:dyDescent="0.3">
      <c r="F2282" s="247"/>
      <c r="N2282" s="189"/>
      <c r="T2282" s="251"/>
      <c r="V2282" s="189"/>
      <c r="W2282" s="189"/>
      <c r="X2282" s="189"/>
      <c r="Y2282" s="189"/>
    </row>
    <row r="2283" spans="6:25" s="246" customFormat="1" x14ac:dyDescent="0.3">
      <c r="F2283" s="247"/>
      <c r="N2283" s="189"/>
      <c r="T2283" s="251"/>
      <c r="V2283" s="189"/>
      <c r="W2283" s="189"/>
      <c r="X2283" s="189"/>
      <c r="Y2283" s="189"/>
    </row>
    <row r="2284" spans="6:25" s="246" customFormat="1" x14ac:dyDescent="0.3">
      <c r="F2284" s="247"/>
      <c r="N2284" s="189"/>
      <c r="T2284" s="251"/>
      <c r="V2284" s="189"/>
      <c r="W2284" s="189"/>
      <c r="X2284" s="189"/>
      <c r="Y2284" s="189"/>
    </row>
    <row r="2285" spans="6:25" s="246" customFormat="1" x14ac:dyDescent="0.3">
      <c r="F2285" s="247"/>
      <c r="N2285" s="189"/>
      <c r="T2285" s="251"/>
      <c r="V2285" s="189"/>
      <c r="W2285" s="189"/>
      <c r="X2285" s="189"/>
      <c r="Y2285" s="189"/>
    </row>
    <row r="2286" spans="6:25" s="246" customFormat="1" x14ac:dyDescent="0.3">
      <c r="F2286" s="247"/>
      <c r="N2286" s="189"/>
      <c r="T2286" s="251"/>
      <c r="V2286" s="189"/>
      <c r="W2286" s="189"/>
      <c r="X2286" s="189"/>
      <c r="Y2286" s="189"/>
    </row>
    <row r="2287" spans="6:25" s="246" customFormat="1" x14ac:dyDescent="0.3">
      <c r="F2287" s="247"/>
      <c r="N2287" s="189"/>
      <c r="T2287" s="251"/>
      <c r="V2287" s="189"/>
      <c r="W2287" s="189"/>
      <c r="X2287" s="189"/>
      <c r="Y2287" s="189"/>
    </row>
    <row r="2288" spans="6:25" s="246" customFormat="1" x14ac:dyDescent="0.3">
      <c r="F2288" s="247"/>
      <c r="N2288" s="189"/>
      <c r="T2288" s="251"/>
      <c r="V2288" s="189"/>
      <c r="W2288" s="189"/>
      <c r="X2288" s="189"/>
      <c r="Y2288" s="189"/>
    </row>
    <row r="2289" spans="6:25" s="246" customFormat="1" x14ac:dyDescent="0.3">
      <c r="F2289" s="247"/>
      <c r="N2289" s="189"/>
      <c r="T2289" s="251"/>
      <c r="V2289" s="189"/>
      <c r="W2289" s="189"/>
      <c r="X2289" s="189"/>
      <c r="Y2289" s="189"/>
    </row>
    <row r="2290" spans="6:25" s="246" customFormat="1" x14ac:dyDescent="0.3">
      <c r="F2290" s="247"/>
      <c r="N2290" s="189"/>
      <c r="T2290" s="251"/>
      <c r="V2290" s="189"/>
      <c r="W2290" s="189"/>
      <c r="X2290" s="189"/>
      <c r="Y2290" s="189"/>
    </row>
    <row r="2291" spans="6:25" s="246" customFormat="1" x14ac:dyDescent="0.3">
      <c r="F2291" s="247"/>
      <c r="N2291" s="189"/>
      <c r="T2291" s="251"/>
      <c r="V2291" s="189"/>
      <c r="W2291" s="189"/>
      <c r="X2291" s="189"/>
      <c r="Y2291" s="189"/>
    </row>
    <row r="2292" spans="6:25" s="246" customFormat="1" x14ac:dyDescent="0.3">
      <c r="F2292" s="247"/>
      <c r="N2292" s="189"/>
      <c r="T2292" s="251"/>
      <c r="V2292" s="189"/>
      <c r="W2292" s="189"/>
      <c r="X2292" s="189"/>
      <c r="Y2292" s="189"/>
    </row>
    <row r="2293" spans="6:25" s="246" customFormat="1" x14ac:dyDescent="0.3">
      <c r="F2293" s="247"/>
      <c r="N2293" s="189"/>
      <c r="T2293" s="251"/>
      <c r="V2293" s="189"/>
      <c r="W2293" s="189"/>
      <c r="X2293" s="189"/>
      <c r="Y2293" s="189"/>
    </row>
    <row r="2294" spans="6:25" s="246" customFormat="1" x14ac:dyDescent="0.3">
      <c r="F2294" s="247"/>
      <c r="N2294" s="189"/>
      <c r="T2294" s="251"/>
      <c r="V2294" s="189"/>
      <c r="W2294" s="189"/>
      <c r="X2294" s="189"/>
      <c r="Y2294" s="189"/>
    </row>
    <row r="2295" spans="6:25" s="246" customFormat="1" x14ac:dyDescent="0.3">
      <c r="F2295" s="247"/>
      <c r="N2295" s="189"/>
      <c r="T2295" s="251"/>
      <c r="V2295" s="189"/>
      <c r="W2295" s="189"/>
      <c r="X2295" s="189"/>
      <c r="Y2295" s="189"/>
    </row>
    <row r="2296" spans="6:25" s="246" customFormat="1" x14ac:dyDescent="0.3">
      <c r="F2296" s="247"/>
      <c r="N2296" s="189"/>
      <c r="T2296" s="251"/>
      <c r="V2296" s="189"/>
      <c r="W2296" s="189"/>
      <c r="X2296" s="189"/>
      <c r="Y2296" s="189"/>
    </row>
    <row r="2297" spans="6:25" s="246" customFormat="1" x14ac:dyDescent="0.3">
      <c r="F2297" s="247"/>
      <c r="N2297" s="189"/>
      <c r="T2297" s="251"/>
      <c r="V2297" s="189"/>
      <c r="W2297" s="189"/>
      <c r="X2297" s="189"/>
      <c r="Y2297" s="189"/>
    </row>
    <row r="2298" spans="6:25" s="246" customFormat="1" x14ac:dyDescent="0.3">
      <c r="F2298" s="247"/>
      <c r="N2298" s="189"/>
      <c r="T2298" s="251"/>
      <c r="V2298" s="189"/>
      <c r="W2298" s="189"/>
      <c r="X2298" s="189"/>
      <c r="Y2298" s="189"/>
    </row>
    <row r="2299" spans="6:25" s="246" customFormat="1" x14ac:dyDescent="0.3">
      <c r="F2299" s="247"/>
      <c r="N2299" s="189"/>
      <c r="T2299" s="251"/>
      <c r="V2299" s="189"/>
      <c r="W2299" s="189"/>
      <c r="X2299" s="189"/>
      <c r="Y2299" s="189"/>
    </row>
    <row r="2300" spans="6:25" s="246" customFormat="1" x14ac:dyDescent="0.3">
      <c r="F2300" s="247"/>
      <c r="N2300" s="189"/>
      <c r="T2300" s="251"/>
      <c r="V2300" s="189"/>
      <c r="W2300" s="189"/>
      <c r="X2300" s="189"/>
      <c r="Y2300" s="189"/>
    </row>
    <row r="2301" spans="6:25" s="246" customFormat="1" x14ac:dyDescent="0.3">
      <c r="F2301" s="247"/>
      <c r="N2301" s="189"/>
      <c r="T2301" s="251"/>
      <c r="V2301" s="189"/>
      <c r="W2301" s="189"/>
      <c r="X2301" s="189"/>
      <c r="Y2301" s="189"/>
    </row>
    <row r="2302" spans="6:25" s="246" customFormat="1" x14ac:dyDescent="0.3">
      <c r="F2302" s="247"/>
      <c r="N2302" s="189"/>
      <c r="T2302" s="251"/>
      <c r="V2302" s="189"/>
      <c r="W2302" s="189"/>
      <c r="X2302" s="189"/>
      <c r="Y2302" s="189"/>
    </row>
    <row r="2303" spans="6:25" s="246" customFormat="1" x14ac:dyDescent="0.3">
      <c r="F2303" s="247"/>
      <c r="N2303" s="189"/>
      <c r="T2303" s="251"/>
      <c r="V2303" s="189"/>
      <c r="W2303" s="189"/>
      <c r="X2303" s="189"/>
      <c r="Y2303" s="189"/>
    </row>
    <row r="2304" spans="6:25" s="246" customFormat="1" x14ac:dyDescent="0.3">
      <c r="F2304" s="247"/>
      <c r="N2304" s="189"/>
      <c r="T2304" s="251"/>
      <c r="V2304" s="189"/>
      <c r="W2304" s="189"/>
      <c r="X2304" s="189"/>
      <c r="Y2304" s="189"/>
    </row>
    <row r="2305" spans="6:25" s="246" customFormat="1" x14ac:dyDescent="0.3">
      <c r="F2305" s="247"/>
      <c r="N2305" s="189"/>
      <c r="T2305" s="251"/>
      <c r="V2305" s="189"/>
      <c r="W2305" s="189"/>
      <c r="X2305" s="189"/>
      <c r="Y2305" s="189"/>
    </row>
    <row r="2306" spans="6:25" s="246" customFormat="1" x14ac:dyDescent="0.3">
      <c r="F2306" s="247"/>
      <c r="N2306" s="189"/>
      <c r="T2306" s="251"/>
      <c r="V2306" s="189"/>
      <c r="W2306" s="189"/>
      <c r="X2306" s="189"/>
      <c r="Y2306" s="189"/>
    </row>
    <row r="2307" spans="6:25" s="246" customFormat="1" x14ac:dyDescent="0.3">
      <c r="F2307" s="247"/>
      <c r="N2307" s="189"/>
      <c r="T2307" s="251"/>
      <c r="V2307" s="189"/>
      <c r="W2307" s="189"/>
      <c r="X2307" s="189"/>
      <c r="Y2307" s="189"/>
    </row>
    <row r="2308" spans="6:25" s="246" customFormat="1" x14ac:dyDescent="0.3">
      <c r="F2308" s="247"/>
      <c r="N2308" s="189"/>
      <c r="T2308" s="251"/>
      <c r="V2308" s="189"/>
      <c r="W2308" s="189"/>
      <c r="X2308" s="189"/>
      <c r="Y2308" s="189"/>
    </row>
    <row r="2309" spans="6:25" s="246" customFormat="1" x14ac:dyDescent="0.3">
      <c r="F2309" s="247"/>
      <c r="N2309" s="189"/>
      <c r="T2309" s="251"/>
      <c r="V2309" s="189"/>
      <c r="W2309" s="189"/>
      <c r="X2309" s="189"/>
      <c r="Y2309" s="189"/>
    </row>
    <row r="2310" spans="6:25" s="246" customFormat="1" x14ac:dyDescent="0.3">
      <c r="F2310" s="247"/>
      <c r="N2310" s="189"/>
      <c r="T2310" s="251"/>
      <c r="V2310" s="189"/>
      <c r="W2310" s="189"/>
      <c r="X2310" s="189"/>
      <c r="Y2310" s="189"/>
    </row>
    <row r="2311" spans="6:25" s="246" customFormat="1" x14ac:dyDescent="0.3">
      <c r="F2311" s="247"/>
      <c r="N2311" s="189"/>
      <c r="T2311" s="251"/>
      <c r="V2311" s="189"/>
      <c r="W2311" s="189"/>
      <c r="X2311" s="189"/>
      <c r="Y2311" s="189"/>
    </row>
    <row r="2312" spans="6:25" s="246" customFormat="1" x14ac:dyDescent="0.3">
      <c r="F2312" s="247"/>
      <c r="N2312" s="189"/>
      <c r="T2312" s="251"/>
      <c r="V2312" s="189"/>
      <c r="W2312" s="189"/>
      <c r="X2312" s="189"/>
      <c r="Y2312" s="189"/>
    </row>
    <row r="2313" spans="6:25" s="246" customFormat="1" x14ac:dyDescent="0.3">
      <c r="F2313" s="247"/>
      <c r="N2313" s="189"/>
      <c r="T2313" s="251"/>
      <c r="V2313" s="189"/>
      <c r="W2313" s="189"/>
      <c r="X2313" s="189"/>
      <c r="Y2313" s="189"/>
    </row>
    <row r="2314" spans="6:25" s="246" customFormat="1" x14ac:dyDescent="0.3">
      <c r="F2314" s="247"/>
      <c r="N2314" s="189"/>
      <c r="T2314" s="251"/>
      <c r="V2314" s="189"/>
      <c r="W2314" s="189"/>
      <c r="X2314" s="189"/>
      <c r="Y2314" s="189"/>
    </row>
    <row r="2315" spans="6:25" s="246" customFormat="1" x14ac:dyDescent="0.3">
      <c r="F2315" s="247"/>
      <c r="N2315" s="189"/>
      <c r="T2315" s="251"/>
      <c r="V2315" s="189"/>
      <c r="W2315" s="189"/>
      <c r="X2315" s="189"/>
      <c r="Y2315" s="189"/>
    </row>
    <row r="2316" spans="6:25" s="246" customFormat="1" x14ac:dyDescent="0.3">
      <c r="F2316" s="247"/>
      <c r="N2316" s="189"/>
      <c r="T2316" s="251"/>
      <c r="V2316" s="189"/>
      <c r="W2316" s="189"/>
      <c r="X2316" s="189"/>
      <c r="Y2316" s="189"/>
    </row>
    <row r="2317" spans="6:25" s="246" customFormat="1" x14ac:dyDescent="0.3">
      <c r="F2317" s="247"/>
      <c r="N2317" s="189"/>
      <c r="T2317" s="251"/>
      <c r="V2317" s="189"/>
      <c r="W2317" s="189"/>
      <c r="X2317" s="189"/>
      <c r="Y2317" s="189"/>
    </row>
    <row r="2318" spans="6:25" s="246" customFormat="1" x14ac:dyDescent="0.3">
      <c r="F2318" s="247"/>
      <c r="N2318" s="189"/>
      <c r="T2318" s="251"/>
      <c r="V2318" s="189"/>
      <c r="W2318" s="189"/>
      <c r="X2318" s="189"/>
      <c r="Y2318" s="189"/>
    </row>
    <row r="2319" spans="6:25" s="246" customFormat="1" x14ac:dyDescent="0.3">
      <c r="F2319" s="247"/>
      <c r="N2319" s="189"/>
      <c r="T2319" s="251"/>
      <c r="V2319" s="189"/>
      <c r="W2319" s="189"/>
      <c r="X2319" s="189"/>
      <c r="Y2319" s="189"/>
    </row>
    <row r="2320" spans="6:25" s="246" customFormat="1" x14ac:dyDescent="0.3">
      <c r="F2320" s="247"/>
      <c r="N2320" s="189"/>
      <c r="T2320" s="251"/>
      <c r="V2320" s="189"/>
      <c r="W2320" s="189"/>
      <c r="X2320" s="189"/>
      <c r="Y2320" s="189"/>
    </row>
    <row r="2321" spans="6:25" s="246" customFormat="1" x14ac:dyDescent="0.3">
      <c r="F2321" s="247"/>
      <c r="N2321" s="189"/>
      <c r="T2321" s="251"/>
      <c r="V2321" s="189"/>
      <c r="W2321" s="189"/>
      <c r="X2321" s="189"/>
      <c r="Y2321" s="189"/>
    </row>
    <row r="2322" spans="6:25" s="246" customFormat="1" x14ac:dyDescent="0.3">
      <c r="F2322" s="247"/>
      <c r="N2322" s="189"/>
      <c r="T2322" s="251"/>
      <c r="V2322" s="189"/>
      <c r="W2322" s="189"/>
      <c r="X2322" s="189"/>
      <c r="Y2322" s="189"/>
    </row>
    <row r="2323" spans="6:25" s="246" customFormat="1" x14ac:dyDescent="0.3">
      <c r="F2323" s="247"/>
      <c r="N2323" s="189"/>
      <c r="T2323" s="251"/>
      <c r="V2323" s="189"/>
      <c r="W2323" s="189"/>
      <c r="X2323" s="189"/>
      <c r="Y2323" s="189"/>
    </row>
    <row r="2324" spans="6:25" s="246" customFormat="1" x14ac:dyDescent="0.3">
      <c r="F2324" s="247"/>
      <c r="N2324" s="189"/>
      <c r="T2324" s="251"/>
      <c r="V2324" s="189"/>
      <c r="W2324" s="189"/>
      <c r="X2324" s="189"/>
      <c r="Y2324" s="189"/>
    </row>
    <row r="2325" spans="6:25" s="246" customFormat="1" x14ac:dyDescent="0.3">
      <c r="F2325" s="247"/>
      <c r="N2325" s="189"/>
      <c r="T2325" s="251"/>
      <c r="V2325" s="189"/>
      <c r="W2325" s="189"/>
      <c r="X2325" s="189"/>
      <c r="Y2325" s="189"/>
    </row>
    <row r="2326" spans="6:25" s="246" customFormat="1" x14ac:dyDescent="0.3">
      <c r="F2326" s="247"/>
      <c r="N2326" s="189"/>
      <c r="T2326" s="251"/>
      <c r="V2326" s="189"/>
      <c r="W2326" s="189"/>
      <c r="X2326" s="189"/>
      <c r="Y2326" s="189"/>
    </row>
    <row r="2327" spans="6:25" s="246" customFormat="1" x14ac:dyDescent="0.3">
      <c r="F2327" s="247"/>
      <c r="N2327" s="189"/>
      <c r="T2327" s="251"/>
      <c r="V2327" s="189"/>
      <c r="W2327" s="189"/>
      <c r="X2327" s="189"/>
      <c r="Y2327" s="189"/>
    </row>
    <row r="2328" spans="6:25" s="246" customFormat="1" x14ac:dyDescent="0.3">
      <c r="F2328" s="247"/>
      <c r="N2328" s="189"/>
      <c r="T2328" s="251"/>
      <c r="V2328" s="189"/>
      <c r="W2328" s="189"/>
      <c r="X2328" s="189"/>
      <c r="Y2328" s="189"/>
    </row>
    <row r="2329" spans="6:25" s="246" customFormat="1" x14ac:dyDescent="0.3">
      <c r="F2329" s="247"/>
      <c r="N2329" s="189"/>
      <c r="T2329" s="251"/>
      <c r="V2329" s="189"/>
      <c r="W2329" s="189"/>
      <c r="X2329" s="189"/>
      <c r="Y2329" s="189"/>
    </row>
    <row r="2330" spans="6:25" s="246" customFormat="1" x14ac:dyDescent="0.3">
      <c r="F2330" s="247"/>
      <c r="N2330" s="189"/>
      <c r="T2330" s="251"/>
      <c r="V2330" s="189"/>
      <c r="W2330" s="189"/>
      <c r="X2330" s="189"/>
      <c r="Y2330" s="189"/>
    </row>
    <row r="2331" spans="6:25" s="246" customFormat="1" x14ac:dyDescent="0.3">
      <c r="F2331" s="247"/>
      <c r="N2331" s="189"/>
      <c r="T2331" s="251"/>
      <c r="V2331" s="189"/>
      <c r="W2331" s="189"/>
      <c r="X2331" s="189"/>
      <c r="Y2331" s="189"/>
    </row>
    <row r="2332" spans="6:25" s="246" customFormat="1" x14ac:dyDescent="0.3">
      <c r="F2332" s="247"/>
      <c r="N2332" s="189"/>
      <c r="T2332" s="251"/>
      <c r="V2332" s="189"/>
      <c r="W2332" s="189"/>
      <c r="X2332" s="189"/>
      <c r="Y2332" s="189"/>
    </row>
    <row r="2333" spans="6:25" s="246" customFormat="1" x14ac:dyDescent="0.3">
      <c r="F2333" s="247"/>
      <c r="N2333" s="189"/>
      <c r="T2333" s="251"/>
      <c r="V2333" s="189"/>
      <c r="W2333" s="189"/>
      <c r="X2333" s="189"/>
      <c r="Y2333" s="189"/>
    </row>
    <row r="2334" spans="6:25" s="246" customFormat="1" x14ac:dyDescent="0.3">
      <c r="F2334" s="247"/>
      <c r="N2334" s="189"/>
      <c r="T2334" s="251"/>
      <c r="V2334" s="189"/>
      <c r="W2334" s="189"/>
      <c r="X2334" s="189"/>
      <c r="Y2334" s="189"/>
    </row>
    <row r="2335" spans="6:25" s="246" customFormat="1" x14ac:dyDescent="0.3">
      <c r="F2335" s="247"/>
      <c r="N2335" s="189"/>
      <c r="T2335" s="251"/>
      <c r="V2335" s="189"/>
      <c r="W2335" s="189"/>
      <c r="X2335" s="189"/>
      <c r="Y2335" s="189"/>
    </row>
    <row r="2336" spans="6:25" s="246" customFormat="1" x14ac:dyDescent="0.3">
      <c r="F2336" s="247"/>
      <c r="N2336" s="189"/>
      <c r="T2336" s="251"/>
      <c r="V2336" s="189"/>
      <c r="W2336" s="189"/>
      <c r="X2336" s="189"/>
      <c r="Y2336" s="189"/>
    </row>
    <row r="2337" spans="6:25" s="246" customFormat="1" x14ac:dyDescent="0.3">
      <c r="F2337" s="247"/>
      <c r="N2337" s="189"/>
      <c r="T2337" s="251"/>
      <c r="V2337" s="189"/>
      <c r="W2337" s="189"/>
      <c r="X2337" s="189"/>
      <c r="Y2337" s="189"/>
    </row>
    <row r="2338" spans="6:25" s="246" customFormat="1" x14ac:dyDescent="0.3">
      <c r="F2338" s="247"/>
      <c r="N2338" s="189"/>
      <c r="T2338" s="251"/>
      <c r="V2338" s="189"/>
      <c r="W2338" s="189"/>
      <c r="X2338" s="189"/>
      <c r="Y2338" s="189"/>
    </row>
    <row r="2339" spans="6:25" s="246" customFormat="1" x14ac:dyDescent="0.3">
      <c r="F2339" s="247"/>
      <c r="N2339" s="189"/>
      <c r="T2339" s="251"/>
      <c r="V2339" s="189"/>
      <c r="W2339" s="189"/>
      <c r="X2339" s="189"/>
      <c r="Y2339" s="189"/>
    </row>
    <row r="2340" spans="6:25" s="246" customFormat="1" x14ac:dyDescent="0.3">
      <c r="F2340" s="247"/>
      <c r="N2340" s="189"/>
      <c r="T2340" s="251"/>
      <c r="V2340" s="189"/>
      <c r="W2340" s="189"/>
      <c r="X2340" s="189"/>
      <c r="Y2340" s="189"/>
    </row>
    <row r="2341" spans="6:25" s="246" customFormat="1" x14ac:dyDescent="0.3">
      <c r="F2341" s="247"/>
      <c r="N2341" s="189"/>
      <c r="T2341" s="251"/>
      <c r="V2341" s="189"/>
      <c r="W2341" s="189"/>
      <c r="X2341" s="189"/>
      <c r="Y2341" s="189"/>
    </row>
    <row r="2342" spans="6:25" s="246" customFormat="1" x14ac:dyDescent="0.3">
      <c r="F2342" s="247"/>
      <c r="N2342" s="189"/>
      <c r="T2342" s="251"/>
      <c r="V2342" s="189"/>
      <c r="W2342" s="189"/>
      <c r="X2342" s="189"/>
      <c r="Y2342" s="189"/>
    </row>
    <row r="2343" spans="6:25" s="246" customFormat="1" x14ac:dyDescent="0.3">
      <c r="F2343" s="247"/>
      <c r="N2343" s="189"/>
      <c r="T2343" s="251"/>
      <c r="V2343" s="189"/>
      <c r="W2343" s="189"/>
      <c r="X2343" s="189"/>
      <c r="Y2343" s="189"/>
    </row>
    <row r="2344" spans="6:25" s="246" customFormat="1" x14ac:dyDescent="0.3">
      <c r="F2344" s="247"/>
      <c r="N2344" s="189"/>
      <c r="T2344" s="251"/>
      <c r="V2344" s="189"/>
      <c r="W2344" s="189"/>
      <c r="X2344" s="189"/>
      <c r="Y2344" s="189"/>
    </row>
    <row r="2345" spans="6:25" s="246" customFormat="1" x14ac:dyDescent="0.3">
      <c r="F2345" s="247"/>
      <c r="N2345" s="189"/>
      <c r="T2345" s="251"/>
      <c r="V2345" s="189"/>
      <c r="W2345" s="189"/>
      <c r="X2345" s="189"/>
      <c r="Y2345" s="189"/>
    </row>
    <row r="2346" spans="6:25" s="246" customFormat="1" x14ac:dyDescent="0.3">
      <c r="F2346" s="247"/>
      <c r="N2346" s="189"/>
      <c r="T2346" s="251"/>
      <c r="V2346" s="189"/>
      <c r="W2346" s="189"/>
      <c r="X2346" s="189"/>
      <c r="Y2346" s="189"/>
    </row>
    <row r="2347" spans="6:25" s="246" customFormat="1" x14ac:dyDescent="0.3">
      <c r="F2347" s="247"/>
      <c r="N2347" s="189"/>
      <c r="T2347" s="251"/>
      <c r="V2347" s="189"/>
      <c r="W2347" s="189"/>
      <c r="X2347" s="189"/>
      <c r="Y2347" s="189"/>
    </row>
    <row r="2348" spans="6:25" s="246" customFormat="1" x14ac:dyDescent="0.3">
      <c r="F2348" s="247"/>
      <c r="N2348" s="189"/>
      <c r="T2348" s="251"/>
      <c r="V2348" s="189"/>
      <c r="W2348" s="189"/>
      <c r="X2348" s="189"/>
      <c r="Y2348" s="189"/>
    </row>
    <row r="2349" spans="6:25" s="246" customFormat="1" x14ac:dyDescent="0.3">
      <c r="F2349" s="247"/>
      <c r="N2349" s="189"/>
      <c r="T2349" s="251"/>
      <c r="V2349" s="189"/>
      <c r="W2349" s="189"/>
      <c r="X2349" s="189"/>
      <c r="Y2349" s="189"/>
    </row>
    <row r="2350" spans="6:25" s="246" customFormat="1" x14ac:dyDescent="0.3">
      <c r="F2350" s="247"/>
      <c r="N2350" s="189"/>
      <c r="T2350" s="251"/>
      <c r="V2350" s="189"/>
      <c r="W2350" s="189"/>
      <c r="X2350" s="189"/>
      <c r="Y2350" s="189"/>
    </row>
    <row r="2351" spans="6:25" s="246" customFormat="1" x14ac:dyDescent="0.3">
      <c r="F2351" s="247"/>
      <c r="N2351" s="189"/>
      <c r="T2351" s="251"/>
      <c r="V2351" s="189"/>
      <c r="W2351" s="189"/>
      <c r="X2351" s="189"/>
      <c r="Y2351" s="189"/>
    </row>
    <row r="2352" spans="6:25" s="246" customFormat="1" x14ac:dyDescent="0.3">
      <c r="F2352" s="247"/>
      <c r="N2352" s="189"/>
      <c r="T2352" s="251"/>
      <c r="V2352" s="189"/>
      <c r="W2352" s="189"/>
      <c r="X2352" s="189"/>
      <c r="Y2352" s="189"/>
    </row>
    <row r="2353" spans="6:25" s="246" customFormat="1" x14ac:dyDescent="0.3">
      <c r="F2353" s="247"/>
      <c r="N2353" s="189"/>
      <c r="T2353" s="251"/>
      <c r="V2353" s="189"/>
      <c r="W2353" s="189"/>
      <c r="X2353" s="189"/>
      <c r="Y2353" s="189"/>
    </row>
    <row r="2354" spans="6:25" s="246" customFormat="1" x14ac:dyDescent="0.3">
      <c r="F2354" s="247"/>
      <c r="N2354" s="189"/>
      <c r="T2354" s="251"/>
      <c r="V2354" s="189"/>
      <c r="W2354" s="189"/>
      <c r="X2354" s="189"/>
      <c r="Y2354" s="189"/>
    </row>
    <row r="2355" spans="6:25" s="246" customFormat="1" x14ac:dyDescent="0.3">
      <c r="F2355" s="247"/>
      <c r="N2355" s="189"/>
      <c r="T2355" s="251"/>
      <c r="V2355" s="189"/>
      <c r="W2355" s="189"/>
      <c r="X2355" s="189"/>
      <c r="Y2355" s="189"/>
    </row>
    <row r="2356" spans="6:25" s="246" customFormat="1" x14ac:dyDescent="0.3">
      <c r="F2356" s="247"/>
      <c r="N2356" s="189"/>
      <c r="T2356" s="251"/>
      <c r="V2356" s="189"/>
      <c r="W2356" s="189"/>
      <c r="X2356" s="189"/>
      <c r="Y2356" s="189"/>
    </row>
    <row r="2357" spans="6:25" s="246" customFormat="1" x14ac:dyDescent="0.3">
      <c r="F2357" s="247"/>
      <c r="N2357" s="189"/>
      <c r="T2357" s="251"/>
      <c r="V2357" s="189"/>
      <c r="W2357" s="189"/>
      <c r="X2357" s="189"/>
      <c r="Y2357" s="189"/>
    </row>
    <row r="2358" spans="6:25" s="246" customFormat="1" x14ac:dyDescent="0.3">
      <c r="F2358" s="247"/>
      <c r="N2358" s="189"/>
      <c r="T2358" s="251"/>
      <c r="V2358" s="189"/>
      <c r="W2358" s="189"/>
      <c r="X2358" s="189"/>
      <c r="Y2358" s="189"/>
    </row>
    <row r="2359" spans="6:25" s="246" customFormat="1" x14ac:dyDescent="0.3">
      <c r="F2359" s="247"/>
      <c r="N2359" s="189"/>
      <c r="T2359" s="251"/>
      <c r="V2359" s="189"/>
      <c r="W2359" s="189"/>
      <c r="X2359" s="189"/>
      <c r="Y2359" s="189"/>
    </row>
    <row r="2360" spans="6:25" s="246" customFormat="1" x14ac:dyDescent="0.3">
      <c r="F2360" s="247"/>
      <c r="N2360" s="189"/>
      <c r="T2360" s="251"/>
      <c r="V2360" s="189"/>
      <c r="W2360" s="189"/>
      <c r="X2360" s="189"/>
      <c r="Y2360" s="189"/>
    </row>
    <row r="2361" spans="6:25" s="246" customFormat="1" x14ac:dyDescent="0.3">
      <c r="F2361" s="247"/>
      <c r="N2361" s="189"/>
      <c r="T2361" s="251"/>
      <c r="V2361" s="189"/>
      <c r="W2361" s="189"/>
      <c r="X2361" s="189"/>
      <c r="Y2361" s="189"/>
    </row>
    <row r="2362" spans="6:25" s="246" customFormat="1" x14ac:dyDescent="0.3">
      <c r="F2362" s="247"/>
      <c r="N2362" s="189"/>
      <c r="T2362" s="251"/>
      <c r="V2362" s="189"/>
      <c r="W2362" s="189"/>
      <c r="X2362" s="189"/>
      <c r="Y2362" s="189"/>
    </row>
    <row r="2363" spans="6:25" s="246" customFormat="1" x14ac:dyDescent="0.3">
      <c r="F2363" s="247"/>
      <c r="N2363" s="189"/>
      <c r="T2363" s="251"/>
      <c r="V2363" s="189"/>
      <c r="W2363" s="189"/>
      <c r="X2363" s="189"/>
      <c r="Y2363" s="189"/>
    </row>
    <row r="2364" spans="6:25" s="246" customFormat="1" x14ac:dyDescent="0.3">
      <c r="F2364" s="247"/>
      <c r="N2364" s="189"/>
      <c r="T2364" s="251"/>
      <c r="V2364" s="189"/>
      <c r="W2364" s="189"/>
      <c r="X2364" s="189"/>
      <c r="Y2364" s="189"/>
    </row>
    <row r="2365" spans="6:25" s="246" customFormat="1" x14ac:dyDescent="0.3">
      <c r="F2365" s="247"/>
      <c r="N2365" s="189"/>
      <c r="T2365" s="251"/>
      <c r="V2365" s="189"/>
      <c r="W2365" s="189"/>
      <c r="X2365" s="189"/>
      <c r="Y2365" s="189"/>
    </row>
    <row r="2366" spans="6:25" s="246" customFormat="1" x14ac:dyDescent="0.3">
      <c r="F2366" s="247"/>
      <c r="N2366" s="189"/>
      <c r="T2366" s="251"/>
      <c r="V2366" s="189"/>
      <c r="W2366" s="189"/>
      <c r="X2366" s="189"/>
      <c r="Y2366" s="189"/>
    </row>
    <row r="2367" spans="6:25" s="246" customFormat="1" x14ac:dyDescent="0.3">
      <c r="F2367" s="247"/>
      <c r="N2367" s="189"/>
      <c r="T2367" s="251"/>
      <c r="V2367" s="189"/>
      <c r="W2367" s="189"/>
      <c r="X2367" s="189"/>
      <c r="Y2367" s="189"/>
    </row>
    <row r="2368" spans="6:25" s="246" customFormat="1" x14ac:dyDescent="0.3">
      <c r="F2368" s="247"/>
      <c r="N2368" s="189"/>
      <c r="T2368" s="251"/>
      <c r="V2368" s="189"/>
      <c r="W2368" s="189"/>
      <c r="X2368" s="189"/>
      <c r="Y2368" s="189"/>
    </row>
    <row r="2369" spans="6:25" s="246" customFormat="1" x14ac:dyDescent="0.3">
      <c r="F2369" s="247"/>
      <c r="N2369" s="189"/>
      <c r="T2369" s="251"/>
      <c r="V2369" s="189"/>
      <c r="W2369" s="189"/>
      <c r="X2369" s="189"/>
      <c r="Y2369" s="189"/>
    </row>
    <row r="2370" spans="6:25" s="246" customFormat="1" x14ac:dyDescent="0.3">
      <c r="F2370" s="247"/>
      <c r="N2370" s="189"/>
      <c r="T2370" s="251"/>
      <c r="V2370" s="189"/>
      <c r="W2370" s="189"/>
      <c r="X2370" s="189"/>
      <c r="Y2370" s="189"/>
    </row>
    <row r="2371" spans="6:25" s="246" customFormat="1" x14ac:dyDescent="0.3">
      <c r="F2371" s="247"/>
      <c r="N2371" s="189"/>
      <c r="T2371" s="251"/>
      <c r="V2371" s="189"/>
      <c r="W2371" s="189"/>
      <c r="X2371" s="189"/>
      <c r="Y2371" s="189"/>
    </row>
    <row r="2372" spans="6:25" s="246" customFormat="1" x14ac:dyDescent="0.3">
      <c r="F2372" s="247"/>
      <c r="N2372" s="189"/>
      <c r="T2372" s="251"/>
      <c r="V2372" s="189"/>
      <c r="W2372" s="189"/>
      <c r="X2372" s="189"/>
      <c r="Y2372" s="189"/>
    </row>
    <row r="2373" spans="6:25" s="246" customFormat="1" x14ac:dyDescent="0.3">
      <c r="F2373" s="247"/>
      <c r="N2373" s="189"/>
      <c r="T2373" s="251"/>
      <c r="V2373" s="189"/>
      <c r="W2373" s="189"/>
      <c r="X2373" s="189"/>
      <c r="Y2373" s="189"/>
    </row>
    <row r="2374" spans="6:25" s="246" customFormat="1" x14ac:dyDescent="0.3">
      <c r="F2374" s="247"/>
      <c r="N2374" s="189"/>
      <c r="T2374" s="251"/>
      <c r="V2374" s="189"/>
      <c r="W2374" s="189"/>
      <c r="X2374" s="189"/>
      <c r="Y2374" s="189"/>
    </row>
    <row r="2375" spans="6:25" s="246" customFormat="1" x14ac:dyDescent="0.3">
      <c r="F2375" s="247"/>
      <c r="N2375" s="189"/>
      <c r="T2375" s="251"/>
      <c r="V2375" s="189"/>
      <c r="W2375" s="189"/>
      <c r="X2375" s="189"/>
      <c r="Y2375" s="189"/>
    </row>
    <row r="2376" spans="6:25" s="246" customFormat="1" x14ac:dyDescent="0.3">
      <c r="F2376" s="247"/>
      <c r="N2376" s="189"/>
      <c r="T2376" s="251"/>
      <c r="V2376" s="189"/>
      <c r="W2376" s="189"/>
      <c r="X2376" s="189"/>
      <c r="Y2376" s="189"/>
    </row>
    <row r="2377" spans="6:25" s="246" customFormat="1" x14ac:dyDescent="0.3">
      <c r="F2377" s="247"/>
      <c r="N2377" s="189"/>
      <c r="T2377" s="251"/>
      <c r="V2377" s="189"/>
      <c r="W2377" s="189"/>
      <c r="X2377" s="189"/>
      <c r="Y2377" s="189"/>
    </row>
    <row r="2378" spans="6:25" s="246" customFormat="1" x14ac:dyDescent="0.3">
      <c r="F2378" s="247"/>
      <c r="N2378" s="189"/>
      <c r="T2378" s="251"/>
      <c r="V2378" s="189"/>
      <c r="W2378" s="189"/>
      <c r="X2378" s="189"/>
      <c r="Y2378" s="189"/>
    </row>
    <row r="2379" spans="6:25" s="246" customFormat="1" x14ac:dyDescent="0.3">
      <c r="F2379" s="247"/>
      <c r="N2379" s="189"/>
      <c r="T2379" s="251"/>
      <c r="V2379" s="189"/>
      <c r="W2379" s="189"/>
      <c r="X2379" s="189"/>
      <c r="Y2379" s="189"/>
    </row>
    <row r="2380" spans="6:25" s="246" customFormat="1" x14ac:dyDescent="0.3">
      <c r="F2380" s="247"/>
      <c r="N2380" s="189"/>
      <c r="T2380" s="251"/>
      <c r="V2380" s="189"/>
      <c r="W2380" s="189"/>
      <c r="X2380" s="189"/>
      <c r="Y2380" s="189"/>
    </row>
    <row r="2381" spans="6:25" s="246" customFormat="1" x14ac:dyDescent="0.3">
      <c r="F2381" s="247"/>
      <c r="N2381" s="189"/>
      <c r="T2381" s="251"/>
      <c r="V2381" s="189"/>
      <c r="W2381" s="189"/>
      <c r="X2381" s="189"/>
      <c r="Y2381" s="189"/>
    </row>
    <row r="2382" spans="6:25" s="246" customFormat="1" x14ac:dyDescent="0.3">
      <c r="F2382" s="247"/>
      <c r="N2382" s="189"/>
      <c r="T2382" s="251"/>
      <c r="V2382" s="189"/>
      <c r="W2382" s="189"/>
      <c r="X2382" s="189"/>
      <c r="Y2382" s="189"/>
    </row>
    <row r="2383" spans="6:25" s="246" customFormat="1" x14ac:dyDescent="0.3">
      <c r="F2383" s="247"/>
      <c r="N2383" s="189"/>
      <c r="T2383" s="251"/>
      <c r="V2383" s="189"/>
      <c r="W2383" s="189"/>
      <c r="X2383" s="189"/>
      <c r="Y2383" s="189"/>
    </row>
    <row r="2384" spans="6:25" s="246" customFormat="1" x14ac:dyDescent="0.3">
      <c r="F2384" s="247"/>
      <c r="N2384" s="189"/>
      <c r="T2384" s="251"/>
      <c r="V2384" s="189"/>
      <c r="W2384" s="189"/>
      <c r="X2384" s="189"/>
      <c r="Y2384" s="189"/>
    </row>
    <row r="2385" spans="6:25" s="246" customFormat="1" x14ac:dyDescent="0.3">
      <c r="F2385" s="247"/>
      <c r="N2385" s="189"/>
      <c r="T2385" s="251"/>
      <c r="V2385" s="189"/>
      <c r="W2385" s="189"/>
      <c r="X2385" s="189"/>
      <c r="Y2385" s="189"/>
    </row>
    <row r="2386" spans="6:25" s="246" customFormat="1" x14ac:dyDescent="0.3">
      <c r="F2386" s="247"/>
      <c r="N2386" s="189"/>
      <c r="T2386" s="251"/>
      <c r="V2386" s="189"/>
      <c r="W2386" s="189"/>
      <c r="X2386" s="189"/>
      <c r="Y2386" s="189"/>
    </row>
    <row r="2387" spans="6:25" s="246" customFormat="1" x14ac:dyDescent="0.3">
      <c r="F2387" s="247"/>
      <c r="N2387" s="189"/>
      <c r="T2387" s="251"/>
      <c r="V2387" s="189"/>
      <c r="W2387" s="189"/>
      <c r="X2387" s="189"/>
      <c r="Y2387" s="189"/>
    </row>
    <row r="2388" spans="6:25" s="246" customFormat="1" x14ac:dyDescent="0.3">
      <c r="F2388" s="247"/>
      <c r="N2388" s="189"/>
      <c r="T2388" s="251"/>
      <c r="V2388" s="189"/>
      <c r="W2388" s="189"/>
      <c r="X2388" s="189"/>
      <c r="Y2388" s="189"/>
    </row>
    <row r="2389" spans="6:25" s="246" customFormat="1" x14ac:dyDescent="0.3">
      <c r="F2389" s="247"/>
      <c r="N2389" s="189"/>
      <c r="T2389" s="251"/>
      <c r="V2389" s="189"/>
      <c r="W2389" s="189"/>
      <c r="X2389" s="189"/>
      <c r="Y2389" s="189"/>
    </row>
    <row r="2390" spans="6:25" s="246" customFormat="1" x14ac:dyDescent="0.3">
      <c r="F2390" s="247"/>
      <c r="N2390" s="189"/>
      <c r="T2390" s="251"/>
      <c r="V2390" s="189"/>
      <c r="W2390" s="189"/>
      <c r="X2390" s="189"/>
      <c r="Y2390" s="189"/>
    </row>
    <row r="2391" spans="6:25" s="246" customFormat="1" x14ac:dyDescent="0.3">
      <c r="F2391" s="247"/>
      <c r="N2391" s="189"/>
      <c r="T2391" s="251"/>
      <c r="V2391" s="189"/>
      <c r="W2391" s="189"/>
      <c r="X2391" s="189"/>
      <c r="Y2391" s="189"/>
    </row>
    <row r="2392" spans="6:25" s="246" customFormat="1" x14ac:dyDescent="0.3">
      <c r="F2392" s="247"/>
      <c r="N2392" s="189"/>
      <c r="T2392" s="251"/>
      <c r="V2392" s="189"/>
      <c r="W2392" s="189"/>
      <c r="X2392" s="189"/>
      <c r="Y2392" s="189"/>
    </row>
    <row r="2393" spans="6:25" s="246" customFormat="1" x14ac:dyDescent="0.3">
      <c r="F2393" s="247"/>
      <c r="N2393" s="189"/>
      <c r="T2393" s="251"/>
      <c r="V2393" s="189"/>
      <c r="W2393" s="189"/>
      <c r="X2393" s="189"/>
      <c r="Y2393" s="189"/>
    </row>
    <row r="2394" spans="6:25" s="246" customFormat="1" x14ac:dyDescent="0.3">
      <c r="F2394" s="247"/>
      <c r="N2394" s="189"/>
      <c r="T2394" s="251"/>
      <c r="V2394" s="189"/>
      <c r="W2394" s="189"/>
      <c r="X2394" s="189"/>
      <c r="Y2394" s="189"/>
    </row>
    <row r="2395" spans="6:25" s="246" customFormat="1" x14ac:dyDescent="0.3">
      <c r="F2395" s="247"/>
      <c r="N2395" s="189"/>
      <c r="T2395" s="251"/>
      <c r="V2395" s="189"/>
      <c r="W2395" s="189"/>
      <c r="X2395" s="189"/>
      <c r="Y2395" s="189"/>
    </row>
    <row r="2396" spans="6:25" s="246" customFormat="1" x14ac:dyDescent="0.3">
      <c r="F2396" s="247"/>
      <c r="N2396" s="189"/>
      <c r="T2396" s="251"/>
      <c r="V2396" s="189"/>
      <c r="W2396" s="189"/>
      <c r="X2396" s="189"/>
      <c r="Y2396" s="189"/>
    </row>
    <row r="2397" spans="6:25" s="246" customFormat="1" x14ac:dyDescent="0.3">
      <c r="F2397" s="247"/>
      <c r="N2397" s="189"/>
      <c r="T2397" s="251"/>
      <c r="V2397" s="189"/>
      <c r="W2397" s="189"/>
      <c r="X2397" s="189"/>
      <c r="Y2397" s="189"/>
    </row>
    <row r="2398" spans="6:25" s="246" customFormat="1" x14ac:dyDescent="0.3">
      <c r="F2398" s="247"/>
      <c r="N2398" s="189"/>
      <c r="T2398" s="251"/>
      <c r="V2398" s="189"/>
      <c r="W2398" s="189"/>
      <c r="X2398" s="189"/>
      <c r="Y2398" s="189"/>
    </row>
    <row r="2399" spans="6:25" s="246" customFormat="1" x14ac:dyDescent="0.3">
      <c r="F2399" s="247"/>
      <c r="N2399" s="189"/>
      <c r="T2399" s="251"/>
      <c r="V2399" s="189"/>
      <c r="W2399" s="189"/>
      <c r="X2399" s="189"/>
      <c r="Y2399" s="189"/>
    </row>
    <row r="2400" spans="6:25" s="246" customFormat="1" x14ac:dyDescent="0.3">
      <c r="F2400" s="247"/>
      <c r="N2400" s="189"/>
      <c r="T2400" s="251"/>
      <c r="V2400" s="189"/>
      <c r="W2400" s="189"/>
      <c r="X2400" s="189"/>
      <c r="Y2400" s="189"/>
    </row>
    <row r="2401" spans="6:25" s="246" customFormat="1" x14ac:dyDescent="0.3">
      <c r="F2401" s="247"/>
      <c r="N2401" s="189"/>
      <c r="T2401" s="251"/>
      <c r="V2401" s="189"/>
      <c r="W2401" s="189"/>
      <c r="X2401" s="189"/>
      <c r="Y2401" s="189"/>
    </row>
    <row r="2402" spans="6:25" s="246" customFormat="1" x14ac:dyDescent="0.3">
      <c r="F2402" s="247"/>
      <c r="N2402" s="189"/>
      <c r="T2402" s="251"/>
      <c r="V2402" s="189"/>
      <c r="W2402" s="189"/>
      <c r="X2402" s="189"/>
      <c r="Y2402" s="189"/>
    </row>
    <row r="2403" spans="6:25" s="246" customFormat="1" x14ac:dyDescent="0.3">
      <c r="F2403" s="247"/>
      <c r="N2403" s="189"/>
      <c r="T2403" s="251"/>
      <c r="V2403" s="189"/>
      <c r="W2403" s="189"/>
      <c r="X2403" s="189"/>
      <c r="Y2403" s="189"/>
    </row>
    <row r="2404" spans="6:25" s="246" customFormat="1" x14ac:dyDescent="0.3">
      <c r="F2404" s="247"/>
      <c r="N2404" s="189"/>
      <c r="T2404" s="251"/>
      <c r="V2404" s="189"/>
      <c r="W2404" s="189"/>
      <c r="X2404" s="189"/>
      <c r="Y2404" s="189"/>
    </row>
    <row r="2405" spans="6:25" s="246" customFormat="1" x14ac:dyDescent="0.3">
      <c r="F2405" s="247"/>
      <c r="N2405" s="189"/>
      <c r="T2405" s="251"/>
      <c r="V2405" s="189"/>
      <c r="W2405" s="189"/>
      <c r="X2405" s="189"/>
      <c r="Y2405" s="189"/>
    </row>
    <row r="2406" spans="6:25" s="246" customFormat="1" x14ac:dyDescent="0.3">
      <c r="F2406" s="247"/>
      <c r="N2406" s="189"/>
      <c r="T2406" s="251"/>
      <c r="V2406" s="189"/>
      <c r="W2406" s="189"/>
      <c r="X2406" s="189"/>
      <c r="Y2406" s="189"/>
    </row>
    <row r="2407" spans="6:25" s="246" customFormat="1" x14ac:dyDescent="0.3">
      <c r="F2407" s="247"/>
      <c r="N2407" s="189"/>
      <c r="T2407" s="251"/>
      <c r="V2407" s="189"/>
      <c r="W2407" s="189"/>
      <c r="X2407" s="189"/>
      <c r="Y2407" s="189"/>
    </row>
    <row r="2408" spans="6:25" s="246" customFormat="1" x14ac:dyDescent="0.3">
      <c r="F2408" s="247"/>
      <c r="N2408" s="189"/>
      <c r="T2408" s="251"/>
      <c r="V2408" s="189"/>
      <c r="W2408" s="189"/>
      <c r="X2408" s="189"/>
      <c r="Y2408" s="189"/>
    </row>
    <row r="2409" spans="6:25" s="246" customFormat="1" x14ac:dyDescent="0.3">
      <c r="F2409" s="247"/>
      <c r="N2409" s="189"/>
      <c r="T2409" s="251"/>
      <c r="V2409" s="189"/>
      <c r="W2409" s="189"/>
      <c r="X2409" s="189"/>
      <c r="Y2409" s="189"/>
    </row>
    <row r="2410" spans="6:25" s="246" customFormat="1" x14ac:dyDescent="0.3">
      <c r="F2410" s="247"/>
      <c r="N2410" s="189"/>
      <c r="T2410" s="251"/>
      <c r="V2410" s="189"/>
      <c r="W2410" s="189"/>
      <c r="X2410" s="189"/>
      <c r="Y2410" s="189"/>
    </row>
    <row r="2411" spans="6:25" s="246" customFormat="1" x14ac:dyDescent="0.3">
      <c r="F2411" s="247"/>
      <c r="N2411" s="189"/>
      <c r="T2411" s="251"/>
      <c r="V2411" s="189"/>
      <c r="W2411" s="189"/>
      <c r="X2411" s="189"/>
      <c r="Y2411" s="189"/>
    </row>
    <row r="2412" spans="6:25" s="246" customFormat="1" x14ac:dyDescent="0.3">
      <c r="F2412" s="247"/>
      <c r="N2412" s="189"/>
      <c r="T2412" s="251"/>
      <c r="V2412" s="189"/>
      <c r="W2412" s="189"/>
      <c r="X2412" s="189"/>
      <c r="Y2412" s="189"/>
    </row>
    <row r="2413" spans="6:25" s="246" customFormat="1" x14ac:dyDescent="0.3">
      <c r="F2413" s="247"/>
      <c r="N2413" s="189"/>
      <c r="T2413" s="251"/>
      <c r="V2413" s="189"/>
      <c r="W2413" s="189"/>
      <c r="X2413" s="189"/>
      <c r="Y2413" s="189"/>
    </row>
    <row r="2414" spans="6:25" s="246" customFormat="1" x14ac:dyDescent="0.3">
      <c r="F2414" s="247"/>
      <c r="N2414" s="189"/>
      <c r="T2414" s="251"/>
      <c r="V2414" s="189"/>
      <c r="W2414" s="189"/>
      <c r="X2414" s="189"/>
      <c r="Y2414" s="189"/>
    </row>
    <row r="2415" spans="6:25" s="246" customFormat="1" x14ac:dyDescent="0.3">
      <c r="F2415" s="247"/>
      <c r="N2415" s="189"/>
      <c r="T2415" s="251"/>
      <c r="V2415" s="189"/>
      <c r="W2415" s="189"/>
      <c r="X2415" s="189"/>
      <c r="Y2415" s="189"/>
    </row>
    <row r="2416" spans="6:25" s="246" customFormat="1" x14ac:dyDescent="0.3">
      <c r="F2416" s="247"/>
      <c r="N2416" s="189"/>
      <c r="T2416" s="251"/>
      <c r="V2416" s="189"/>
      <c r="W2416" s="189"/>
      <c r="X2416" s="189"/>
      <c r="Y2416" s="189"/>
    </row>
    <row r="2417" spans="6:25" s="246" customFormat="1" x14ac:dyDescent="0.3">
      <c r="F2417" s="247"/>
      <c r="N2417" s="189"/>
      <c r="T2417" s="251"/>
      <c r="V2417" s="189"/>
      <c r="W2417" s="189"/>
      <c r="X2417" s="189"/>
      <c r="Y2417" s="189"/>
    </row>
    <row r="2418" spans="6:25" s="246" customFormat="1" x14ac:dyDescent="0.3">
      <c r="F2418" s="247"/>
      <c r="N2418" s="189"/>
      <c r="T2418" s="251"/>
      <c r="V2418" s="189"/>
      <c r="W2418" s="189"/>
      <c r="X2418" s="189"/>
      <c r="Y2418" s="189"/>
    </row>
    <row r="2419" spans="6:25" s="246" customFormat="1" x14ac:dyDescent="0.3">
      <c r="F2419" s="247"/>
      <c r="N2419" s="189"/>
      <c r="T2419" s="251"/>
      <c r="V2419" s="189"/>
      <c r="W2419" s="189"/>
      <c r="X2419" s="189"/>
      <c r="Y2419" s="189"/>
    </row>
    <row r="2420" spans="6:25" s="246" customFormat="1" x14ac:dyDescent="0.3">
      <c r="F2420" s="247"/>
      <c r="N2420" s="189"/>
      <c r="T2420" s="251"/>
      <c r="V2420" s="189"/>
      <c r="W2420" s="189"/>
      <c r="X2420" s="189"/>
      <c r="Y2420" s="189"/>
    </row>
    <row r="2421" spans="6:25" s="246" customFormat="1" x14ac:dyDescent="0.3">
      <c r="F2421" s="247"/>
      <c r="N2421" s="189"/>
      <c r="T2421" s="251"/>
      <c r="V2421" s="189"/>
      <c r="W2421" s="189"/>
      <c r="X2421" s="189"/>
      <c r="Y2421" s="189"/>
    </row>
    <row r="2422" spans="6:25" s="246" customFormat="1" x14ac:dyDescent="0.3">
      <c r="F2422" s="247"/>
      <c r="N2422" s="189"/>
      <c r="T2422" s="251"/>
      <c r="V2422" s="189"/>
      <c r="W2422" s="189"/>
      <c r="X2422" s="189"/>
      <c r="Y2422" s="189"/>
    </row>
    <row r="2423" spans="6:25" s="246" customFormat="1" x14ac:dyDescent="0.3">
      <c r="F2423" s="247"/>
      <c r="N2423" s="189"/>
      <c r="T2423" s="251"/>
      <c r="V2423" s="189"/>
      <c r="W2423" s="189"/>
      <c r="X2423" s="189"/>
      <c r="Y2423" s="189"/>
    </row>
    <row r="2424" spans="6:25" s="246" customFormat="1" x14ac:dyDescent="0.3">
      <c r="F2424" s="247"/>
      <c r="N2424" s="189"/>
      <c r="T2424" s="251"/>
      <c r="V2424" s="189"/>
      <c r="W2424" s="189"/>
      <c r="X2424" s="189"/>
      <c r="Y2424" s="189"/>
    </row>
    <row r="2425" spans="6:25" s="246" customFormat="1" x14ac:dyDescent="0.3">
      <c r="F2425" s="247"/>
      <c r="N2425" s="189"/>
      <c r="T2425" s="251"/>
      <c r="V2425" s="189"/>
      <c r="W2425" s="189"/>
      <c r="X2425" s="189"/>
      <c r="Y2425" s="189"/>
    </row>
    <row r="2426" spans="6:25" s="246" customFormat="1" x14ac:dyDescent="0.3">
      <c r="F2426" s="247"/>
      <c r="N2426" s="189"/>
      <c r="T2426" s="251"/>
      <c r="V2426" s="189"/>
      <c r="W2426" s="189"/>
      <c r="X2426" s="189"/>
      <c r="Y2426" s="189"/>
    </row>
    <row r="2427" spans="6:25" s="246" customFormat="1" x14ac:dyDescent="0.3">
      <c r="F2427" s="247"/>
      <c r="N2427" s="189"/>
      <c r="T2427" s="251"/>
      <c r="V2427" s="189"/>
      <c r="W2427" s="189"/>
      <c r="X2427" s="189"/>
      <c r="Y2427" s="189"/>
    </row>
    <row r="2428" spans="6:25" s="246" customFormat="1" x14ac:dyDescent="0.3">
      <c r="F2428" s="247"/>
      <c r="N2428" s="189"/>
      <c r="T2428" s="251"/>
      <c r="V2428" s="189"/>
      <c r="W2428" s="189"/>
      <c r="X2428" s="189"/>
      <c r="Y2428" s="189"/>
    </row>
    <row r="2429" spans="6:25" s="246" customFormat="1" x14ac:dyDescent="0.3">
      <c r="F2429" s="247"/>
      <c r="N2429" s="189"/>
      <c r="T2429" s="251"/>
      <c r="V2429" s="189"/>
      <c r="W2429" s="189"/>
      <c r="X2429" s="189"/>
      <c r="Y2429" s="189"/>
    </row>
    <row r="2430" spans="6:25" s="246" customFormat="1" x14ac:dyDescent="0.3">
      <c r="F2430" s="247"/>
      <c r="N2430" s="189"/>
      <c r="T2430" s="251"/>
      <c r="V2430" s="189"/>
      <c r="W2430" s="189"/>
      <c r="X2430" s="189"/>
      <c r="Y2430" s="189"/>
    </row>
    <row r="2431" spans="6:25" s="246" customFormat="1" x14ac:dyDescent="0.3">
      <c r="F2431" s="247"/>
      <c r="N2431" s="189"/>
      <c r="T2431" s="251"/>
      <c r="V2431" s="189"/>
      <c r="W2431" s="189"/>
      <c r="X2431" s="189"/>
      <c r="Y2431" s="189"/>
    </row>
    <row r="2432" spans="6:25" s="246" customFormat="1" x14ac:dyDescent="0.3">
      <c r="F2432" s="247"/>
      <c r="N2432" s="189"/>
      <c r="T2432" s="251"/>
      <c r="V2432" s="189"/>
      <c r="W2432" s="189"/>
      <c r="X2432" s="189"/>
      <c r="Y2432" s="189"/>
    </row>
    <row r="2433" spans="6:25" s="246" customFormat="1" x14ac:dyDescent="0.3">
      <c r="F2433" s="247"/>
      <c r="N2433" s="189"/>
      <c r="T2433" s="251"/>
      <c r="V2433" s="189"/>
      <c r="W2433" s="189"/>
      <c r="X2433" s="189"/>
      <c r="Y2433" s="189"/>
    </row>
    <row r="2434" spans="6:25" s="246" customFormat="1" x14ac:dyDescent="0.3">
      <c r="F2434" s="247"/>
      <c r="N2434" s="189"/>
      <c r="T2434" s="251"/>
      <c r="V2434" s="189"/>
      <c r="W2434" s="189"/>
      <c r="X2434" s="189"/>
      <c r="Y2434" s="189"/>
    </row>
    <row r="2435" spans="6:25" s="246" customFormat="1" x14ac:dyDescent="0.3">
      <c r="F2435" s="247"/>
      <c r="N2435" s="189"/>
      <c r="T2435" s="251"/>
      <c r="V2435" s="189"/>
      <c r="W2435" s="189"/>
      <c r="X2435" s="189"/>
      <c r="Y2435" s="189"/>
    </row>
    <row r="2436" spans="6:25" s="246" customFormat="1" x14ac:dyDescent="0.3">
      <c r="F2436" s="247"/>
      <c r="N2436" s="189"/>
      <c r="T2436" s="251"/>
      <c r="V2436" s="189"/>
      <c r="W2436" s="189"/>
      <c r="X2436" s="189"/>
      <c r="Y2436" s="189"/>
    </row>
    <row r="2437" spans="6:25" s="246" customFormat="1" x14ac:dyDescent="0.3">
      <c r="F2437" s="247"/>
      <c r="N2437" s="189"/>
      <c r="T2437" s="251"/>
      <c r="V2437" s="189"/>
      <c r="W2437" s="189"/>
      <c r="X2437" s="189"/>
      <c r="Y2437" s="189"/>
    </row>
    <row r="2438" spans="6:25" s="246" customFormat="1" x14ac:dyDescent="0.3">
      <c r="F2438" s="247"/>
      <c r="N2438" s="189"/>
      <c r="T2438" s="251"/>
      <c r="V2438" s="189"/>
      <c r="W2438" s="189"/>
      <c r="X2438" s="189"/>
      <c r="Y2438" s="189"/>
    </row>
    <row r="2439" spans="6:25" s="246" customFormat="1" x14ac:dyDescent="0.3">
      <c r="F2439" s="247"/>
      <c r="N2439" s="189"/>
      <c r="T2439" s="251"/>
      <c r="V2439" s="189"/>
      <c r="W2439" s="189"/>
      <c r="X2439" s="189"/>
      <c r="Y2439" s="189"/>
    </row>
    <row r="2440" spans="6:25" s="246" customFormat="1" x14ac:dyDescent="0.3">
      <c r="F2440" s="247"/>
      <c r="N2440" s="189"/>
      <c r="T2440" s="251"/>
      <c r="V2440" s="189"/>
      <c r="W2440" s="189"/>
      <c r="X2440" s="189"/>
      <c r="Y2440" s="189"/>
    </row>
    <row r="2441" spans="6:25" s="246" customFormat="1" x14ac:dyDescent="0.3">
      <c r="F2441" s="247"/>
      <c r="N2441" s="189"/>
      <c r="T2441" s="251"/>
      <c r="V2441" s="189"/>
      <c r="W2441" s="189"/>
      <c r="X2441" s="189"/>
      <c r="Y2441" s="189"/>
    </row>
    <row r="2442" spans="6:25" s="246" customFormat="1" x14ac:dyDescent="0.3">
      <c r="F2442" s="247"/>
      <c r="N2442" s="189"/>
      <c r="T2442" s="251"/>
      <c r="V2442" s="189"/>
      <c r="W2442" s="189"/>
      <c r="X2442" s="189"/>
      <c r="Y2442" s="189"/>
    </row>
    <row r="2443" spans="6:25" s="246" customFormat="1" x14ac:dyDescent="0.3">
      <c r="F2443" s="247"/>
      <c r="N2443" s="189"/>
      <c r="T2443" s="251"/>
      <c r="V2443" s="189"/>
      <c r="W2443" s="189"/>
      <c r="X2443" s="189"/>
      <c r="Y2443" s="189"/>
    </row>
    <row r="2444" spans="6:25" s="246" customFormat="1" x14ac:dyDescent="0.3">
      <c r="F2444" s="247"/>
      <c r="N2444" s="189"/>
      <c r="T2444" s="251"/>
      <c r="V2444" s="189"/>
      <c r="W2444" s="189"/>
      <c r="X2444" s="189"/>
      <c r="Y2444" s="189"/>
    </row>
    <row r="2445" spans="6:25" s="246" customFormat="1" x14ac:dyDescent="0.3">
      <c r="F2445" s="247"/>
      <c r="N2445" s="189"/>
      <c r="T2445" s="251"/>
      <c r="V2445" s="189"/>
      <c r="W2445" s="189"/>
      <c r="X2445" s="189"/>
      <c r="Y2445" s="189"/>
    </row>
    <row r="2446" spans="6:25" s="246" customFormat="1" x14ac:dyDescent="0.3">
      <c r="F2446" s="247"/>
      <c r="N2446" s="189"/>
      <c r="T2446" s="251"/>
      <c r="V2446" s="189"/>
      <c r="W2446" s="189"/>
      <c r="X2446" s="189"/>
      <c r="Y2446" s="189"/>
    </row>
    <row r="2447" spans="6:25" s="246" customFormat="1" x14ac:dyDescent="0.3">
      <c r="F2447" s="247"/>
      <c r="N2447" s="189"/>
      <c r="T2447" s="251"/>
      <c r="V2447" s="189"/>
      <c r="W2447" s="189"/>
      <c r="X2447" s="189"/>
      <c r="Y2447" s="189"/>
    </row>
    <row r="2448" spans="6:25" s="246" customFormat="1" x14ac:dyDescent="0.3">
      <c r="F2448" s="247"/>
      <c r="N2448" s="189"/>
      <c r="T2448" s="251"/>
      <c r="V2448" s="189"/>
      <c r="W2448" s="189"/>
      <c r="X2448" s="189"/>
      <c r="Y2448" s="189"/>
    </row>
    <row r="2449" spans="6:25" s="246" customFormat="1" x14ac:dyDescent="0.3">
      <c r="F2449" s="247"/>
      <c r="N2449" s="189"/>
      <c r="T2449" s="251"/>
      <c r="V2449" s="189"/>
      <c r="W2449" s="189"/>
      <c r="X2449" s="189"/>
      <c r="Y2449" s="189"/>
    </row>
    <row r="2450" spans="6:25" s="246" customFormat="1" x14ac:dyDescent="0.3">
      <c r="F2450" s="247"/>
      <c r="N2450" s="189"/>
      <c r="T2450" s="251"/>
      <c r="V2450" s="189"/>
      <c r="W2450" s="189"/>
      <c r="X2450" s="189"/>
      <c r="Y2450" s="189"/>
    </row>
    <row r="2451" spans="6:25" s="246" customFormat="1" x14ac:dyDescent="0.3">
      <c r="F2451" s="247"/>
      <c r="N2451" s="189"/>
      <c r="T2451" s="251"/>
      <c r="V2451" s="189"/>
      <c r="W2451" s="189"/>
      <c r="X2451" s="189"/>
      <c r="Y2451" s="189"/>
    </row>
    <row r="2452" spans="6:25" s="246" customFormat="1" x14ac:dyDescent="0.3">
      <c r="F2452" s="247"/>
      <c r="N2452" s="189"/>
      <c r="T2452" s="251"/>
      <c r="V2452" s="189"/>
      <c r="W2452" s="189"/>
      <c r="X2452" s="189"/>
      <c r="Y2452" s="189"/>
    </row>
    <row r="2453" spans="6:25" s="246" customFormat="1" x14ac:dyDescent="0.3">
      <c r="F2453" s="247"/>
      <c r="N2453" s="189"/>
      <c r="T2453" s="251"/>
      <c r="V2453" s="189"/>
      <c r="W2453" s="189"/>
      <c r="X2453" s="189"/>
      <c r="Y2453" s="189"/>
    </row>
    <row r="2454" spans="6:25" s="246" customFormat="1" x14ac:dyDescent="0.3">
      <c r="F2454" s="247"/>
      <c r="N2454" s="189"/>
      <c r="T2454" s="251"/>
      <c r="V2454" s="189"/>
      <c r="W2454" s="189"/>
      <c r="X2454" s="189"/>
      <c r="Y2454" s="189"/>
    </row>
    <row r="2455" spans="6:25" s="246" customFormat="1" x14ac:dyDescent="0.3">
      <c r="F2455" s="247"/>
      <c r="N2455" s="189"/>
      <c r="T2455" s="251"/>
      <c r="V2455" s="189"/>
      <c r="W2455" s="189"/>
      <c r="X2455" s="189"/>
      <c r="Y2455" s="189"/>
    </row>
    <row r="2456" spans="6:25" s="246" customFormat="1" x14ac:dyDescent="0.3">
      <c r="F2456" s="247"/>
      <c r="N2456" s="189"/>
      <c r="T2456" s="251"/>
      <c r="V2456" s="189"/>
      <c r="W2456" s="189"/>
      <c r="X2456" s="189"/>
      <c r="Y2456" s="189"/>
    </row>
    <row r="2457" spans="6:25" s="246" customFormat="1" x14ac:dyDescent="0.3">
      <c r="F2457" s="247"/>
      <c r="N2457" s="189"/>
      <c r="T2457" s="251"/>
      <c r="V2457" s="189"/>
      <c r="W2457" s="189"/>
      <c r="X2457" s="189"/>
      <c r="Y2457" s="189"/>
    </row>
    <row r="2458" spans="6:25" s="246" customFormat="1" x14ac:dyDescent="0.3">
      <c r="F2458" s="247"/>
      <c r="N2458" s="189"/>
      <c r="T2458" s="251"/>
      <c r="V2458" s="189"/>
      <c r="W2458" s="189"/>
      <c r="X2458" s="189"/>
      <c r="Y2458" s="189"/>
    </row>
    <row r="2459" spans="6:25" s="246" customFormat="1" x14ac:dyDescent="0.3">
      <c r="F2459" s="247"/>
      <c r="N2459" s="189"/>
      <c r="T2459" s="251"/>
      <c r="V2459" s="189"/>
      <c r="W2459" s="189"/>
      <c r="X2459" s="189"/>
      <c r="Y2459" s="189"/>
    </row>
    <row r="2460" spans="6:25" s="246" customFormat="1" x14ac:dyDescent="0.3">
      <c r="F2460" s="247"/>
      <c r="N2460" s="189"/>
      <c r="T2460" s="251"/>
      <c r="V2460" s="189"/>
      <c r="W2460" s="189"/>
      <c r="X2460" s="189"/>
      <c r="Y2460" s="189"/>
    </row>
    <row r="2461" spans="6:25" s="246" customFormat="1" x14ac:dyDescent="0.3">
      <c r="F2461" s="247"/>
      <c r="N2461" s="189"/>
      <c r="T2461" s="251"/>
      <c r="V2461" s="189"/>
      <c r="W2461" s="189"/>
      <c r="X2461" s="189"/>
      <c r="Y2461" s="189"/>
    </row>
    <row r="2462" spans="6:25" s="246" customFormat="1" x14ac:dyDescent="0.3">
      <c r="F2462" s="247"/>
      <c r="N2462" s="189"/>
      <c r="T2462" s="251"/>
      <c r="V2462" s="189"/>
      <c r="W2462" s="189"/>
      <c r="X2462" s="189"/>
      <c r="Y2462" s="189"/>
    </row>
    <row r="2463" spans="6:25" s="246" customFormat="1" x14ac:dyDescent="0.3">
      <c r="F2463" s="247"/>
      <c r="N2463" s="189"/>
      <c r="T2463" s="251"/>
      <c r="V2463" s="189"/>
      <c r="W2463" s="189"/>
      <c r="X2463" s="189"/>
      <c r="Y2463" s="189"/>
    </row>
    <row r="2464" spans="6:25" s="246" customFormat="1" x14ac:dyDescent="0.3">
      <c r="F2464" s="247"/>
      <c r="N2464" s="189"/>
      <c r="T2464" s="251"/>
      <c r="V2464" s="189"/>
      <c r="W2464" s="189"/>
      <c r="X2464" s="189"/>
      <c r="Y2464" s="189"/>
    </row>
    <row r="2465" spans="6:25" s="246" customFormat="1" x14ac:dyDescent="0.3">
      <c r="F2465" s="247"/>
      <c r="N2465" s="189"/>
      <c r="T2465" s="251"/>
      <c r="V2465" s="189"/>
      <c r="W2465" s="189"/>
      <c r="X2465" s="189"/>
      <c r="Y2465" s="189"/>
    </row>
    <row r="2466" spans="6:25" s="246" customFormat="1" x14ac:dyDescent="0.3">
      <c r="F2466" s="247"/>
      <c r="N2466" s="189"/>
      <c r="T2466" s="251"/>
      <c r="V2466" s="189"/>
      <c r="W2466" s="189"/>
      <c r="X2466" s="189"/>
      <c r="Y2466" s="189"/>
    </row>
    <row r="2467" spans="6:25" s="246" customFormat="1" x14ac:dyDescent="0.3">
      <c r="F2467" s="247"/>
      <c r="N2467" s="189"/>
      <c r="T2467" s="251"/>
      <c r="V2467" s="189"/>
      <c r="W2467" s="189"/>
      <c r="X2467" s="189"/>
      <c r="Y2467" s="189"/>
    </row>
    <row r="2468" spans="6:25" s="246" customFormat="1" x14ac:dyDescent="0.3">
      <c r="F2468" s="247"/>
      <c r="N2468" s="189"/>
      <c r="T2468" s="251"/>
      <c r="V2468" s="189"/>
      <c r="W2468" s="189"/>
      <c r="X2468" s="189"/>
      <c r="Y2468" s="189"/>
    </row>
    <row r="2469" spans="6:25" s="246" customFormat="1" x14ac:dyDescent="0.3">
      <c r="F2469" s="247"/>
      <c r="N2469" s="189"/>
      <c r="T2469" s="251"/>
      <c r="V2469" s="189"/>
      <c r="W2469" s="189"/>
      <c r="X2469" s="189"/>
      <c r="Y2469" s="189"/>
    </row>
    <row r="2470" spans="6:25" s="246" customFormat="1" x14ac:dyDescent="0.3">
      <c r="F2470" s="247"/>
      <c r="N2470" s="189"/>
      <c r="T2470" s="251"/>
      <c r="V2470" s="189"/>
      <c r="W2470" s="189"/>
      <c r="X2470" s="189"/>
      <c r="Y2470" s="189"/>
    </row>
    <row r="2471" spans="6:25" s="246" customFormat="1" x14ac:dyDescent="0.3">
      <c r="F2471" s="247"/>
      <c r="N2471" s="189"/>
      <c r="T2471" s="251"/>
      <c r="V2471" s="189"/>
      <c r="W2471" s="189"/>
      <c r="X2471" s="189"/>
      <c r="Y2471" s="189"/>
    </row>
    <row r="2472" spans="6:25" s="246" customFormat="1" x14ac:dyDescent="0.3">
      <c r="F2472" s="247"/>
      <c r="N2472" s="189"/>
      <c r="T2472" s="251"/>
      <c r="V2472" s="189"/>
      <c r="W2472" s="189"/>
      <c r="X2472" s="189"/>
      <c r="Y2472" s="189"/>
    </row>
    <row r="2473" spans="6:25" s="246" customFormat="1" x14ac:dyDescent="0.3">
      <c r="F2473" s="247"/>
      <c r="N2473" s="189"/>
      <c r="T2473" s="251"/>
      <c r="V2473" s="189"/>
      <c r="W2473" s="189"/>
      <c r="X2473" s="189"/>
      <c r="Y2473" s="189"/>
    </row>
    <row r="2474" spans="6:25" s="246" customFormat="1" x14ac:dyDescent="0.3">
      <c r="F2474" s="247"/>
      <c r="N2474" s="189"/>
      <c r="T2474" s="251"/>
      <c r="V2474" s="189"/>
      <c r="W2474" s="189"/>
      <c r="X2474" s="189"/>
      <c r="Y2474" s="189"/>
    </row>
    <row r="2475" spans="6:25" s="246" customFormat="1" x14ac:dyDescent="0.3">
      <c r="F2475" s="247"/>
      <c r="N2475" s="189"/>
      <c r="T2475" s="251"/>
      <c r="V2475" s="189"/>
      <c r="W2475" s="189"/>
      <c r="X2475" s="189"/>
      <c r="Y2475" s="189"/>
    </row>
    <row r="2476" spans="6:25" s="246" customFormat="1" x14ac:dyDescent="0.3">
      <c r="F2476" s="247"/>
      <c r="N2476" s="189"/>
      <c r="T2476" s="251"/>
      <c r="V2476" s="189"/>
      <c r="W2476" s="189"/>
      <c r="X2476" s="189"/>
      <c r="Y2476" s="189"/>
    </row>
    <row r="2477" spans="6:25" s="246" customFormat="1" x14ac:dyDescent="0.3">
      <c r="F2477" s="247"/>
      <c r="N2477" s="189"/>
      <c r="T2477" s="251"/>
      <c r="V2477" s="189"/>
      <c r="W2477" s="189"/>
      <c r="X2477" s="189"/>
      <c r="Y2477" s="189"/>
    </row>
    <row r="2478" spans="6:25" s="246" customFormat="1" x14ac:dyDescent="0.3">
      <c r="F2478" s="247"/>
      <c r="N2478" s="189"/>
      <c r="T2478" s="251"/>
      <c r="V2478" s="189"/>
      <c r="W2478" s="189"/>
      <c r="X2478" s="189"/>
      <c r="Y2478" s="189"/>
    </row>
    <row r="2479" spans="6:25" s="246" customFormat="1" x14ac:dyDescent="0.3">
      <c r="F2479" s="247"/>
      <c r="N2479" s="189"/>
      <c r="T2479" s="251"/>
      <c r="V2479" s="189"/>
      <c r="W2479" s="189"/>
      <c r="X2479" s="189"/>
      <c r="Y2479" s="189"/>
    </row>
    <row r="2480" spans="6:25" s="246" customFormat="1" x14ac:dyDescent="0.3">
      <c r="F2480" s="247"/>
      <c r="N2480" s="189"/>
      <c r="T2480" s="251"/>
      <c r="V2480" s="189"/>
      <c r="W2480" s="189"/>
      <c r="X2480" s="189"/>
      <c r="Y2480" s="189"/>
    </row>
    <row r="2481" spans="6:25" s="246" customFormat="1" x14ac:dyDescent="0.3">
      <c r="F2481" s="247"/>
      <c r="N2481" s="189"/>
      <c r="T2481" s="251"/>
      <c r="V2481" s="189"/>
      <c r="W2481" s="189"/>
      <c r="X2481" s="189"/>
      <c r="Y2481" s="189"/>
    </row>
    <row r="2482" spans="6:25" s="246" customFormat="1" x14ac:dyDescent="0.3">
      <c r="F2482" s="247"/>
      <c r="N2482" s="189"/>
      <c r="T2482" s="251"/>
      <c r="V2482" s="189"/>
      <c r="W2482" s="189"/>
      <c r="X2482" s="189"/>
      <c r="Y2482" s="189"/>
    </row>
    <row r="2483" spans="6:25" s="246" customFormat="1" x14ac:dyDescent="0.3">
      <c r="F2483" s="247"/>
      <c r="N2483" s="189"/>
      <c r="T2483" s="251"/>
      <c r="V2483" s="189"/>
      <c r="W2483" s="189"/>
      <c r="X2483" s="189"/>
      <c r="Y2483" s="189"/>
    </row>
    <row r="2484" spans="6:25" s="246" customFormat="1" x14ac:dyDescent="0.3">
      <c r="F2484" s="247"/>
      <c r="N2484" s="189"/>
      <c r="T2484" s="251"/>
      <c r="V2484" s="189"/>
      <c r="W2484" s="189"/>
      <c r="X2484" s="189"/>
      <c r="Y2484" s="189"/>
    </row>
    <row r="2485" spans="6:25" s="246" customFormat="1" x14ac:dyDescent="0.3">
      <c r="F2485" s="247"/>
      <c r="N2485" s="189"/>
      <c r="T2485" s="251"/>
      <c r="V2485" s="189"/>
      <c r="W2485" s="189"/>
      <c r="X2485" s="189"/>
      <c r="Y2485" s="189"/>
    </row>
    <row r="2486" spans="6:25" s="246" customFormat="1" x14ac:dyDescent="0.3">
      <c r="F2486" s="247"/>
      <c r="N2486" s="189"/>
      <c r="T2486" s="251"/>
      <c r="V2486" s="189"/>
      <c r="W2486" s="189"/>
      <c r="X2486" s="189"/>
      <c r="Y2486" s="189"/>
    </row>
    <row r="2487" spans="6:25" s="246" customFormat="1" x14ac:dyDescent="0.3">
      <c r="F2487" s="247"/>
      <c r="N2487" s="189"/>
      <c r="T2487" s="251"/>
      <c r="V2487" s="189"/>
      <c r="W2487" s="189"/>
      <c r="X2487" s="189"/>
      <c r="Y2487" s="189"/>
    </row>
    <row r="2488" spans="6:25" s="246" customFormat="1" x14ac:dyDescent="0.3">
      <c r="F2488" s="247"/>
      <c r="N2488" s="189"/>
      <c r="T2488" s="251"/>
      <c r="V2488" s="189"/>
      <c r="W2488" s="189"/>
      <c r="X2488" s="189"/>
      <c r="Y2488" s="189"/>
    </row>
    <row r="2489" spans="6:25" s="246" customFormat="1" x14ac:dyDescent="0.3">
      <c r="F2489" s="247"/>
      <c r="N2489" s="189"/>
      <c r="T2489" s="251"/>
      <c r="V2489" s="189"/>
      <c r="W2489" s="189"/>
      <c r="X2489" s="189"/>
      <c r="Y2489" s="189"/>
    </row>
    <row r="2490" spans="6:25" s="246" customFormat="1" x14ac:dyDescent="0.3">
      <c r="F2490" s="247"/>
      <c r="N2490" s="189"/>
      <c r="T2490" s="251"/>
      <c r="V2490" s="189"/>
      <c r="W2490" s="189"/>
      <c r="X2490" s="189"/>
      <c r="Y2490" s="189"/>
    </row>
    <row r="2491" spans="6:25" s="246" customFormat="1" x14ac:dyDescent="0.3">
      <c r="F2491" s="247"/>
      <c r="N2491" s="189"/>
      <c r="T2491" s="251"/>
      <c r="V2491" s="189"/>
      <c r="W2491" s="189"/>
      <c r="X2491" s="189"/>
      <c r="Y2491" s="189"/>
    </row>
    <row r="2492" spans="6:25" s="246" customFormat="1" x14ac:dyDescent="0.3">
      <c r="F2492" s="247"/>
      <c r="N2492" s="189"/>
      <c r="T2492" s="251"/>
      <c r="V2492" s="189"/>
      <c r="W2492" s="189"/>
      <c r="X2492" s="189"/>
      <c r="Y2492" s="189"/>
    </row>
    <row r="2493" spans="6:25" s="246" customFormat="1" x14ac:dyDescent="0.3">
      <c r="F2493" s="247"/>
      <c r="N2493" s="189"/>
      <c r="T2493" s="251"/>
      <c r="V2493" s="189"/>
      <c r="W2493" s="189"/>
      <c r="X2493" s="189"/>
      <c r="Y2493" s="189"/>
    </row>
    <row r="2494" spans="6:25" s="246" customFormat="1" x14ac:dyDescent="0.3">
      <c r="F2494" s="247"/>
      <c r="N2494" s="189"/>
      <c r="T2494" s="251"/>
      <c r="V2494" s="189"/>
      <c r="W2494" s="189"/>
      <c r="X2494" s="189"/>
      <c r="Y2494" s="189"/>
    </row>
    <row r="2495" spans="6:25" s="246" customFormat="1" x14ac:dyDescent="0.3">
      <c r="F2495" s="247"/>
      <c r="N2495" s="189"/>
      <c r="T2495" s="251"/>
      <c r="V2495" s="189"/>
      <c r="W2495" s="189"/>
      <c r="X2495" s="189"/>
      <c r="Y2495" s="189"/>
    </row>
    <row r="2496" spans="6:25" s="246" customFormat="1" x14ac:dyDescent="0.3">
      <c r="F2496" s="247"/>
      <c r="N2496" s="189"/>
      <c r="T2496" s="251"/>
      <c r="V2496" s="189"/>
      <c r="W2496" s="189"/>
      <c r="X2496" s="189"/>
      <c r="Y2496" s="189"/>
    </row>
    <row r="2497" spans="6:25" s="246" customFormat="1" x14ac:dyDescent="0.3">
      <c r="F2497" s="247"/>
      <c r="N2497" s="189"/>
      <c r="T2497" s="251"/>
      <c r="V2497" s="189"/>
      <c r="W2497" s="189"/>
      <c r="X2497" s="189"/>
      <c r="Y2497" s="189"/>
    </row>
    <row r="2498" spans="6:25" s="246" customFormat="1" x14ac:dyDescent="0.3">
      <c r="F2498" s="247"/>
      <c r="N2498" s="189"/>
      <c r="T2498" s="251"/>
      <c r="V2498" s="189"/>
      <c r="W2498" s="189"/>
      <c r="X2498" s="189"/>
      <c r="Y2498" s="189"/>
    </row>
    <row r="2499" spans="6:25" s="246" customFormat="1" x14ac:dyDescent="0.3">
      <c r="F2499" s="247"/>
      <c r="N2499" s="189"/>
      <c r="T2499" s="251"/>
      <c r="V2499" s="189"/>
      <c r="W2499" s="189"/>
      <c r="X2499" s="189"/>
      <c r="Y2499" s="189"/>
    </row>
    <row r="2500" spans="6:25" s="246" customFormat="1" x14ac:dyDescent="0.3">
      <c r="F2500" s="247"/>
      <c r="N2500" s="189"/>
      <c r="T2500" s="251"/>
      <c r="V2500" s="189"/>
      <c r="W2500" s="189"/>
      <c r="X2500" s="189"/>
      <c r="Y2500" s="189"/>
    </row>
    <row r="2501" spans="6:25" s="246" customFormat="1" x14ac:dyDescent="0.3">
      <c r="F2501" s="247"/>
      <c r="N2501" s="189"/>
      <c r="T2501" s="251"/>
      <c r="V2501" s="189"/>
      <c r="W2501" s="189"/>
      <c r="X2501" s="189"/>
      <c r="Y2501" s="189"/>
    </row>
    <row r="2502" spans="6:25" s="246" customFormat="1" x14ac:dyDescent="0.3">
      <c r="F2502" s="247"/>
      <c r="N2502" s="189"/>
      <c r="T2502" s="251"/>
      <c r="V2502" s="189"/>
      <c r="W2502" s="189"/>
      <c r="X2502" s="189"/>
      <c r="Y2502" s="189"/>
    </row>
    <row r="2503" spans="6:25" s="246" customFormat="1" x14ac:dyDescent="0.3">
      <c r="F2503" s="247"/>
      <c r="N2503" s="189"/>
      <c r="T2503" s="251"/>
      <c r="V2503" s="189"/>
      <c r="W2503" s="189"/>
      <c r="X2503" s="189"/>
      <c r="Y2503" s="189"/>
    </row>
    <row r="2504" spans="6:25" s="246" customFormat="1" x14ac:dyDescent="0.3">
      <c r="F2504" s="247"/>
      <c r="N2504" s="189"/>
      <c r="T2504" s="251"/>
      <c r="V2504" s="189"/>
      <c r="W2504" s="189"/>
      <c r="X2504" s="189"/>
      <c r="Y2504" s="189"/>
    </row>
    <row r="2505" spans="6:25" s="246" customFormat="1" x14ac:dyDescent="0.3">
      <c r="F2505" s="247"/>
      <c r="N2505" s="189"/>
      <c r="T2505" s="251"/>
      <c r="V2505" s="189"/>
      <c r="W2505" s="189"/>
      <c r="X2505" s="189"/>
      <c r="Y2505" s="189"/>
    </row>
    <row r="2506" spans="6:25" s="246" customFormat="1" x14ac:dyDescent="0.3">
      <c r="F2506" s="247"/>
      <c r="N2506" s="189"/>
      <c r="T2506" s="251"/>
      <c r="V2506" s="189"/>
      <c r="W2506" s="189"/>
      <c r="X2506" s="189"/>
      <c r="Y2506" s="189"/>
    </row>
    <row r="2507" spans="6:25" s="246" customFormat="1" x14ac:dyDescent="0.3">
      <c r="F2507" s="247"/>
      <c r="N2507" s="189"/>
      <c r="T2507" s="251"/>
      <c r="V2507" s="189"/>
      <c r="W2507" s="189"/>
      <c r="X2507" s="189"/>
      <c r="Y2507" s="189"/>
    </row>
    <row r="2508" spans="6:25" s="246" customFormat="1" x14ac:dyDescent="0.3">
      <c r="F2508" s="247"/>
      <c r="N2508" s="189"/>
      <c r="T2508" s="251"/>
      <c r="V2508" s="189"/>
      <c r="W2508" s="189"/>
      <c r="X2508" s="189"/>
      <c r="Y2508" s="189"/>
    </row>
    <row r="2509" spans="6:25" s="246" customFormat="1" x14ac:dyDescent="0.3">
      <c r="F2509" s="247"/>
      <c r="N2509" s="189"/>
      <c r="T2509" s="251"/>
      <c r="V2509" s="189"/>
      <c r="W2509" s="189"/>
      <c r="X2509" s="189"/>
      <c r="Y2509" s="189"/>
    </row>
    <row r="2510" spans="6:25" s="246" customFormat="1" x14ac:dyDescent="0.3">
      <c r="F2510" s="247"/>
      <c r="N2510" s="189"/>
      <c r="T2510" s="251"/>
      <c r="V2510" s="189"/>
      <c r="W2510" s="189"/>
      <c r="X2510" s="189"/>
      <c r="Y2510" s="189"/>
    </row>
    <row r="2511" spans="6:25" s="246" customFormat="1" x14ac:dyDescent="0.3">
      <c r="F2511" s="247"/>
      <c r="N2511" s="189"/>
      <c r="T2511" s="251"/>
      <c r="V2511" s="189"/>
      <c r="W2511" s="189"/>
      <c r="X2511" s="189"/>
      <c r="Y2511" s="189"/>
    </row>
    <row r="2512" spans="6:25" s="246" customFormat="1" x14ac:dyDescent="0.3">
      <c r="F2512" s="247"/>
      <c r="N2512" s="189"/>
      <c r="T2512" s="251"/>
      <c r="V2512" s="189"/>
      <c r="W2512" s="189"/>
      <c r="X2512" s="189"/>
      <c r="Y2512" s="189"/>
    </row>
    <row r="2513" spans="6:25" s="246" customFormat="1" x14ac:dyDescent="0.3">
      <c r="F2513" s="247"/>
      <c r="N2513" s="189"/>
      <c r="T2513" s="251"/>
      <c r="V2513" s="189"/>
      <c r="W2513" s="189"/>
      <c r="X2513" s="189"/>
      <c r="Y2513" s="189"/>
    </row>
    <row r="2514" spans="6:25" s="246" customFormat="1" x14ac:dyDescent="0.3">
      <c r="F2514" s="247"/>
      <c r="N2514" s="189"/>
      <c r="T2514" s="251"/>
      <c r="V2514" s="189"/>
      <c r="W2514" s="189"/>
      <c r="X2514" s="189"/>
      <c r="Y2514" s="189"/>
    </row>
    <row r="2515" spans="6:25" s="246" customFormat="1" x14ac:dyDescent="0.3">
      <c r="F2515" s="247"/>
      <c r="N2515" s="189"/>
      <c r="T2515" s="251"/>
      <c r="V2515" s="189"/>
      <c r="W2515" s="189"/>
      <c r="X2515" s="189"/>
      <c r="Y2515" s="189"/>
    </row>
    <row r="2516" spans="6:25" s="246" customFormat="1" x14ac:dyDescent="0.3">
      <c r="F2516" s="247"/>
      <c r="N2516" s="189"/>
      <c r="T2516" s="251"/>
      <c r="V2516" s="189"/>
      <c r="W2516" s="189"/>
      <c r="X2516" s="189"/>
      <c r="Y2516" s="189"/>
    </row>
    <row r="2517" spans="6:25" s="246" customFormat="1" x14ac:dyDescent="0.3">
      <c r="F2517" s="247"/>
      <c r="N2517" s="189"/>
      <c r="T2517" s="251"/>
      <c r="V2517" s="189"/>
      <c r="W2517" s="189"/>
      <c r="X2517" s="189"/>
      <c r="Y2517" s="189"/>
    </row>
    <row r="2518" spans="6:25" s="246" customFormat="1" x14ac:dyDescent="0.3">
      <c r="F2518" s="247"/>
      <c r="N2518" s="189"/>
      <c r="T2518" s="251"/>
      <c r="V2518" s="189"/>
      <c r="W2518" s="189"/>
      <c r="X2518" s="189"/>
      <c r="Y2518" s="189"/>
    </row>
    <row r="2519" spans="6:25" s="246" customFormat="1" x14ac:dyDescent="0.3">
      <c r="F2519" s="247"/>
      <c r="N2519" s="189"/>
      <c r="T2519" s="251"/>
      <c r="V2519" s="189"/>
      <c r="W2519" s="189"/>
      <c r="X2519" s="189"/>
      <c r="Y2519" s="189"/>
    </row>
    <row r="2520" spans="6:25" s="246" customFormat="1" x14ac:dyDescent="0.3">
      <c r="F2520" s="247"/>
      <c r="N2520" s="189"/>
      <c r="T2520" s="251"/>
      <c r="V2520" s="189"/>
      <c r="W2520" s="189"/>
      <c r="X2520" s="189"/>
      <c r="Y2520" s="189"/>
    </row>
    <row r="2521" spans="6:25" s="246" customFormat="1" x14ac:dyDescent="0.3">
      <c r="F2521" s="247"/>
      <c r="N2521" s="189"/>
      <c r="T2521" s="251"/>
      <c r="V2521" s="189"/>
      <c r="W2521" s="189"/>
      <c r="X2521" s="189"/>
      <c r="Y2521" s="189"/>
    </row>
    <row r="2522" spans="6:25" s="246" customFormat="1" x14ac:dyDescent="0.3">
      <c r="F2522" s="247"/>
      <c r="N2522" s="189"/>
      <c r="T2522" s="251"/>
      <c r="V2522" s="189"/>
      <c r="W2522" s="189"/>
      <c r="X2522" s="189"/>
      <c r="Y2522" s="189"/>
    </row>
    <row r="2523" spans="6:25" s="246" customFormat="1" x14ac:dyDescent="0.3">
      <c r="F2523" s="247"/>
      <c r="N2523" s="189"/>
      <c r="T2523" s="251"/>
      <c r="V2523" s="189"/>
      <c r="W2523" s="189"/>
      <c r="X2523" s="189"/>
      <c r="Y2523" s="189"/>
    </row>
    <row r="2524" spans="6:25" s="246" customFormat="1" x14ac:dyDescent="0.3">
      <c r="F2524" s="247"/>
      <c r="N2524" s="189"/>
      <c r="T2524" s="251"/>
      <c r="V2524" s="189"/>
      <c r="W2524" s="189"/>
      <c r="X2524" s="189"/>
      <c r="Y2524" s="189"/>
    </row>
    <row r="2525" spans="6:25" s="246" customFormat="1" x14ac:dyDescent="0.3">
      <c r="F2525" s="247"/>
      <c r="N2525" s="189"/>
      <c r="T2525" s="251"/>
      <c r="V2525" s="189"/>
      <c r="W2525" s="189"/>
      <c r="X2525" s="189"/>
      <c r="Y2525" s="189"/>
    </row>
    <row r="2526" spans="6:25" s="246" customFormat="1" x14ac:dyDescent="0.3">
      <c r="F2526" s="247"/>
      <c r="N2526" s="189"/>
      <c r="T2526" s="251"/>
      <c r="V2526" s="189"/>
      <c r="W2526" s="189"/>
      <c r="X2526" s="189"/>
      <c r="Y2526" s="189"/>
    </row>
    <row r="2527" spans="6:25" s="246" customFormat="1" x14ac:dyDescent="0.3">
      <c r="F2527" s="247"/>
      <c r="N2527" s="189"/>
      <c r="T2527" s="251"/>
      <c r="V2527" s="189"/>
      <c r="W2527" s="189"/>
      <c r="X2527" s="189"/>
      <c r="Y2527" s="189"/>
    </row>
    <row r="2528" spans="6:25" s="246" customFormat="1" x14ac:dyDescent="0.3">
      <c r="F2528" s="247"/>
      <c r="N2528" s="189"/>
      <c r="T2528" s="251"/>
      <c r="V2528" s="189"/>
      <c r="W2528" s="189"/>
      <c r="X2528" s="189"/>
      <c r="Y2528" s="189"/>
    </row>
    <row r="2529" spans="6:25" s="246" customFormat="1" x14ac:dyDescent="0.3">
      <c r="F2529" s="247"/>
      <c r="N2529" s="189"/>
      <c r="T2529" s="251"/>
      <c r="V2529" s="189"/>
      <c r="W2529" s="189"/>
      <c r="X2529" s="189"/>
      <c r="Y2529" s="189"/>
    </row>
    <row r="2530" spans="6:25" s="246" customFormat="1" x14ac:dyDescent="0.3">
      <c r="F2530" s="247"/>
      <c r="N2530" s="189"/>
      <c r="T2530" s="251"/>
      <c r="V2530" s="189"/>
      <c r="W2530" s="189"/>
      <c r="X2530" s="189"/>
      <c r="Y2530" s="189"/>
    </row>
    <row r="2531" spans="6:25" s="246" customFormat="1" x14ac:dyDescent="0.3">
      <c r="F2531" s="247"/>
      <c r="N2531" s="189"/>
      <c r="T2531" s="251"/>
      <c r="V2531" s="189"/>
      <c r="W2531" s="189"/>
      <c r="X2531" s="189"/>
      <c r="Y2531" s="189"/>
    </row>
    <row r="2532" spans="6:25" s="246" customFormat="1" x14ac:dyDescent="0.3">
      <c r="F2532" s="247"/>
      <c r="N2532" s="189"/>
      <c r="T2532" s="251"/>
      <c r="V2532" s="189"/>
      <c r="W2532" s="189"/>
      <c r="X2532" s="189"/>
      <c r="Y2532" s="189"/>
    </row>
    <row r="2533" spans="6:25" s="246" customFormat="1" x14ac:dyDescent="0.3">
      <c r="F2533" s="247"/>
      <c r="N2533" s="189"/>
      <c r="T2533" s="251"/>
      <c r="V2533" s="189"/>
      <c r="W2533" s="189"/>
      <c r="X2533" s="189"/>
      <c r="Y2533" s="189"/>
    </row>
    <row r="2534" spans="6:25" s="246" customFormat="1" x14ac:dyDescent="0.3">
      <c r="F2534" s="247"/>
      <c r="N2534" s="189"/>
      <c r="T2534" s="251"/>
      <c r="V2534" s="189"/>
      <c r="W2534" s="189"/>
      <c r="X2534" s="189"/>
      <c r="Y2534" s="189"/>
    </row>
    <row r="2535" spans="6:25" s="246" customFormat="1" x14ac:dyDescent="0.3">
      <c r="F2535" s="247"/>
      <c r="N2535" s="189"/>
      <c r="T2535" s="251"/>
      <c r="V2535" s="189"/>
      <c r="W2535" s="189"/>
      <c r="X2535" s="189"/>
      <c r="Y2535" s="189"/>
    </row>
    <row r="2536" spans="6:25" s="246" customFormat="1" x14ac:dyDescent="0.3">
      <c r="F2536" s="247"/>
      <c r="N2536" s="189"/>
      <c r="T2536" s="251"/>
      <c r="V2536" s="189"/>
      <c r="W2536" s="189"/>
      <c r="X2536" s="189"/>
      <c r="Y2536" s="189"/>
    </row>
    <row r="2537" spans="6:25" s="246" customFormat="1" x14ac:dyDescent="0.3">
      <c r="F2537" s="247"/>
      <c r="N2537" s="189"/>
      <c r="T2537" s="251"/>
      <c r="V2537" s="189"/>
      <c r="W2537" s="189"/>
      <c r="X2537" s="189"/>
      <c r="Y2537" s="189"/>
    </row>
    <row r="2538" spans="6:25" s="246" customFormat="1" x14ac:dyDescent="0.3">
      <c r="F2538" s="247"/>
      <c r="N2538" s="189"/>
      <c r="T2538" s="251"/>
      <c r="V2538" s="189"/>
      <c r="W2538" s="189"/>
      <c r="X2538" s="189"/>
      <c r="Y2538" s="189"/>
    </row>
    <row r="2539" spans="6:25" s="246" customFormat="1" x14ac:dyDescent="0.3">
      <c r="F2539" s="247"/>
      <c r="N2539" s="189"/>
      <c r="T2539" s="251"/>
      <c r="V2539" s="189"/>
      <c r="W2539" s="189"/>
      <c r="X2539" s="189"/>
      <c r="Y2539" s="189"/>
    </row>
    <row r="2540" spans="6:25" s="246" customFormat="1" x14ac:dyDescent="0.3">
      <c r="F2540" s="247"/>
      <c r="N2540" s="189"/>
      <c r="T2540" s="251"/>
      <c r="V2540" s="189"/>
      <c r="W2540" s="189"/>
      <c r="X2540" s="189"/>
      <c r="Y2540" s="189"/>
    </row>
    <row r="2541" spans="6:25" s="246" customFormat="1" x14ac:dyDescent="0.3">
      <c r="F2541" s="247"/>
      <c r="N2541" s="189"/>
      <c r="T2541" s="251"/>
      <c r="V2541" s="189"/>
      <c r="W2541" s="189"/>
      <c r="X2541" s="189"/>
      <c r="Y2541" s="189"/>
    </row>
    <row r="2542" spans="6:25" s="246" customFormat="1" x14ac:dyDescent="0.3">
      <c r="F2542" s="247"/>
      <c r="N2542" s="189"/>
      <c r="T2542" s="251"/>
      <c r="V2542" s="189"/>
      <c r="W2542" s="189"/>
      <c r="X2542" s="189"/>
      <c r="Y2542" s="189"/>
    </row>
    <row r="2543" spans="6:25" s="246" customFormat="1" x14ac:dyDescent="0.3">
      <c r="F2543" s="247"/>
      <c r="N2543" s="189"/>
      <c r="T2543" s="251"/>
      <c r="V2543" s="189"/>
      <c r="W2543" s="189"/>
      <c r="X2543" s="189"/>
      <c r="Y2543" s="189"/>
    </row>
    <row r="2544" spans="6:25" s="246" customFormat="1" x14ac:dyDescent="0.3">
      <c r="F2544" s="247"/>
      <c r="N2544" s="189"/>
      <c r="T2544" s="251"/>
      <c r="V2544" s="189"/>
      <c r="W2544" s="189"/>
      <c r="X2544" s="189"/>
      <c r="Y2544" s="189"/>
    </row>
    <row r="2545" spans="6:25" s="246" customFormat="1" x14ac:dyDescent="0.3">
      <c r="F2545" s="247"/>
      <c r="N2545" s="189"/>
      <c r="T2545" s="251"/>
      <c r="V2545" s="189"/>
      <c r="W2545" s="189"/>
      <c r="X2545" s="189"/>
      <c r="Y2545" s="189"/>
    </row>
    <row r="2546" spans="6:25" s="246" customFormat="1" x14ac:dyDescent="0.3">
      <c r="F2546" s="247"/>
      <c r="N2546" s="189"/>
      <c r="T2546" s="251"/>
      <c r="V2546" s="189"/>
      <c r="W2546" s="189"/>
      <c r="X2546" s="189"/>
      <c r="Y2546" s="189"/>
    </row>
    <row r="2547" spans="6:25" s="246" customFormat="1" x14ac:dyDescent="0.3">
      <c r="F2547" s="247"/>
      <c r="N2547" s="189"/>
      <c r="T2547" s="251"/>
      <c r="V2547" s="189"/>
      <c r="W2547" s="189"/>
      <c r="X2547" s="189"/>
      <c r="Y2547" s="189"/>
    </row>
    <row r="2548" spans="6:25" s="246" customFormat="1" x14ac:dyDescent="0.3">
      <c r="F2548" s="247"/>
      <c r="N2548" s="189"/>
      <c r="T2548" s="251"/>
      <c r="V2548" s="189"/>
      <c r="W2548" s="189"/>
      <c r="X2548" s="189"/>
      <c r="Y2548" s="189"/>
    </row>
    <row r="2549" spans="6:25" s="246" customFormat="1" x14ac:dyDescent="0.3">
      <c r="F2549" s="247"/>
      <c r="N2549" s="189"/>
      <c r="T2549" s="251"/>
      <c r="V2549" s="189"/>
      <c r="W2549" s="189"/>
      <c r="X2549" s="189"/>
      <c r="Y2549" s="189"/>
    </row>
    <row r="2550" spans="6:25" s="246" customFormat="1" x14ac:dyDescent="0.3">
      <c r="F2550" s="247"/>
      <c r="N2550" s="189"/>
      <c r="T2550" s="251"/>
      <c r="V2550" s="189"/>
      <c r="W2550" s="189"/>
      <c r="X2550" s="189"/>
      <c r="Y2550" s="189"/>
    </row>
    <row r="2551" spans="6:25" s="246" customFormat="1" x14ac:dyDescent="0.3">
      <c r="F2551" s="247"/>
      <c r="N2551" s="189"/>
      <c r="T2551" s="251"/>
      <c r="V2551" s="189"/>
      <c r="W2551" s="189"/>
      <c r="X2551" s="189"/>
      <c r="Y2551" s="189"/>
    </row>
    <row r="2552" spans="6:25" s="246" customFormat="1" x14ac:dyDescent="0.3">
      <c r="F2552" s="247"/>
      <c r="N2552" s="189"/>
      <c r="T2552" s="251"/>
      <c r="V2552" s="189"/>
      <c r="W2552" s="189"/>
      <c r="X2552" s="189"/>
      <c r="Y2552" s="189"/>
    </row>
    <row r="2553" spans="6:25" s="246" customFormat="1" x14ac:dyDescent="0.3">
      <c r="F2553" s="247"/>
      <c r="N2553" s="189"/>
      <c r="T2553" s="251"/>
      <c r="V2553" s="189"/>
      <c r="W2553" s="189"/>
      <c r="X2553" s="189"/>
      <c r="Y2553" s="189"/>
    </row>
    <row r="2554" spans="6:25" s="246" customFormat="1" x14ac:dyDescent="0.3">
      <c r="F2554" s="247"/>
      <c r="N2554" s="189"/>
      <c r="T2554" s="251"/>
      <c r="V2554" s="189"/>
      <c r="W2554" s="189"/>
      <c r="X2554" s="189"/>
      <c r="Y2554" s="189"/>
    </row>
    <row r="2555" spans="6:25" s="246" customFormat="1" x14ac:dyDescent="0.3">
      <c r="F2555" s="247"/>
      <c r="N2555" s="189"/>
      <c r="T2555" s="251"/>
      <c r="V2555" s="189"/>
      <c r="W2555" s="189"/>
      <c r="X2555" s="189"/>
      <c r="Y2555" s="189"/>
    </row>
    <row r="2556" spans="6:25" s="246" customFormat="1" x14ac:dyDescent="0.3">
      <c r="F2556" s="247"/>
      <c r="N2556" s="189"/>
      <c r="T2556" s="251"/>
      <c r="V2556" s="189"/>
      <c r="W2556" s="189"/>
      <c r="X2556" s="189"/>
      <c r="Y2556" s="189"/>
    </row>
    <row r="2557" spans="6:25" s="246" customFormat="1" x14ac:dyDescent="0.3">
      <c r="F2557" s="247"/>
      <c r="N2557" s="189"/>
      <c r="T2557" s="251"/>
      <c r="V2557" s="189"/>
      <c r="W2557" s="189"/>
      <c r="X2557" s="189"/>
      <c r="Y2557" s="189"/>
    </row>
    <row r="2558" spans="6:25" s="246" customFormat="1" x14ac:dyDescent="0.3">
      <c r="F2558" s="247"/>
      <c r="N2558" s="189"/>
      <c r="T2558" s="251"/>
      <c r="V2558" s="189"/>
      <c r="W2558" s="189"/>
      <c r="X2558" s="189"/>
      <c r="Y2558" s="189"/>
    </row>
    <row r="2559" spans="6:25" s="246" customFormat="1" x14ac:dyDescent="0.3">
      <c r="F2559" s="247"/>
      <c r="N2559" s="189"/>
      <c r="T2559" s="251"/>
      <c r="V2559" s="189"/>
      <c r="W2559" s="189"/>
      <c r="X2559" s="189"/>
      <c r="Y2559" s="189"/>
    </row>
    <row r="2560" spans="6:25" s="246" customFormat="1" x14ac:dyDescent="0.3">
      <c r="F2560" s="247"/>
      <c r="N2560" s="189"/>
      <c r="T2560" s="251"/>
      <c r="V2560" s="189"/>
      <c r="W2560" s="189"/>
      <c r="X2560" s="189"/>
      <c r="Y2560" s="189"/>
    </row>
    <row r="2561" spans="6:25" s="246" customFormat="1" x14ac:dyDescent="0.3">
      <c r="F2561" s="247"/>
      <c r="N2561" s="189"/>
      <c r="T2561" s="251"/>
      <c r="V2561" s="189"/>
      <c r="W2561" s="189"/>
      <c r="X2561" s="189"/>
      <c r="Y2561" s="189"/>
    </row>
    <row r="2562" spans="6:25" s="246" customFormat="1" x14ac:dyDescent="0.3">
      <c r="F2562" s="247"/>
      <c r="N2562" s="189"/>
      <c r="T2562" s="251"/>
      <c r="V2562" s="189"/>
      <c r="W2562" s="189"/>
      <c r="X2562" s="189"/>
      <c r="Y2562" s="189"/>
    </row>
    <row r="2563" spans="6:25" s="246" customFormat="1" x14ac:dyDescent="0.3">
      <c r="F2563" s="247"/>
      <c r="N2563" s="189"/>
      <c r="T2563" s="251"/>
      <c r="V2563" s="189"/>
      <c r="W2563" s="189"/>
      <c r="X2563" s="189"/>
      <c r="Y2563" s="189"/>
    </row>
    <row r="2564" spans="6:25" s="246" customFormat="1" x14ac:dyDescent="0.3">
      <c r="F2564" s="247"/>
      <c r="N2564" s="189"/>
      <c r="T2564" s="251"/>
      <c r="V2564" s="189"/>
      <c r="W2564" s="189"/>
      <c r="X2564" s="189"/>
      <c r="Y2564" s="189"/>
    </row>
    <row r="2565" spans="6:25" s="246" customFormat="1" x14ac:dyDescent="0.3">
      <c r="F2565" s="247"/>
      <c r="N2565" s="189"/>
      <c r="T2565" s="251"/>
      <c r="V2565" s="189"/>
      <c r="W2565" s="189"/>
      <c r="X2565" s="189"/>
      <c r="Y2565" s="189"/>
    </row>
    <row r="2566" spans="6:25" s="246" customFormat="1" x14ac:dyDescent="0.3">
      <c r="F2566" s="247"/>
      <c r="N2566" s="189"/>
      <c r="T2566" s="251"/>
      <c r="V2566" s="189"/>
      <c r="W2566" s="189"/>
      <c r="X2566" s="189"/>
      <c r="Y2566" s="189"/>
    </row>
    <row r="2567" spans="6:25" s="246" customFormat="1" x14ac:dyDescent="0.3">
      <c r="F2567" s="247"/>
      <c r="N2567" s="189"/>
      <c r="T2567" s="251"/>
      <c r="V2567" s="189"/>
      <c r="W2567" s="189"/>
      <c r="X2567" s="189"/>
      <c r="Y2567" s="189"/>
    </row>
    <row r="2568" spans="6:25" s="246" customFormat="1" x14ac:dyDescent="0.3">
      <c r="F2568" s="247"/>
      <c r="N2568" s="189"/>
      <c r="T2568" s="251"/>
      <c r="V2568" s="189"/>
      <c r="W2568" s="189"/>
      <c r="X2568" s="189"/>
      <c r="Y2568" s="189"/>
    </row>
    <row r="2569" spans="6:25" s="246" customFormat="1" x14ac:dyDescent="0.3">
      <c r="F2569" s="247"/>
      <c r="N2569" s="189"/>
      <c r="T2569" s="251"/>
      <c r="V2569" s="189"/>
      <c r="W2569" s="189"/>
      <c r="X2569" s="189"/>
      <c r="Y2569" s="189"/>
    </row>
    <row r="2570" spans="6:25" s="246" customFormat="1" x14ac:dyDescent="0.3">
      <c r="F2570" s="247"/>
      <c r="N2570" s="189"/>
      <c r="T2570" s="251"/>
      <c r="V2570" s="189"/>
      <c r="W2570" s="189"/>
      <c r="X2570" s="189"/>
      <c r="Y2570" s="189"/>
    </row>
    <row r="2571" spans="6:25" s="246" customFormat="1" x14ac:dyDescent="0.3">
      <c r="F2571" s="247"/>
      <c r="N2571" s="189"/>
      <c r="T2571" s="251"/>
      <c r="V2571" s="189"/>
      <c r="W2571" s="189"/>
      <c r="X2571" s="189"/>
      <c r="Y2571" s="189"/>
    </row>
    <row r="2572" spans="6:25" s="246" customFormat="1" x14ac:dyDescent="0.3">
      <c r="F2572" s="247"/>
      <c r="N2572" s="189"/>
      <c r="T2572" s="251"/>
      <c r="V2572" s="189"/>
      <c r="W2572" s="189"/>
      <c r="X2572" s="189"/>
      <c r="Y2572" s="189"/>
    </row>
    <row r="2573" spans="6:25" s="246" customFormat="1" x14ac:dyDescent="0.3">
      <c r="F2573" s="247"/>
      <c r="N2573" s="189"/>
      <c r="T2573" s="251"/>
      <c r="V2573" s="189"/>
      <c r="W2573" s="189"/>
      <c r="X2573" s="189"/>
      <c r="Y2573" s="189"/>
    </row>
    <row r="2574" spans="6:25" s="246" customFormat="1" x14ac:dyDescent="0.3">
      <c r="F2574" s="247"/>
      <c r="N2574" s="189"/>
      <c r="T2574" s="251"/>
      <c r="V2574" s="189"/>
      <c r="W2574" s="189"/>
      <c r="X2574" s="189"/>
      <c r="Y2574" s="189"/>
    </row>
    <row r="2575" spans="6:25" s="246" customFormat="1" x14ac:dyDescent="0.3">
      <c r="F2575" s="247"/>
      <c r="N2575" s="189"/>
      <c r="T2575" s="251"/>
      <c r="V2575" s="189"/>
      <c r="W2575" s="189"/>
      <c r="X2575" s="189"/>
      <c r="Y2575" s="189"/>
    </row>
    <row r="2576" spans="6:25" s="246" customFormat="1" x14ac:dyDescent="0.3">
      <c r="F2576" s="247"/>
      <c r="N2576" s="189"/>
      <c r="T2576" s="251"/>
      <c r="V2576" s="189"/>
      <c r="W2576" s="189"/>
      <c r="X2576" s="189"/>
      <c r="Y2576" s="189"/>
    </row>
    <row r="2577" spans="6:25" s="246" customFormat="1" x14ac:dyDescent="0.3">
      <c r="F2577" s="247"/>
      <c r="N2577" s="189"/>
      <c r="T2577" s="251"/>
      <c r="V2577" s="189"/>
      <c r="W2577" s="189"/>
      <c r="X2577" s="189"/>
      <c r="Y2577" s="189"/>
    </row>
    <row r="2578" spans="6:25" s="246" customFormat="1" x14ac:dyDescent="0.3">
      <c r="F2578" s="247"/>
      <c r="N2578" s="189"/>
      <c r="T2578" s="251"/>
      <c r="V2578" s="189"/>
      <c r="W2578" s="189"/>
      <c r="X2578" s="189"/>
      <c r="Y2578" s="189"/>
    </row>
    <row r="2579" spans="6:25" s="246" customFormat="1" x14ac:dyDescent="0.3">
      <c r="F2579" s="247"/>
      <c r="N2579" s="189"/>
      <c r="T2579" s="251"/>
      <c r="V2579" s="189"/>
      <c r="W2579" s="189"/>
      <c r="X2579" s="189"/>
      <c r="Y2579" s="189"/>
    </row>
    <row r="2580" spans="6:25" s="246" customFormat="1" x14ac:dyDescent="0.3">
      <c r="F2580" s="247"/>
      <c r="N2580" s="189"/>
      <c r="T2580" s="251"/>
      <c r="V2580" s="189"/>
      <c r="W2580" s="189"/>
      <c r="X2580" s="189"/>
      <c r="Y2580" s="189"/>
    </row>
    <row r="2581" spans="6:25" s="246" customFormat="1" x14ac:dyDescent="0.3">
      <c r="F2581" s="247"/>
      <c r="N2581" s="189"/>
      <c r="T2581" s="251"/>
      <c r="V2581" s="189"/>
      <c r="W2581" s="189"/>
      <c r="X2581" s="189"/>
      <c r="Y2581" s="189"/>
    </row>
    <row r="2582" spans="6:25" s="246" customFormat="1" x14ac:dyDescent="0.3">
      <c r="F2582" s="247"/>
      <c r="N2582" s="189"/>
      <c r="T2582" s="251"/>
      <c r="V2582" s="189"/>
      <c r="W2582" s="189"/>
      <c r="X2582" s="189"/>
      <c r="Y2582" s="189"/>
    </row>
    <row r="2583" spans="6:25" s="246" customFormat="1" x14ac:dyDescent="0.3">
      <c r="F2583" s="247"/>
      <c r="N2583" s="189"/>
      <c r="T2583" s="251"/>
      <c r="V2583" s="189"/>
      <c r="W2583" s="189"/>
      <c r="X2583" s="189"/>
      <c r="Y2583" s="189"/>
    </row>
    <row r="2584" spans="6:25" s="246" customFormat="1" x14ac:dyDescent="0.3">
      <c r="F2584" s="247"/>
      <c r="N2584" s="189"/>
      <c r="T2584" s="251"/>
      <c r="V2584" s="189"/>
      <c r="W2584" s="189"/>
      <c r="X2584" s="189"/>
      <c r="Y2584" s="189"/>
    </row>
    <row r="2585" spans="6:25" s="246" customFormat="1" x14ac:dyDescent="0.3">
      <c r="F2585" s="247"/>
      <c r="N2585" s="189"/>
      <c r="T2585" s="251"/>
      <c r="V2585" s="189"/>
      <c r="W2585" s="189"/>
      <c r="X2585" s="189"/>
      <c r="Y2585" s="189"/>
    </row>
    <row r="2586" spans="6:25" s="246" customFormat="1" x14ac:dyDescent="0.3">
      <c r="F2586" s="247"/>
      <c r="N2586" s="189"/>
      <c r="T2586" s="251"/>
      <c r="V2586" s="189"/>
      <c r="W2586" s="189"/>
      <c r="X2586" s="189"/>
      <c r="Y2586" s="189"/>
    </row>
    <row r="2587" spans="6:25" s="246" customFormat="1" x14ac:dyDescent="0.3">
      <c r="F2587" s="247"/>
      <c r="N2587" s="189"/>
      <c r="T2587" s="251"/>
      <c r="V2587" s="189"/>
      <c r="W2587" s="189"/>
      <c r="X2587" s="189"/>
      <c r="Y2587" s="189"/>
    </row>
    <row r="2588" spans="6:25" s="246" customFormat="1" x14ac:dyDescent="0.3">
      <c r="F2588" s="247"/>
      <c r="N2588" s="189"/>
      <c r="T2588" s="251"/>
      <c r="V2588" s="189"/>
      <c r="W2588" s="189"/>
      <c r="X2588" s="189"/>
      <c r="Y2588" s="189"/>
    </row>
    <row r="2589" spans="6:25" s="246" customFormat="1" x14ac:dyDescent="0.3">
      <c r="F2589" s="247"/>
      <c r="N2589" s="189"/>
      <c r="T2589" s="251"/>
      <c r="V2589" s="189"/>
      <c r="W2589" s="189"/>
      <c r="X2589" s="189"/>
      <c r="Y2589" s="189"/>
    </row>
    <row r="2590" spans="6:25" s="246" customFormat="1" x14ac:dyDescent="0.3">
      <c r="F2590" s="247"/>
      <c r="N2590" s="189"/>
      <c r="T2590" s="251"/>
      <c r="V2590" s="189"/>
      <c r="W2590" s="189"/>
      <c r="X2590" s="189"/>
      <c r="Y2590" s="189"/>
    </row>
    <row r="2591" spans="6:25" s="246" customFormat="1" x14ac:dyDescent="0.3">
      <c r="F2591" s="247"/>
      <c r="N2591" s="189"/>
      <c r="T2591" s="251"/>
      <c r="V2591" s="189"/>
      <c r="W2591" s="189"/>
      <c r="X2591" s="189"/>
      <c r="Y2591" s="189"/>
    </row>
    <row r="2592" spans="6:25" s="246" customFormat="1" x14ac:dyDescent="0.3">
      <c r="F2592" s="247"/>
      <c r="N2592" s="189"/>
      <c r="T2592" s="251"/>
      <c r="V2592" s="189"/>
      <c r="W2592" s="189"/>
      <c r="X2592" s="189"/>
      <c r="Y2592" s="189"/>
    </row>
    <row r="2593" spans="6:25" s="246" customFormat="1" x14ac:dyDescent="0.3">
      <c r="F2593" s="247"/>
      <c r="N2593" s="189"/>
      <c r="T2593" s="251"/>
      <c r="V2593" s="189"/>
      <c r="W2593" s="189"/>
      <c r="X2593" s="189"/>
      <c r="Y2593" s="189"/>
    </row>
    <row r="2594" spans="6:25" s="246" customFormat="1" x14ac:dyDescent="0.3">
      <c r="F2594" s="247"/>
      <c r="N2594" s="189"/>
      <c r="T2594" s="251"/>
      <c r="V2594" s="189"/>
      <c r="W2594" s="189"/>
      <c r="X2594" s="189"/>
      <c r="Y2594" s="189"/>
    </row>
    <row r="2595" spans="6:25" s="246" customFormat="1" x14ac:dyDescent="0.3">
      <c r="F2595" s="247"/>
      <c r="N2595" s="189"/>
      <c r="T2595" s="251"/>
      <c r="V2595" s="189"/>
      <c r="W2595" s="189"/>
      <c r="X2595" s="189"/>
      <c r="Y2595" s="189"/>
    </row>
    <row r="2596" spans="6:25" s="246" customFormat="1" x14ac:dyDescent="0.3">
      <c r="F2596" s="247"/>
      <c r="N2596" s="189"/>
      <c r="T2596" s="251"/>
      <c r="V2596" s="189"/>
      <c r="W2596" s="189"/>
      <c r="X2596" s="189"/>
      <c r="Y2596" s="189"/>
    </row>
    <row r="2597" spans="6:25" s="246" customFormat="1" x14ac:dyDescent="0.3">
      <c r="F2597" s="247"/>
      <c r="N2597" s="189"/>
      <c r="T2597" s="251"/>
      <c r="V2597" s="189"/>
      <c r="W2597" s="189"/>
      <c r="X2597" s="189"/>
      <c r="Y2597" s="189"/>
    </row>
    <row r="2598" spans="6:25" s="246" customFormat="1" x14ac:dyDescent="0.3">
      <c r="F2598" s="247"/>
      <c r="N2598" s="189"/>
      <c r="T2598" s="251"/>
      <c r="V2598" s="189"/>
      <c r="W2598" s="189"/>
      <c r="X2598" s="189"/>
      <c r="Y2598" s="189"/>
    </row>
    <row r="2599" spans="6:25" s="246" customFormat="1" x14ac:dyDescent="0.3">
      <c r="F2599" s="247"/>
      <c r="N2599" s="189"/>
      <c r="T2599" s="251"/>
      <c r="V2599" s="189"/>
      <c r="W2599" s="189"/>
      <c r="X2599" s="189"/>
      <c r="Y2599" s="189"/>
    </row>
    <row r="2600" spans="6:25" s="246" customFormat="1" x14ac:dyDescent="0.3">
      <c r="F2600" s="247"/>
      <c r="N2600" s="189"/>
      <c r="T2600" s="251"/>
      <c r="V2600" s="189"/>
      <c r="W2600" s="189"/>
      <c r="X2600" s="189"/>
      <c r="Y2600" s="189"/>
    </row>
    <row r="2601" spans="6:25" s="246" customFormat="1" x14ac:dyDescent="0.3">
      <c r="F2601" s="247"/>
      <c r="N2601" s="189"/>
      <c r="T2601" s="251"/>
      <c r="V2601" s="189"/>
      <c r="W2601" s="189"/>
      <c r="X2601" s="189"/>
      <c r="Y2601" s="189"/>
    </row>
    <row r="2602" spans="6:25" s="246" customFormat="1" x14ac:dyDescent="0.3">
      <c r="F2602" s="247"/>
      <c r="N2602" s="189"/>
      <c r="T2602" s="251"/>
      <c r="V2602" s="189"/>
      <c r="W2602" s="189"/>
      <c r="X2602" s="189"/>
      <c r="Y2602" s="189"/>
    </row>
    <row r="2603" spans="6:25" s="246" customFormat="1" x14ac:dyDescent="0.3">
      <c r="F2603" s="247"/>
      <c r="N2603" s="189"/>
      <c r="T2603" s="251"/>
      <c r="V2603" s="189"/>
      <c r="W2603" s="189"/>
      <c r="X2603" s="189"/>
      <c r="Y2603" s="189"/>
    </row>
    <row r="2604" spans="6:25" s="246" customFormat="1" x14ac:dyDescent="0.3">
      <c r="F2604" s="247"/>
      <c r="N2604" s="189"/>
      <c r="T2604" s="251"/>
      <c r="V2604" s="189"/>
      <c r="W2604" s="189"/>
      <c r="X2604" s="189"/>
      <c r="Y2604" s="189"/>
    </row>
    <row r="2605" spans="6:25" s="246" customFormat="1" x14ac:dyDescent="0.3">
      <c r="F2605" s="247"/>
      <c r="N2605" s="189"/>
      <c r="T2605" s="251"/>
      <c r="V2605" s="189"/>
      <c r="W2605" s="189"/>
      <c r="X2605" s="189"/>
      <c r="Y2605" s="189"/>
    </row>
    <row r="2606" spans="6:25" s="246" customFormat="1" x14ac:dyDescent="0.3">
      <c r="F2606" s="247"/>
      <c r="N2606" s="189"/>
      <c r="T2606" s="251"/>
      <c r="V2606" s="189"/>
      <c r="W2606" s="189"/>
      <c r="X2606" s="189"/>
      <c r="Y2606" s="189"/>
    </row>
    <row r="2607" spans="6:25" s="246" customFormat="1" x14ac:dyDescent="0.3">
      <c r="F2607" s="247"/>
      <c r="N2607" s="189"/>
      <c r="T2607" s="251"/>
      <c r="V2607" s="189"/>
      <c r="W2607" s="189"/>
      <c r="X2607" s="189"/>
      <c r="Y2607" s="189"/>
    </row>
    <row r="2608" spans="6:25" s="246" customFormat="1" x14ac:dyDescent="0.3">
      <c r="F2608" s="247"/>
      <c r="N2608" s="189"/>
      <c r="T2608" s="251"/>
      <c r="V2608" s="189"/>
      <c r="W2608" s="189"/>
      <c r="X2608" s="189"/>
      <c r="Y2608" s="189"/>
    </row>
    <row r="2609" spans="6:25" s="246" customFormat="1" x14ac:dyDescent="0.3">
      <c r="F2609" s="247"/>
      <c r="N2609" s="189"/>
      <c r="T2609" s="251"/>
      <c r="V2609" s="189"/>
      <c r="W2609" s="189"/>
      <c r="X2609" s="189"/>
      <c r="Y2609" s="189"/>
    </row>
    <row r="2610" spans="6:25" s="246" customFormat="1" x14ac:dyDescent="0.3">
      <c r="F2610" s="247"/>
      <c r="N2610" s="189"/>
      <c r="T2610" s="251"/>
      <c r="V2610" s="189"/>
      <c r="W2610" s="189"/>
      <c r="X2610" s="189"/>
      <c r="Y2610" s="189"/>
    </row>
    <row r="2611" spans="6:25" s="246" customFormat="1" x14ac:dyDescent="0.3">
      <c r="F2611" s="247"/>
      <c r="N2611" s="189"/>
      <c r="T2611" s="251"/>
      <c r="V2611" s="189"/>
      <c r="W2611" s="189"/>
      <c r="X2611" s="189"/>
      <c r="Y2611" s="189"/>
    </row>
    <row r="2612" spans="6:25" s="246" customFormat="1" x14ac:dyDescent="0.3">
      <c r="F2612" s="247"/>
      <c r="N2612" s="189"/>
      <c r="T2612" s="251"/>
      <c r="V2612" s="189"/>
      <c r="W2612" s="189"/>
      <c r="X2612" s="189"/>
      <c r="Y2612" s="189"/>
    </row>
    <row r="2613" spans="6:25" s="246" customFormat="1" x14ac:dyDescent="0.3">
      <c r="F2613" s="247"/>
      <c r="N2613" s="189"/>
      <c r="T2613" s="251"/>
      <c r="V2613" s="189"/>
      <c r="W2613" s="189"/>
      <c r="X2613" s="189"/>
      <c r="Y2613" s="189"/>
    </row>
    <row r="2614" spans="6:25" s="246" customFormat="1" x14ac:dyDescent="0.3">
      <c r="F2614" s="247"/>
      <c r="N2614" s="189"/>
      <c r="T2614" s="251"/>
      <c r="V2614" s="189"/>
      <c r="W2614" s="189"/>
      <c r="X2614" s="189"/>
      <c r="Y2614" s="189"/>
    </row>
    <row r="2615" spans="6:25" s="246" customFormat="1" x14ac:dyDescent="0.3">
      <c r="F2615" s="247"/>
      <c r="N2615" s="189"/>
      <c r="T2615" s="251"/>
      <c r="V2615" s="189"/>
      <c r="W2615" s="189"/>
      <c r="X2615" s="189"/>
      <c r="Y2615" s="189"/>
    </row>
    <row r="2616" spans="6:25" s="246" customFormat="1" x14ac:dyDescent="0.3">
      <c r="F2616" s="247"/>
      <c r="N2616" s="189"/>
      <c r="T2616" s="251"/>
      <c r="V2616" s="189"/>
      <c r="W2616" s="189"/>
      <c r="X2616" s="189"/>
      <c r="Y2616" s="189"/>
    </row>
    <row r="2617" spans="6:25" s="246" customFormat="1" x14ac:dyDescent="0.3">
      <c r="F2617" s="247"/>
      <c r="N2617" s="189"/>
      <c r="T2617" s="251"/>
      <c r="V2617" s="189"/>
      <c r="W2617" s="189"/>
      <c r="X2617" s="189"/>
      <c r="Y2617" s="189"/>
    </row>
    <row r="2618" spans="6:25" s="246" customFormat="1" x14ac:dyDescent="0.3">
      <c r="F2618" s="247"/>
      <c r="N2618" s="189"/>
      <c r="T2618" s="251"/>
      <c r="V2618" s="189"/>
      <c r="W2618" s="189"/>
      <c r="X2618" s="189"/>
      <c r="Y2618" s="189"/>
    </row>
    <row r="2619" spans="6:25" s="246" customFormat="1" x14ac:dyDescent="0.3">
      <c r="F2619" s="247"/>
      <c r="N2619" s="189"/>
      <c r="T2619" s="251"/>
      <c r="V2619" s="189"/>
      <c r="W2619" s="189"/>
      <c r="X2619" s="189"/>
      <c r="Y2619" s="189"/>
    </row>
    <row r="2620" spans="6:25" s="246" customFormat="1" x14ac:dyDescent="0.3">
      <c r="F2620" s="247"/>
      <c r="N2620" s="189"/>
      <c r="T2620" s="251"/>
      <c r="V2620" s="189"/>
      <c r="W2620" s="189"/>
      <c r="X2620" s="189"/>
      <c r="Y2620" s="189"/>
    </row>
    <row r="2621" spans="6:25" s="246" customFormat="1" x14ac:dyDescent="0.3">
      <c r="F2621" s="247"/>
      <c r="N2621" s="189"/>
      <c r="T2621" s="251"/>
      <c r="V2621" s="189"/>
      <c r="W2621" s="189"/>
      <c r="X2621" s="189"/>
      <c r="Y2621" s="189"/>
    </row>
    <row r="2622" spans="6:25" s="246" customFormat="1" x14ac:dyDescent="0.3">
      <c r="F2622" s="247"/>
      <c r="N2622" s="189"/>
      <c r="T2622" s="251"/>
      <c r="V2622" s="189"/>
      <c r="W2622" s="189"/>
      <c r="X2622" s="189"/>
      <c r="Y2622" s="189"/>
    </row>
    <row r="2623" spans="6:25" s="246" customFormat="1" x14ac:dyDescent="0.3">
      <c r="F2623" s="247"/>
      <c r="N2623" s="189"/>
      <c r="T2623" s="251"/>
      <c r="V2623" s="189"/>
      <c r="W2623" s="189"/>
      <c r="X2623" s="189"/>
      <c r="Y2623" s="189"/>
    </row>
    <row r="2624" spans="6:25" s="246" customFormat="1" x14ac:dyDescent="0.3">
      <c r="F2624" s="247"/>
      <c r="N2624" s="189"/>
      <c r="T2624" s="251"/>
      <c r="V2624" s="189"/>
      <c r="W2624" s="189"/>
      <c r="X2624" s="189"/>
      <c r="Y2624" s="189"/>
    </row>
    <row r="2625" spans="6:25" s="246" customFormat="1" x14ac:dyDescent="0.3">
      <c r="F2625" s="247"/>
      <c r="N2625" s="189"/>
      <c r="T2625" s="251"/>
      <c r="V2625" s="189"/>
      <c r="W2625" s="189"/>
      <c r="X2625" s="189"/>
      <c r="Y2625" s="189"/>
    </row>
    <row r="2626" spans="6:25" s="246" customFormat="1" x14ac:dyDescent="0.3">
      <c r="F2626" s="247"/>
      <c r="N2626" s="189"/>
      <c r="T2626" s="251"/>
      <c r="V2626" s="189"/>
      <c r="W2626" s="189"/>
      <c r="X2626" s="189"/>
      <c r="Y2626" s="189"/>
    </row>
    <row r="2627" spans="6:25" s="246" customFormat="1" x14ac:dyDescent="0.3">
      <c r="F2627" s="247"/>
      <c r="N2627" s="189"/>
      <c r="T2627" s="251"/>
      <c r="V2627" s="189"/>
      <c r="W2627" s="189"/>
      <c r="X2627" s="189"/>
      <c r="Y2627" s="189"/>
    </row>
    <row r="2628" spans="6:25" s="246" customFormat="1" x14ac:dyDescent="0.3">
      <c r="F2628" s="247"/>
      <c r="N2628" s="189"/>
      <c r="T2628" s="251"/>
      <c r="V2628" s="189"/>
      <c r="W2628" s="189"/>
      <c r="X2628" s="189"/>
      <c r="Y2628" s="189"/>
    </row>
    <row r="2629" spans="6:25" s="246" customFormat="1" x14ac:dyDescent="0.3">
      <c r="F2629" s="247"/>
      <c r="N2629" s="189"/>
      <c r="T2629" s="251"/>
      <c r="V2629" s="189"/>
      <c r="W2629" s="189"/>
      <c r="X2629" s="189"/>
      <c r="Y2629" s="189"/>
    </row>
    <row r="2630" spans="6:25" s="246" customFormat="1" x14ac:dyDescent="0.3">
      <c r="F2630" s="247"/>
      <c r="N2630" s="189"/>
      <c r="T2630" s="251"/>
      <c r="V2630" s="189"/>
      <c r="W2630" s="189"/>
      <c r="X2630" s="189"/>
      <c r="Y2630" s="189"/>
    </row>
    <row r="2631" spans="6:25" s="246" customFormat="1" x14ac:dyDescent="0.3">
      <c r="F2631" s="247"/>
      <c r="N2631" s="189"/>
      <c r="T2631" s="251"/>
      <c r="V2631" s="189"/>
      <c r="W2631" s="189"/>
      <c r="X2631" s="189"/>
      <c r="Y2631" s="189"/>
    </row>
    <row r="2632" spans="6:25" s="246" customFormat="1" x14ac:dyDescent="0.3">
      <c r="F2632" s="247"/>
      <c r="N2632" s="189"/>
      <c r="T2632" s="251"/>
      <c r="V2632" s="189"/>
      <c r="W2632" s="189"/>
      <c r="X2632" s="189"/>
      <c r="Y2632" s="189"/>
    </row>
    <row r="2633" spans="6:25" s="246" customFormat="1" x14ac:dyDescent="0.3">
      <c r="F2633" s="247"/>
      <c r="N2633" s="189"/>
      <c r="T2633" s="251"/>
      <c r="V2633" s="189"/>
      <c r="W2633" s="189"/>
      <c r="X2633" s="189"/>
      <c r="Y2633" s="189"/>
    </row>
    <row r="2634" spans="6:25" s="246" customFormat="1" x14ac:dyDescent="0.3">
      <c r="F2634" s="247"/>
      <c r="N2634" s="189"/>
      <c r="T2634" s="251"/>
      <c r="V2634" s="189"/>
      <c r="W2634" s="189"/>
      <c r="X2634" s="189"/>
      <c r="Y2634" s="189"/>
    </row>
    <row r="2635" spans="6:25" s="246" customFormat="1" x14ac:dyDescent="0.3">
      <c r="F2635" s="247"/>
      <c r="N2635" s="189"/>
      <c r="T2635" s="251"/>
      <c r="V2635" s="189"/>
      <c r="W2635" s="189"/>
      <c r="X2635" s="189"/>
      <c r="Y2635" s="189"/>
    </row>
    <row r="2636" spans="6:25" s="246" customFormat="1" x14ac:dyDescent="0.3">
      <c r="F2636" s="247"/>
      <c r="N2636" s="189"/>
      <c r="T2636" s="251"/>
      <c r="V2636" s="189"/>
      <c r="W2636" s="189"/>
      <c r="X2636" s="189"/>
      <c r="Y2636" s="189"/>
    </row>
    <row r="2637" spans="6:25" s="246" customFormat="1" x14ac:dyDescent="0.3">
      <c r="F2637" s="247"/>
      <c r="N2637" s="189"/>
      <c r="T2637" s="251"/>
      <c r="V2637" s="189"/>
      <c r="W2637" s="189"/>
      <c r="X2637" s="189"/>
      <c r="Y2637" s="189"/>
    </row>
    <row r="2638" spans="6:25" s="246" customFormat="1" x14ac:dyDescent="0.3">
      <c r="F2638" s="247"/>
      <c r="N2638" s="189"/>
      <c r="T2638" s="251"/>
      <c r="V2638" s="189"/>
      <c r="W2638" s="189"/>
      <c r="X2638" s="189"/>
      <c r="Y2638" s="189"/>
    </row>
    <row r="2639" spans="6:25" s="246" customFormat="1" x14ac:dyDescent="0.3">
      <c r="F2639" s="247"/>
      <c r="N2639" s="189"/>
      <c r="T2639" s="251"/>
      <c r="V2639" s="189"/>
      <c r="W2639" s="189"/>
      <c r="X2639" s="189"/>
      <c r="Y2639" s="189"/>
    </row>
    <row r="2640" spans="6:25" s="246" customFormat="1" x14ac:dyDescent="0.3">
      <c r="F2640" s="247"/>
      <c r="N2640" s="189"/>
      <c r="T2640" s="251"/>
      <c r="V2640" s="189"/>
      <c r="W2640" s="189"/>
      <c r="X2640" s="189"/>
      <c r="Y2640" s="189"/>
    </row>
    <row r="2641" spans="6:25" s="246" customFormat="1" x14ac:dyDescent="0.3">
      <c r="F2641" s="247"/>
      <c r="N2641" s="189"/>
      <c r="T2641" s="251"/>
      <c r="V2641" s="189"/>
      <c r="W2641" s="189"/>
      <c r="X2641" s="189"/>
      <c r="Y2641" s="189"/>
    </row>
    <row r="2642" spans="6:25" s="246" customFormat="1" x14ac:dyDescent="0.3">
      <c r="F2642" s="247"/>
      <c r="N2642" s="189"/>
      <c r="T2642" s="251"/>
      <c r="V2642" s="189"/>
      <c r="W2642" s="189"/>
      <c r="X2642" s="189"/>
      <c r="Y2642" s="189"/>
    </row>
    <row r="2643" spans="6:25" s="246" customFormat="1" x14ac:dyDescent="0.3">
      <c r="F2643" s="247"/>
      <c r="N2643" s="189"/>
      <c r="T2643" s="251"/>
      <c r="V2643" s="189"/>
      <c r="W2643" s="189"/>
      <c r="X2643" s="189"/>
      <c r="Y2643" s="189"/>
    </row>
    <row r="2644" spans="6:25" s="246" customFormat="1" x14ac:dyDescent="0.3">
      <c r="F2644" s="247"/>
      <c r="N2644" s="189"/>
      <c r="T2644" s="251"/>
      <c r="V2644" s="189"/>
      <c r="W2644" s="189"/>
      <c r="X2644" s="189"/>
      <c r="Y2644" s="189"/>
    </row>
    <row r="2645" spans="6:25" s="246" customFormat="1" x14ac:dyDescent="0.3">
      <c r="F2645" s="247"/>
      <c r="N2645" s="189"/>
      <c r="T2645" s="251"/>
      <c r="V2645" s="189"/>
      <c r="W2645" s="189"/>
      <c r="X2645" s="189"/>
      <c r="Y2645" s="189"/>
    </row>
    <row r="2646" spans="6:25" s="246" customFormat="1" x14ac:dyDescent="0.3">
      <c r="F2646" s="247"/>
      <c r="N2646" s="189"/>
      <c r="T2646" s="251"/>
      <c r="V2646" s="189"/>
      <c r="W2646" s="189"/>
      <c r="X2646" s="189"/>
      <c r="Y2646" s="189"/>
    </row>
    <row r="2647" spans="6:25" s="246" customFormat="1" x14ac:dyDescent="0.3">
      <c r="F2647" s="247"/>
      <c r="N2647" s="189"/>
      <c r="T2647" s="251"/>
      <c r="V2647" s="189"/>
      <c r="W2647" s="189"/>
      <c r="X2647" s="189"/>
      <c r="Y2647" s="189"/>
    </row>
    <row r="2648" spans="6:25" s="246" customFormat="1" x14ac:dyDescent="0.3">
      <c r="F2648" s="247"/>
      <c r="N2648" s="189"/>
      <c r="T2648" s="251"/>
      <c r="V2648" s="189"/>
      <c r="W2648" s="189"/>
      <c r="X2648" s="189"/>
      <c r="Y2648" s="189"/>
    </row>
    <row r="2649" spans="6:25" s="246" customFormat="1" x14ac:dyDescent="0.3">
      <c r="F2649" s="247"/>
      <c r="N2649" s="189"/>
      <c r="T2649" s="251"/>
      <c r="V2649" s="189"/>
      <c r="W2649" s="189"/>
      <c r="X2649" s="189"/>
      <c r="Y2649" s="189"/>
    </row>
    <row r="2650" spans="6:25" s="246" customFormat="1" x14ac:dyDescent="0.3">
      <c r="F2650" s="247"/>
      <c r="N2650" s="189"/>
      <c r="T2650" s="251"/>
      <c r="V2650" s="189"/>
      <c r="W2650" s="189"/>
      <c r="X2650" s="189"/>
      <c r="Y2650" s="189"/>
    </row>
    <row r="2651" spans="6:25" s="246" customFormat="1" x14ac:dyDescent="0.3">
      <c r="F2651" s="247"/>
      <c r="N2651" s="189"/>
      <c r="T2651" s="251"/>
      <c r="V2651" s="189"/>
      <c r="W2651" s="189"/>
      <c r="X2651" s="189"/>
      <c r="Y2651" s="189"/>
    </row>
    <row r="2652" spans="6:25" s="246" customFormat="1" x14ac:dyDescent="0.3">
      <c r="F2652" s="247"/>
      <c r="N2652" s="189"/>
      <c r="T2652" s="251"/>
      <c r="V2652" s="189"/>
      <c r="W2652" s="189"/>
      <c r="X2652" s="189"/>
      <c r="Y2652" s="189"/>
    </row>
    <row r="2653" spans="6:25" s="246" customFormat="1" x14ac:dyDescent="0.3">
      <c r="F2653" s="247"/>
      <c r="N2653" s="189"/>
      <c r="T2653" s="251"/>
      <c r="V2653" s="189"/>
      <c r="W2653" s="189"/>
      <c r="X2653" s="189"/>
      <c r="Y2653" s="189"/>
    </row>
    <row r="2654" spans="6:25" s="246" customFormat="1" x14ac:dyDescent="0.3">
      <c r="F2654" s="247"/>
      <c r="N2654" s="189"/>
      <c r="T2654" s="251"/>
      <c r="V2654" s="189"/>
      <c r="W2654" s="189"/>
      <c r="X2654" s="189"/>
      <c r="Y2654" s="189"/>
    </row>
    <row r="2655" spans="6:25" s="246" customFormat="1" x14ac:dyDescent="0.3">
      <c r="F2655" s="247"/>
      <c r="N2655" s="189"/>
      <c r="T2655" s="251"/>
      <c r="V2655" s="189"/>
      <c r="W2655" s="189"/>
      <c r="X2655" s="189"/>
      <c r="Y2655" s="189"/>
    </row>
    <row r="2656" spans="6:25" s="246" customFormat="1" x14ac:dyDescent="0.3">
      <c r="F2656" s="247"/>
      <c r="N2656" s="189"/>
      <c r="T2656" s="251"/>
      <c r="V2656" s="189"/>
      <c r="W2656" s="189"/>
      <c r="X2656" s="189"/>
      <c r="Y2656" s="189"/>
    </row>
    <row r="2657" spans="6:25" s="246" customFormat="1" x14ac:dyDescent="0.3">
      <c r="F2657" s="247"/>
      <c r="N2657" s="189"/>
      <c r="T2657" s="251"/>
      <c r="V2657" s="189"/>
      <c r="W2657" s="189"/>
      <c r="X2657" s="189"/>
      <c r="Y2657" s="189"/>
    </row>
    <row r="2658" spans="6:25" s="246" customFormat="1" x14ac:dyDescent="0.3">
      <c r="F2658" s="247"/>
      <c r="N2658" s="189"/>
      <c r="T2658" s="251"/>
      <c r="V2658" s="189"/>
      <c r="W2658" s="189"/>
      <c r="X2658" s="189"/>
      <c r="Y2658" s="189"/>
    </row>
    <row r="2659" spans="6:25" s="246" customFormat="1" x14ac:dyDescent="0.3">
      <c r="F2659" s="247"/>
      <c r="N2659" s="189"/>
      <c r="T2659" s="251"/>
      <c r="V2659" s="189"/>
      <c r="W2659" s="189"/>
      <c r="X2659" s="189"/>
      <c r="Y2659" s="189"/>
    </row>
    <row r="2660" spans="6:25" s="246" customFormat="1" x14ac:dyDescent="0.3">
      <c r="F2660" s="247"/>
      <c r="N2660" s="189"/>
      <c r="T2660" s="251"/>
      <c r="V2660" s="189"/>
      <c r="W2660" s="189"/>
      <c r="X2660" s="189"/>
      <c r="Y2660" s="189"/>
    </row>
    <row r="2661" spans="6:25" s="246" customFormat="1" x14ac:dyDescent="0.3">
      <c r="F2661" s="247"/>
      <c r="N2661" s="189"/>
      <c r="T2661" s="251"/>
      <c r="V2661" s="189"/>
      <c r="W2661" s="189"/>
      <c r="X2661" s="189"/>
      <c r="Y2661" s="189"/>
    </row>
    <row r="2662" spans="6:25" s="246" customFormat="1" x14ac:dyDescent="0.3">
      <c r="F2662" s="247"/>
      <c r="N2662" s="189"/>
      <c r="T2662" s="251"/>
      <c r="V2662" s="189"/>
      <c r="W2662" s="189"/>
      <c r="X2662" s="189"/>
      <c r="Y2662" s="189"/>
    </row>
    <row r="2663" spans="6:25" s="246" customFormat="1" x14ac:dyDescent="0.3">
      <c r="F2663" s="247"/>
      <c r="N2663" s="189"/>
      <c r="T2663" s="251"/>
      <c r="V2663" s="189"/>
      <c r="W2663" s="189"/>
      <c r="X2663" s="189"/>
      <c r="Y2663" s="189"/>
    </row>
    <row r="2664" spans="6:25" s="246" customFormat="1" x14ac:dyDescent="0.3">
      <c r="F2664" s="247"/>
      <c r="N2664" s="189"/>
      <c r="T2664" s="251"/>
      <c r="V2664" s="189"/>
      <c r="W2664" s="189"/>
      <c r="X2664" s="189"/>
      <c r="Y2664" s="189"/>
    </row>
    <row r="2665" spans="6:25" s="246" customFormat="1" x14ac:dyDescent="0.3">
      <c r="F2665" s="247"/>
      <c r="N2665" s="189"/>
      <c r="T2665" s="251"/>
      <c r="V2665" s="189"/>
      <c r="W2665" s="189"/>
      <c r="X2665" s="189"/>
      <c r="Y2665" s="189"/>
    </row>
    <row r="2666" spans="6:25" s="246" customFormat="1" x14ac:dyDescent="0.3">
      <c r="F2666" s="247"/>
      <c r="N2666" s="189"/>
      <c r="T2666" s="251"/>
      <c r="V2666" s="189"/>
      <c r="W2666" s="189"/>
      <c r="X2666" s="189"/>
      <c r="Y2666" s="189"/>
    </row>
    <row r="2667" spans="6:25" s="246" customFormat="1" x14ac:dyDescent="0.3">
      <c r="F2667" s="247"/>
      <c r="N2667" s="189"/>
      <c r="T2667" s="251"/>
      <c r="V2667" s="189"/>
      <c r="W2667" s="189"/>
      <c r="X2667" s="189"/>
      <c r="Y2667" s="189"/>
    </row>
    <row r="2668" spans="6:25" s="246" customFormat="1" x14ac:dyDescent="0.3">
      <c r="F2668" s="247"/>
      <c r="N2668" s="189"/>
      <c r="T2668" s="251"/>
      <c r="V2668" s="189"/>
      <c r="W2668" s="189"/>
      <c r="X2668" s="189"/>
      <c r="Y2668" s="189"/>
    </row>
    <row r="2669" spans="6:25" s="246" customFormat="1" x14ac:dyDescent="0.3">
      <c r="F2669" s="247"/>
      <c r="N2669" s="189"/>
      <c r="T2669" s="251"/>
      <c r="V2669" s="189"/>
      <c r="W2669" s="189"/>
      <c r="X2669" s="189"/>
      <c r="Y2669" s="189"/>
    </row>
    <row r="2670" spans="6:25" s="246" customFormat="1" x14ac:dyDescent="0.3">
      <c r="F2670" s="247"/>
      <c r="N2670" s="189"/>
      <c r="T2670" s="251"/>
      <c r="V2670" s="189"/>
      <c r="W2670" s="189"/>
      <c r="X2670" s="189"/>
      <c r="Y2670" s="189"/>
    </row>
    <row r="2671" spans="6:25" s="246" customFormat="1" x14ac:dyDescent="0.3">
      <c r="F2671" s="247"/>
      <c r="N2671" s="189"/>
      <c r="T2671" s="251"/>
      <c r="V2671" s="189"/>
      <c r="W2671" s="189"/>
      <c r="X2671" s="189"/>
      <c r="Y2671" s="189"/>
    </row>
    <row r="2672" spans="6:25" s="246" customFormat="1" x14ac:dyDescent="0.3">
      <c r="F2672" s="247"/>
      <c r="N2672" s="189"/>
      <c r="T2672" s="251"/>
      <c r="V2672" s="189"/>
      <c r="W2672" s="189"/>
      <c r="X2672" s="189"/>
      <c r="Y2672" s="189"/>
    </row>
    <row r="2673" spans="6:25" s="246" customFormat="1" x14ac:dyDescent="0.3">
      <c r="F2673" s="247"/>
      <c r="N2673" s="189"/>
      <c r="T2673" s="251"/>
      <c r="V2673" s="189"/>
      <c r="W2673" s="189"/>
      <c r="X2673" s="189"/>
      <c r="Y2673" s="189"/>
    </row>
    <row r="2674" spans="6:25" s="246" customFormat="1" x14ac:dyDescent="0.3">
      <c r="F2674" s="247"/>
      <c r="N2674" s="189"/>
      <c r="T2674" s="251"/>
      <c r="V2674" s="189"/>
      <c r="W2674" s="189"/>
      <c r="X2674" s="189"/>
      <c r="Y2674" s="189"/>
    </row>
    <row r="2675" spans="6:25" s="246" customFormat="1" x14ac:dyDescent="0.3">
      <c r="F2675" s="247"/>
      <c r="N2675" s="189"/>
      <c r="T2675" s="251"/>
      <c r="V2675" s="189"/>
      <c r="W2675" s="189"/>
      <c r="X2675" s="189"/>
      <c r="Y2675" s="189"/>
    </row>
    <row r="2676" spans="6:25" s="246" customFormat="1" x14ac:dyDescent="0.3">
      <c r="F2676" s="247"/>
      <c r="N2676" s="189"/>
      <c r="T2676" s="251"/>
      <c r="V2676" s="189"/>
      <c r="W2676" s="189"/>
      <c r="X2676" s="189"/>
      <c r="Y2676" s="189"/>
    </row>
    <row r="2677" spans="6:25" s="246" customFormat="1" x14ac:dyDescent="0.3">
      <c r="F2677" s="247"/>
      <c r="N2677" s="189"/>
      <c r="T2677" s="251"/>
      <c r="V2677" s="189"/>
      <c r="W2677" s="189"/>
      <c r="X2677" s="189"/>
      <c r="Y2677" s="189"/>
    </row>
    <row r="2678" spans="6:25" s="246" customFormat="1" x14ac:dyDescent="0.3">
      <c r="F2678" s="247"/>
      <c r="N2678" s="189"/>
      <c r="T2678" s="251"/>
      <c r="V2678" s="189"/>
      <c r="W2678" s="189"/>
      <c r="X2678" s="189"/>
      <c r="Y2678" s="189"/>
    </row>
    <row r="2679" spans="6:25" s="246" customFormat="1" x14ac:dyDescent="0.3">
      <c r="F2679" s="247"/>
      <c r="N2679" s="189"/>
      <c r="T2679" s="251"/>
      <c r="V2679" s="189"/>
      <c r="W2679" s="189"/>
      <c r="X2679" s="189"/>
      <c r="Y2679" s="189"/>
    </row>
    <row r="2680" spans="6:25" s="246" customFormat="1" x14ac:dyDescent="0.3">
      <c r="F2680" s="247"/>
      <c r="N2680" s="189"/>
      <c r="T2680" s="251"/>
      <c r="V2680" s="189"/>
      <c r="W2680" s="189"/>
      <c r="X2680" s="189"/>
      <c r="Y2680" s="189"/>
    </row>
    <row r="2681" spans="6:25" s="246" customFormat="1" x14ac:dyDescent="0.3">
      <c r="F2681" s="247"/>
      <c r="N2681" s="189"/>
      <c r="T2681" s="251"/>
      <c r="V2681" s="189"/>
      <c r="W2681" s="189"/>
      <c r="X2681" s="189"/>
      <c r="Y2681" s="189"/>
    </row>
    <row r="2682" spans="6:25" s="246" customFormat="1" x14ac:dyDescent="0.3">
      <c r="F2682" s="247"/>
      <c r="N2682" s="189"/>
      <c r="T2682" s="251"/>
      <c r="V2682" s="189"/>
      <c r="W2682" s="189"/>
      <c r="X2682" s="189"/>
      <c r="Y2682" s="189"/>
    </row>
    <row r="2683" spans="6:25" s="246" customFormat="1" x14ac:dyDescent="0.3">
      <c r="F2683" s="247"/>
      <c r="N2683" s="189"/>
      <c r="T2683" s="251"/>
      <c r="V2683" s="189"/>
      <c r="W2683" s="189"/>
      <c r="X2683" s="189"/>
      <c r="Y2683" s="189"/>
    </row>
    <row r="2684" spans="6:25" s="246" customFormat="1" x14ac:dyDescent="0.3">
      <c r="F2684" s="247"/>
      <c r="N2684" s="189"/>
      <c r="T2684" s="251"/>
      <c r="V2684" s="189"/>
      <c r="W2684" s="189"/>
      <c r="X2684" s="189"/>
      <c r="Y2684" s="189"/>
    </row>
    <row r="2685" spans="6:25" s="246" customFormat="1" x14ac:dyDescent="0.3">
      <c r="F2685" s="247"/>
      <c r="N2685" s="189"/>
      <c r="T2685" s="251"/>
      <c r="V2685" s="189"/>
      <c r="W2685" s="189"/>
      <c r="X2685" s="189"/>
      <c r="Y2685" s="189"/>
    </row>
    <row r="2686" spans="6:25" s="246" customFormat="1" x14ac:dyDescent="0.3">
      <c r="F2686" s="247"/>
      <c r="N2686" s="189"/>
      <c r="T2686" s="251"/>
      <c r="V2686" s="189"/>
      <c r="W2686" s="189"/>
      <c r="X2686" s="189"/>
      <c r="Y2686" s="189"/>
    </row>
    <row r="2687" spans="6:25" s="246" customFormat="1" x14ac:dyDescent="0.3">
      <c r="F2687" s="247"/>
      <c r="N2687" s="189"/>
      <c r="T2687" s="251"/>
      <c r="V2687" s="189"/>
      <c r="W2687" s="189"/>
      <c r="X2687" s="189"/>
      <c r="Y2687" s="189"/>
    </row>
    <row r="2688" spans="6:25" s="246" customFormat="1" x14ac:dyDescent="0.3">
      <c r="F2688" s="247"/>
      <c r="N2688" s="189"/>
      <c r="T2688" s="251"/>
      <c r="V2688" s="189"/>
      <c r="W2688" s="189"/>
      <c r="X2688" s="189"/>
      <c r="Y2688" s="189"/>
    </row>
    <row r="2689" spans="6:25" s="246" customFormat="1" x14ac:dyDescent="0.3">
      <c r="F2689" s="247"/>
      <c r="N2689" s="189"/>
      <c r="T2689" s="251"/>
      <c r="V2689" s="189"/>
      <c r="W2689" s="189"/>
      <c r="X2689" s="189"/>
      <c r="Y2689" s="189"/>
    </row>
    <row r="2690" spans="6:25" s="246" customFormat="1" x14ac:dyDescent="0.3">
      <c r="F2690" s="247"/>
      <c r="N2690" s="189"/>
      <c r="T2690" s="251"/>
      <c r="V2690" s="189"/>
      <c r="W2690" s="189"/>
      <c r="X2690" s="189"/>
      <c r="Y2690" s="189"/>
    </row>
    <row r="2691" spans="6:25" s="246" customFormat="1" x14ac:dyDescent="0.3">
      <c r="F2691" s="247"/>
      <c r="N2691" s="189"/>
      <c r="T2691" s="251"/>
      <c r="V2691" s="189"/>
      <c r="W2691" s="189"/>
      <c r="X2691" s="189"/>
      <c r="Y2691" s="189"/>
    </row>
    <row r="2692" spans="6:25" s="246" customFormat="1" x14ac:dyDescent="0.3">
      <c r="F2692" s="247"/>
      <c r="N2692" s="189"/>
      <c r="T2692" s="251"/>
      <c r="V2692" s="189"/>
      <c r="W2692" s="189"/>
      <c r="X2692" s="189"/>
      <c r="Y2692" s="189"/>
    </row>
    <row r="2693" spans="6:25" s="246" customFormat="1" x14ac:dyDescent="0.3">
      <c r="F2693" s="247"/>
      <c r="N2693" s="189"/>
      <c r="T2693" s="251"/>
      <c r="V2693" s="189"/>
      <c r="W2693" s="189"/>
      <c r="X2693" s="189"/>
      <c r="Y2693" s="189"/>
    </row>
    <row r="2694" spans="6:25" s="246" customFormat="1" x14ac:dyDescent="0.3">
      <c r="F2694" s="247"/>
      <c r="N2694" s="189"/>
      <c r="T2694" s="251"/>
      <c r="V2694" s="189"/>
      <c r="W2694" s="189"/>
      <c r="X2694" s="189"/>
      <c r="Y2694" s="189"/>
    </row>
    <row r="2695" spans="6:25" s="246" customFormat="1" x14ac:dyDescent="0.3">
      <c r="F2695" s="247"/>
      <c r="N2695" s="189"/>
      <c r="T2695" s="251"/>
      <c r="V2695" s="189"/>
      <c r="W2695" s="189"/>
      <c r="X2695" s="189"/>
      <c r="Y2695" s="189"/>
    </row>
    <row r="2696" spans="6:25" s="246" customFormat="1" x14ac:dyDescent="0.3">
      <c r="F2696" s="247"/>
      <c r="N2696" s="189"/>
      <c r="T2696" s="251"/>
      <c r="V2696" s="189"/>
      <c r="W2696" s="189"/>
      <c r="X2696" s="189"/>
      <c r="Y2696" s="189"/>
    </row>
    <row r="2697" spans="6:25" s="246" customFormat="1" x14ac:dyDescent="0.3">
      <c r="F2697" s="247"/>
      <c r="N2697" s="189"/>
      <c r="T2697" s="251"/>
      <c r="V2697" s="189"/>
      <c r="W2697" s="189"/>
      <c r="X2697" s="189"/>
      <c r="Y2697" s="189"/>
    </row>
    <row r="2698" spans="6:25" s="246" customFormat="1" x14ac:dyDescent="0.3">
      <c r="F2698" s="247"/>
      <c r="N2698" s="189"/>
      <c r="T2698" s="251"/>
      <c r="V2698" s="189"/>
      <c r="W2698" s="189"/>
      <c r="X2698" s="189"/>
      <c r="Y2698" s="189"/>
    </row>
    <row r="2699" spans="6:25" s="246" customFormat="1" x14ac:dyDescent="0.3">
      <c r="F2699" s="247"/>
      <c r="N2699" s="189"/>
      <c r="T2699" s="251"/>
      <c r="V2699" s="189"/>
      <c r="W2699" s="189"/>
      <c r="X2699" s="189"/>
      <c r="Y2699" s="189"/>
    </row>
    <row r="2700" spans="6:25" s="246" customFormat="1" x14ac:dyDescent="0.3">
      <c r="F2700" s="247"/>
      <c r="N2700" s="189"/>
      <c r="T2700" s="251"/>
      <c r="V2700" s="189"/>
      <c r="W2700" s="189"/>
      <c r="X2700" s="189"/>
      <c r="Y2700" s="189"/>
    </row>
    <row r="2701" spans="6:25" s="246" customFormat="1" x14ac:dyDescent="0.3">
      <c r="F2701" s="247"/>
      <c r="N2701" s="189"/>
      <c r="T2701" s="251"/>
      <c r="V2701" s="189"/>
      <c r="W2701" s="189"/>
      <c r="X2701" s="189"/>
      <c r="Y2701" s="189"/>
    </row>
    <row r="2702" spans="6:25" s="246" customFormat="1" x14ac:dyDescent="0.3">
      <c r="F2702" s="247"/>
      <c r="N2702" s="189"/>
      <c r="T2702" s="251"/>
      <c r="V2702" s="189"/>
      <c r="W2702" s="189"/>
      <c r="X2702" s="189"/>
      <c r="Y2702" s="189"/>
    </row>
    <row r="2703" spans="6:25" s="246" customFormat="1" x14ac:dyDescent="0.3">
      <c r="F2703" s="247"/>
      <c r="N2703" s="189"/>
      <c r="T2703" s="251"/>
      <c r="V2703" s="189"/>
      <c r="W2703" s="189"/>
      <c r="X2703" s="189"/>
      <c r="Y2703" s="189"/>
    </row>
    <row r="2704" spans="6:25" s="246" customFormat="1" x14ac:dyDescent="0.3">
      <c r="F2704" s="247"/>
      <c r="N2704" s="189"/>
      <c r="T2704" s="251"/>
      <c r="V2704" s="189"/>
      <c r="W2704" s="189"/>
      <c r="X2704" s="189"/>
      <c r="Y2704" s="189"/>
    </row>
    <row r="2705" spans="6:25" s="246" customFormat="1" x14ac:dyDescent="0.3">
      <c r="F2705" s="247"/>
      <c r="N2705" s="189"/>
      <c r="T2705" s="251"/>
      <c r="V2705" s="189"/>
      <c r="W2705" s="189"/>
      <c r="X2705" s="189"/>
      <c r="Y2705" s="189"/>
    </row>
    <row r="2706" spans="6:25" s="246" customFormat="1" x14ac:dyDescent="0.3">
      <c r="F2706" s="247"/>
      <c r="N2706" s="189"/>
      <c r="T2706" s="251"/>
      <c r="V2706" s="189"/>
      <c r="W2706" s="189"/>
      <c r="X2706" s="189"/>
      <c r="Y2706" s="189"/>
    </row>
    <row r="2707" spans="6:25" s="246" customFormat="1" x14ac:dyDescent="0.3">
      <c r="F2707" s="247"/>
      <c r="N2707" s="189"/>
      <c r="T2707" s="251"/>
      <c r="V2707" s="189"/>
      <c r="W2707" s="189"/>
      <c r="X2707" s="189"/>
      <c r="Y2707" s="189"/>
    </row>
    <row r="2708" spans="6:25" s="246" customFormat="1" x14ac:dyDescent="0.3">
      <c r="F2708" s="247"/>
      <c r="N2708" s="189"/>
      <c r="T2708" s="251"/>
      <c r="V2708" s="189"/>
      <c r="W2708" s="189"/>
      <c r="X2708" s="189"/>
      <c r="Y2708" s="189"/>
    </row>
    <row r="2709" spans="6:25" s="246" customFormat="1" x14ac:dyDescent="0.3">
      <c r="F2709" s="247"/>
      <c r="N2709" s="189"/>
      <c r="T2709" s="251"/>
      <c r="V2709" s="189"/>
      <c r="W2709" s="189"/>
      <c r="X2709" s="189"/>
      <c r="Y2709" s="189"/>
    </row>
    <row r="2710" spans="6:25" s="246" customFormat="1" x14ac:dyDescent="0.3">
      <c r="F2710" s="247"/>
      <c r="N2710" s="189"/>
      <c r="T2710" s="251"/>
      <c r="V2710" s="189"/>
      <c r="W2710" s="189"/>
      <c r="X2710" s="189"/>
      <c r="Y2710" s="189"/>
    </row>
    <row r="2711" spans="6:25" s="246" customFormat="1" x14ac:dyDescent="0.3">
      <c r="F2711" s="247"/>
      <c r="N2711" s="189"/>
      <c r="T2711" s="251"/>
      <c r="V2711" s="189"/>
      <c r="W2711" s="189"/>
      <c r="X2711" s="189"/>
      <c r="Y2711" s="189"/>
    </row>
    <row r="2712" spans="6:25" s="246" customFormat="1" x14ac:dyDescent="0.3">
      <c r="F2712" s="247"/>
      <c r="N2712" s="189"/>
      <c r="T2712" s="251"/>
      <c r="V2712" s="189"/>
      <c r="W2712" s="189"/>
      <c r="X2712" s="189"/>
      <c r="Y2712" s="189"/>
    </row>
    <row r="2713" spans="6:25" s="246" customFormat="1" x14ac:dyDescent="0.3">
      <c r="F2713" s="247"/>
      <c r="N2713" s="189"/>
      <c r="T2713" s="251"/>
      <c r="V2713" s="189"/>
      <c r="W2713" s="189"/>
      <c r="X2713" s="189"/>
      <c r="Y2713" s="189"/>
    </row>
    <row r="2714" spans="6:25" s="246" customFormat="1" x14ac:dyDescent="0.3">
      <c r="F2714" s="247"/>
      <c r="N2714" s="189"/>
      <c r="T2714" s="251"/>
      <c r="V2714" s="189"/>
      <c r="W2714" s="189"/>
      <c r="X2714" s="189"/>
      <c r="Y2714" s="189"/>
    </row>
    <row r="2715" spans="6:25" s="246" customFormat="1" x14ac:dyDescent="0.3">
      <c r="F2715" s="247"/>
      <c r="N2715" s="189"/>
      <c r="T2715" s="251"/>
      <c r="V2715" s="189"/>
      <c r="W2715" s="189"/>
      <c r="X2715" s="189"/>
      <c r="Y2715" s="189"/>
    </row>
    <row r="2716" spans="6:25" s="246" customFormat="1" x14ac:dyDescent="0.3">
      <c r="F2716" s="247"/>
      <c r="N2716" s="189"/>
      <c r="T2716" s="251"/>
      <c r="V2716" s="189"/>
      <c r="W2716" s="189"/>
      <c r="X2716" s="189"/>
      <c r="Y2716" s="189"/>
    </row>
    <row r="2717" spans="6:25" s="246" customFormat="1" x14ac:dyDescent="0.3">
      <c r="F2717" s="247"/>
      <c r="N2717" s="189"/>
      <c r="T2717" s="251"/>
      <c r="V2717" s="189"/>
      <c r="W2717" s="189"/>
      <c r="X2717" s="189"/>
      <c r="Y2717" s="189"/>
    </row>
    <row r="2718" spans="6:25" s="246" customFormat="1" x14ac:dyDescent="0.3">
      <c r="F2718" s="247"/>
      <c r="N2718" s="189"/>
      <c r="T2718" s="251"/>
      <c r="V2718" s="189"/>
      <c r="W2718" s="189"/>
      <c r="X2718" s="189"/>
      <c r="Y2718" s="189"/>
    </row>
    <row r="2719" spans="6:25" s="246" customFormat="1" x14ac:dyDescent="0.3">
      <c r="F2719" s="247"/>
      <c r="N2719" s="189"/>
      <c r="T2719" s="251"/>
      <c r="V2719" s="189"/>
      <c r="W2719" s="189"/>
      <c r="X2719" s="189"/>
      <c r="Y2719" s="189"/>
    </row>
    <row r="2720" spans="6:25" s="246" customFormat="1" x14ac:dyDescent="0.3">
      <c r="F2720" s="247"/>
      <c r="N2720" s="189"/>
      <c r="T2720" s="251"/>
      <c r="V2720" s="189"/>
      <c r="W2720" s="189"/>
      <c r="X2720" s="189"/>
      <c r="Y2720" s="189"/>
    </row>
    <row r="2721" spans="6:25" s="246" customFormat="1" x14ac:dyDescent="0.3">
      <c r="F2721" s="247"/>
      <c r="N2721" s="189"/>
      <c r="T2721" s="251"/>
      <c r="V2721" s="189"/>
      <c r="W2721" s="189"/>
      <c r="X2721" s="189"/>
      <c r="Y2721" s="189"/>
    </row>
    <row r="2722" spans="6:25" s="246" customFormat="1" x14ac:dyDescent="0.3">
      <c r="F2722" s="247"/>
      <c r="N2722" s="189"/>
      <c r="T2722" s="251"/>
      <c r="V2722" s="189"/>
      <c r="W2722" s="189"/>
      <c r="X2722" s="189"/>
      <c r="Y2722" s="189"/>
    </row>
    <row r="2723" spans="6:25" s="246" customFormat="1" x14ac:dyDescent="0.3">
      <c r="F2723" s="247"/>
      <c r="N2723" s="189"/>
      <c r="T2723" s="251"/>
      <c r="V2723" s="189"/>
      <c r="W2723" s="189"/>
      <c r="X2723" s="189"/>
      <c r="Y2723" s="189"/>
    </row>
    <row r="2724" spans="6:25" s="246" customFormat="1" x14ac:dyDescent="0.3">
      <c r="F2724" s="247"/>
      <c r="N2724" s="189"/>
      <c r="T2724" s="251"/>
      <c r="V2724" s="189"/>
      <c r="W2724" s="189"/>
      <c r="X2724" s="189"/>
      <c r="Y2724" s="189"/>
    </row>
    <row r="2725" spans="6:25" s="246" customFormat="1" x14ac:dyDescent="0.3">
      <c r="F2725" s="247"/>
      <c r="N2725" s="189"/>
      <c r="T2725" s="251"/>
      <c r="V2725" s="189"/>
      <c r="W2725" s="189"/>
      <c r="X2725" s="189"/>
      <c r="Y2725" s="189"/>
    </row>
    <row r="2726" spans="6:25" s="246" customFormat="1" x14ac:dyDescent="0.3">
      <c r="F2726" s="247"/>
      <c r="N2726" s="189"/>
      <c r="T2726" s="251"/>
      <c r="V2726" s="189"/>
      <c r="W2726" s="189"/>
      <c r="X2726" s="189"/>
      <c r="Y2726" s="189"/>
    </row>
    <row r="2727" spans="6:25" s="246" customFormat="1" x14ac:dyDescent="0.3">
      <c r="F2727" s="247"/>
      <c r="N2727" s="189"/>
      <c r="T2727" s="251"/>
      <c r="V2727" s="189"/>
      <c r="W2727" s="189"/>
      <c r="X2727" s="189"/>
      <c r="Y2727" s="189"/>
    </row>
    <row r="2728" spans="6:25" s="246" customFormat="1" x14ac:dyDescent="0.3">
      <c r="F2728" s="247"/>
      <c r="N2728" s="189"/>
      <c r="T2728" s="251"/>
      <c r="V2728" s="189"/>
      <c r="W2728" s="189"/>
      <c r="X2728" s="189"/>
      <c r="Y2728" s="189"/>
    </row>
    <row r="2729" spans="6:25" s="246" customFormat="1" x14ac:dyDescent="0.3">
      <c r="F2729" s="247"/>
      <c r="N2729" s="189"/>
      <c r="T2729" s="251"/>
      <c r="V2729" s="189"/>
      <c r="W2729" s="189"/>
      <c r="X2729" s="189"/>
      <c r="Y2729" s="189"/>
    </row>
    <row r="2730" spans="6:25" s="246" customFormat="1" x14ac:dyDescent="0.3">
      <c r="F2730" s="247"/>
      <c r="N2730" s="189"/>
      <c r="T2730" s="251"/>
      <c r="V2730" s="189"/>
      <c r="W2730" s="189"/>
      <c r="X2730" s="189"/>
      <c r="Y2730" s="189"/>
    </row>
    <row r="2731" spans="6:25" s="246" customFormat="1" x14ac:dyDescent="0.3">
      <c r="F2731" s="247"/>
      <c r="N2731" s="189"/>
      <c r="T2731" s="251"/>
      <c r="V2731" s="189"/>
      <c r="W2731" s="189"/>
      <c r="X2731" s="189"/>
      <c r="Y2731" s="189"/>
    </row>
    <row r="2732" spans="6:25" s="246" customFormat="1" x14ac:dyDescent="0.3">
      <c r="F2732" s="247"/>
      <c r="N2732" s="189"/>
      <c r="T2732" s="251"/>
      <c r="V2732" s="189"/>
      <c r="W2732" s="189"/>
      <c r="X2732" s="189"/>
      <c r="Y2732" s="189"/>
    </row>
    <row r="2733" spans="6:25" s="246" customFormat="1" x14ac:dyDescent="0.3">
      <c r="F2733" s="247"/>
      <c r="N2733" s="189"/>
      <c r="T2733" s="251"/>
      <c r="V2733" s="189"/>
      <c r="W2733" s="189"/>
      <c r="X2733" s="189"/>
      <c r="Y2733" s="189"/>
    </row>
    <row r="2734" spans="6:25" s="246" customFormat="1" x14ac:dyDescent="0.3">
      <c r="F2734" s="247"/>
      <c r="N2734" s="189"/>
      <c r="T2734" s="251"/>
      <c r="V2734" s="189"/>
      <c r="W2734" s="189"/>
      <c r="X2734" s="189"/>
      <c r="Y2734" s="189"/>
    </row>
    <row r="2735" spans="6:25" s="246" customFormat="1" x14ac:dyDescent="0.3">
      <c r="F2735" s="247"/>
      <c r="N2735" s="189"/>
      <c r="T2735" s="251"/>
      <c r="V2735" s="189"/>
      <c r="W2735" s="189"/>
      <c r="X2735" s="189"/>
      <c r="Y2735" s="189"/>
    </row>
    <row r="2736" spans="6:25" s="246" customFormat="1" x14ac:dyDescent="0.3">
      <c r="F2736" s="247"/>
      <c r="N2736" s="189"/>
      <c r="T2736" s="251"/>
      <c r="V2736" s="189"/>
      <c r="W2736" s="189"/>
      <c r="X2736" s="189"/>
      <c r="Y2736" s="189"/>
    </row>
    <row r="2737" spans="6:25" s="246" customFormat="1" x14ac:dyDescent="0.3">
      <c r="F2737" s="247"/>
      <c r="N2737" s="189"/>
      <c r="T2737" s="251"/>
      <c r="V2737" s="189"/>
      <c r="W2737" s="189"/>
      <c r="X2737" s="189"/>
      <c r="Y2737" s="189"/>
    </row>
    <row r="2738" spans="6:25" s="246" customFormat="1" x14ac:dyDescent="0.3">
      <c r="F2738" s="247"/>
      <c r="N2738" s="189"/>
      <c r="T2738" s="251"/>
      <c r="V2738" s="189"/>
      <c r="W2738" s="189"/>
      <c r="X2738" s="189"/>
      <c r="Y2738" s="189"/>
    </row>
    <row r="2739" spans="6:25" s="246" customFormat="1" x14ac:dyDescent="0.3">
      <c r="F2739" s="247"/>
      <c r="N2739" s="189"/>
      <c r="T2739" s="251"/>
      <c r="V2739" s="189"/>
      <c r="W2739" s="189"/>
      <c r="X2739" s="189"/>
      <c r="Y2739" s="189"/>
    </row>
    <row r="2740" spans="6:25" s="246" customFormat="1" x14ac:dyDescent="0.3">
      <c r="F2740" s="247"/>
      <c r="N2740" s="189"/>
      <c r="T2740" s="251"/>
      <c r="V2740" s="189"/>
      <c r="W2740" s="189"/>
      <c r="X2740" s="189"/>
      <c r="Y2740" s="189"/>
    </row>
    <row r="2741" spans="6:25" s="246" customFormat="1" x14ac:dyDescent="0.3">
      <c r="F2741" s="247"/>
      <c r="N2741" s="189"/>
      <c r="T2741" s="251"/>
      <c r="V2741" s="189"/>
      <c r="W2741" s="189"/>
      <c r="X2741" s="189"/>
      <c r="Y2741" s="189"/>
    </row>
    <row r="2742" spans="6:25" s="246" customFormat="1" x14ac:dyDescent="0.3">
      <c r="F2742" s="247"/>
      <c r="N2742" s="189"/>
      <c r="T2742" s="251"/>
      <c r="V2742" s="189"/>
      <c r="W2742" s="189"/>
      <c r="X2742" s="189"/>
      <c r="Y2742" s="189"/>
    </row>
    <row r="2743" spans="6:25" s="246" customFormat="1" x14ac:dyDescent="0.3">
      <c r="F2743" s="247"/>
      <c r="N2743" s="189"/>
      <c r="T2743" s="251"/>
      <c r="V2743" s="189"/>
      <c r="W2743" s="189"/>
      <c r="X2743" s="189"/>
      <c r="Y2743" s="189"/>
    </row>
    <row r="2744" spans="6:25" s="246" customFormat="1" x14ac:dyDescent="0.3">
      <c r="F2744" s="247"/>
      <c r="N2744" s="189"/>
      <c r="T2744" s="251"/>
      <c r="V2744" s="189"/>
      <c r="W2744" s="189"/>
      <c r="X2744" s="189"/>
      <c r="Y2744" s="189"/>
    </row>
    <row r="2745" spans="6:25" s="246" customFormat="1" x14ac:dyDescent="0.3">
      <c r="F2745" s="247"/>
      <c r="N2745" s="189"/>
      <c r="T2745" s="251"/>
      <c r="V2745" s="189"/>
      <c r="W2745" s="189"/>
      <c r="X2745" s="189"/>
      <c r="Y2745" s="189"/>
    </row>
    <row r="2746" spans="6:25" s="246" customFormat="1" x14ac:dyDescent="0.3">
      <c r="F2746" s="247"/>
      <c r="N2746" s="189"/>
      <c r="T2746" s="251"/>
      <c r="V2746" s="189"/>
      <c r="W2746" s="189"/>
      <c r="X2746" s="189"/>
      <c r="Y2746" s="189"/>
    </row>
    <row r="2747" spans="6:25" s="246" customFormat="1" x14ac:dyDescent="0.3">
      <c r="F2747" s="247"/>
      <c r="N2747" s="189"/>
      <c r="T2747" s="251"/>
      <c r="V2747" s="189"/>
      <c r="W2747" s="189"/>
      <c r="X2747" s="189"/>
      <c r="Y2747" s="189"/>
    </row>
    <row r="2748" spans="6:25" s="246" customFormat="1" x14ac:dyDescent="0.3">
      <c r="F2748" s="247"/>
      <c r="N2748" s="189"/>
      <c r="T2748" s="251"/>
      <c r="V2748" s="189"/>
      <c r="W2748" s="189"/>
      <c r="X2748" s="189"/>
      <c r="Y2748" s="189"/>
    </row>
    <row r="2749" spans="6:25" s="246" customFormat="1" x14ac:dyDescent="0.3">
      <c r="F2749" s="247"/>
      <c r="N2749" s="189"/>
      <c r="T2749" s="251"/>
      <c r="V2749" s="189"/>
      <c r="W2749" s="189"/>
      <c r="X2749" s="189"/>
      <c r="Y2749" s="189"/>
    </row>
    <row r="2750" spans="6:25" s="246" customFormat="1" x14ac:dyDescent="0.3">
      <c r="F2750" s="247"/>
      <c r="N2750" s="189"/>
      <c r="T2750" s="251"/>
      <c r="V2750" s="189"/>
      <c r="W2750" s="189"/>
      <c r="X2750" s="189"/>
      <c r="Y2750" s="189"/>
    </row>
    <row r="2751" spans="6:25" s="246" customFormat="1" x14ac:dyDescent="0.3">
      <c r="F2751" s="247"/>
      <c r="N2751" s="189"/>
      <c r="T2751" s="251"/>
      <c r="V2751" s="189"/>
      <c r="W2751" s="189"/>
      <c r="X2751" s="189"/>
      <c r="Y2751" s="189"/>
    </row>
    <row r="2752" spans="6:25" s="246" customFormat="1" x14ac:dyDescent="0.3">
      <c r="F2752" s="247"/>
      <c r="N2752" s="189"/>
      <c r="T2752" s="251"/>
      <c r="V2752" s="189"/>
      <c r="W2752" s="189"/>
      <c r="X2752" s="189"/>
      <c r="Y2752" s="189"/>
    </row>
    <row r="2753" spans="6:25" s="246" customFormat="1" x14ac:dyDescent="0.3">
      <c r="F2753" s="247"/>
      <c r="N2753" s="189"/>
      <c r="T2753" s="251"/>
      <c r="V2753" s="189"/>
      <c r="W2753" s="189"/>
      <c r="X2753" s="189"/>
      <c r="Y2753" s="189"/>
    </row>
    <row r="2754" spans="6:25" s="246" customFormat="1" x14ac:dyDescent="0.3">
      <c r="F2754" s="247"/>
      <c r="N2754" s="189"/>
      <c r="T2754" s="251"/>
      <c r="V2754" s="189"/>
      <c r="W2754" s="189"/>
      <c r="X2754" s="189"/>
      <c r="Y2754" s="189"/>
    </row>
    <row r="2755" spans="6:25" s="246" customFormat="1" x14ac:dyDescent="0.3">
      <c r="F2755" s="247"/>
      <c r="N2755" s="189"/>
      <c r="T2755" s="251"/>
      <c r="V2755" s="189"/>
      <c r="W2755" s="189"/>
      <c r="X2755" s="189"/>
      <c r="Y2755" s="189"/>
    </row>
    <row r="2756" spans="6:25" s="246" customFormat="1" x14ac:dyDescent="0.3">
      <c r="F2756" s="247"/>
      <c r="N2756" s="189"/>
      <c r="T2756" s="251"/>
      <c r="V2756" s="189"/>
      <c r="W2756" s="189"/>
      <c r="X2756" s="189"/>
      <c r="Y2756" s="189"/>
    </row>
    <row r="2757" spans="6:25" s="246" customFormat="1" x14ac:dyDescent="0.3">
      <c r="F2757" s="247"/>
      <c r="N2757" s="189"/>
      <c r="T2757" s="251"/>
      <c r="V2757" s="189"/>
      <c r="W2757" s="189"/>
      <c r="X2757" s="189"/>
      <c r="Y2757" s="189"/>
    </row>
    <row r="2758" spans="6:25" s="246" customFormat="1" x14ac:dyDescent="0.3">
      <c r="F2758" s="247"/>
      <c r="N2758" s="189"/>
      <c r="T2758" s="251"/>
      <c r="V2758" s="189"/>
      <c r="W2758" s="189"/>
      <c r="X2758" s="189"/>
      <c r="Y2758" s="189"/>
    </row>
    <row r="2759" spans="6:25" s="246" customFormat="1" x14ac:dyDescent="0.3">
      <c r="F2759" s="247"/>
      <c r="N2759" s="189"/>
      <c r="T2759" s="251"/>
      <c r="V2759" s="189"/>
      <c r="W2759" s="189"/>
      <c r="X2759" s="189"/>
      <c r="Y2759" s="189"/>
    </row>
    <row r="2760" spans="6:25" s="246" customFormat="1" x14ac:dyDescent="0.3">
      <c r="F2760" s="247"/>
      <c r="N2760" s="189"/>
      <c r="T2760" s="251"/>
      <c r="V2760" s="189"/>
      <c r="W2760" s="189"/>
      <c r="X2760" s="189"/>
      <c r="Y2760" s="189"/>
    </row>
    <row r="2761" spans="6:25" s="246" customFormat="1" x14ac:dyDescent="0.3">
      <c r="F2761" s="247"/>
      <c r="N2761" s="189"/>
      <c r="T2761" s="251"/>
      <c r="V2761" s="189"/>
      <c r="W2761" s="189"/>
      <c r="X2761" s="189"/>
      <c r="Y2761" s="189"/>
    </row>
    <row r="2762" spans="6:25" s="246" customFormat="1" x14ac:dyDescent="0.3">
      <c r="F2762" s="247"/>
      <c r="N2762" s="189"/>
      <c r="T2762" s="251"/>
      <c r="V2762" s="189"/>
      <c r="W2762" s="189"/>
      <c r="X2762" s="189"/>
      <c r="Y2762" s="189"/>
    </row>
    <row r="2763" spans="6:25" s="246" customFormat="1" x14ac:dyDescent="0.3">
      <c r="F2763" s="247"/>
      <c r="N2763" s="189"/>
      <c r="T2763" s="251"/>
      <c r="V2763" s="189"/>
      <c r="W2763" s="189"/>
      <c r="X2763" s="189"/>
      <c r="Y2763" s="189"/>
    </row>
    <row r="2764" spans="6:25" s="246" customFormat="1" x14ac:dyDescent="0.3">
      <c r="F2764" s="247"/>
      <c r="N2764" s="189"/>
      <c r="T2764" s="251"/>
      <c r="V2764" s="189"/>
      <c r="W2764" s="189"/>
      <c r="X2764" s="189"/>
      <c r="Y2764" s="189"/>
    </row>
    <row r="2765" spans="6:25" s="246" customFormat="1" x14ac:dyDescent="0.3">
      <c r="F2765" s="247"/>
      <c r="N2765" s="189"/>
      <c r="T2765" s="251"/>
      <c r="V2765" s="189"/>
      <c r="W2765" s="189"/>
      <c r="X2765" s="189"/>
      <c r="Y2765" s="189"/>
    </row>
    <row r="2766" spans="6:25" s="246" customFormat="1" x14ac:dyDescent="0.3">
      <c r="F2766" s="247"/>
      <c r="N2766" s="189"/>
      <c r="T2766" s="251"/>
      <c r="V2766" s="189"/>
      <c r="W2766" s="189"/>
      <c r="X2766" s="189"/>
      <c r="Y2766" s="189"/>
    </row>
    <row r="2767" spans="6:25" s="246" customFormat="1" x14ac:dyDescent="0.3">
      <c r="F2767" s="247"/>
      <c r="N2767" s="189"/>
      <c r="T2767" s="251"/>
      <c r="V2767" s="189"/>
      <c r="W2767" s="189"/>
      <c r="X2767" s="189"/>
      <c r="Y2767" s="189"/>
    </row>
    <row r="2768" spans="6:25" s="246" customFormat="1" x14ac:dyDescent="0.3">
      <c r="F2768" s="247"/>
      <c r="N2768" s="189"/>
      <c r="T2768" s="251"/>
      <c r="V2768" s="189"/>
      <c r="W2768" s="189"/>
      <c r="X2768" s="189"/>
      <c r="Y2768" s="189"/>
    </row>
    <row r="2769" spans="6:25" s="246" customFormat="1" x14ac:dyDescent="0.3">
      <c r="F2769" s="247"/>
      <c r="N2769" s="189"/>
      <c r="T2769" s="251"/>
      <c r="V2769" s="189"/>
      <c r="W2769" s="189"/>
      <c r="X2769" s="189"/>
      <c r="Y2769" s="189"/>
    </row>
    <row r="2770" spans="6:25" s="246" customFormat="1" x14ac:dyDescent="0.3">
      <c r="F2770" s="247"/>
      <c r="N2770" s="189"/>
      <c r="T2770" s="251"/>
      <c r="V2770" s="189"/>
      <c r="W2770" s="189"/>
      <c r="X2770" s="189"/>
      <c r="Y2770" s="189"/>
    </row>
    <row r="2771" spans="6:25" s="246" customFormat="1" x14ac:dyDescent="0.3">
      <c r="F2771" s="247"/>
      <c r="N2771" s="189"/>
      <c r="T2771" s="251"/>
      <c r="V2771" s="189"/>
      <c r="W2771" s="189"/>
      <c r="X2771" s="189"/>
      <c r="Y2771" s="189"/>
    </row>
    <row r="2772" spans="6:25" s="246" customFormat="1" x14ac:dyDescent="0.3">
      <c r="F2772" s="247"/>
      <c r="N2772" s="189"/>
      <c r="T2772" s="251"/>
      <c r="V2772" s="189"/>
      <c r="W2772" s="189"/>
      <c r="X2772" s="189"/>
      <c r="Y2772" s="189"/>
    </row>
    <row r="2773" spans="6:25" s="246" customFormat="1" x14ac:dyDescent="0.3">
      <c r="F2773" s="247"/>
      <c r="N2773" s="189"/>
      <c r="T2773" s="251"/>
      <c r="V2773" s="189"/>
      <c r="W2773" s="189"/>
      <c r="X2773" s="189"/>
      <c r="Y2773" s="189"/>
    </row>
    <row r="2774" spans="6:25" s="246" customFormat="1" x14ac:dyDescent="0.3">
      <c r="F2774" s="247"/>
      <c r="N2774" s="189"/>
      <c r="T2774" s="251"/>
      <c r="V2774" s="189"/>
      <c r="W2774" s="189"/>
      <c r="X2774" s="189"/>
      <c r="Y2774" s="189"/>
    </row>
    <row r="2775" spans="6:25" s="246" customFormat="1" x14ac:dyDescent="0.3">
      <c r="F2775" s="247"/>
      <c r="N2775" s="189"/>
      <c r="T2775" s="251"/>
      <c r="V2775" s="189"/>
      <c r="W2775" s="189"/>
      <c r="X2775" s="189"/>
      <c r="Y2775" s="189"/>
    </row>
    <row r="2776" spans="6:25" s="246" customFormat="1" x14ac:dyDescent="0.3">
      <c r="F2776" s="247"/>
      <c r="N2776" s="189"/>
      <c r="T2776" s="251"/>
      <c r="V2776" s="189"/>
      <c r="W2776" s="189"/>
      <c r="X2776" s="189"/>
      <c r="Y2776" s="189"/>
    </row>
    <row r="2777" spans="6:25" s="246" customFormat="1" x14ac:dyDescent="0.3">
      <c r="F2777" s="247"/>
      <c r="N2777" s="189"/>
      <c r="T2777" s="251"/>
      <c r="V2777" s="189"/>
      <c r="W2777" s="189"/>
      <c r="X2777" s="189"/>
      <c r="Y2777" s="189"/>
    </row>
    <row r="2778" spans="6:25" s="246" customFormat="1" x14ac:dyDescent="0.3">
      <c r="F2778" s="247"/>
      <c r="N2778" s="189"/>
      <c r="T2778" s="251"/>
      <c r="V2778" s="189"/>
      <c r="W2778" s="189"/>
      <c r="X2778" s="189"/>
      <c r="Y2778" s="189"/>
    </row>
    <row r="2779" spans="6:25" s="246" customFormat="1" x14ac:dyDescent="0.3">
      <c r="F2779" s="247"/>
      <c r="N2779" s="189"/>
      <c r="T2779" s="251"/>
      <c r="V2779" s="189"/>
      <c r="W2779" s="189"/>
      <c r="X2779" s="189"/>
      <c r="Y2779" s="189"/>
    </row>
    <row r="2780" spans="6:25" s="246" customFormat="1" x14ac:dyDescent="0.3">
      <c r="F2780" s="247"/>
      <c r="N2780" s="189"/>
      <c r="T2780" s="251"/>
      <c r="V2780" s="189"/>
      <c r="W2780" s="189"/>
      <c r="X2780" s="189"/>
      <c r="Y2780" s="189"/>
    </row>
    <row r="2781" spans="6:25" s="246" customFormat="1" x14ac:dyDescent="0.3">
      <c r="F2781" s="247"/>
      <c r="N2781" s="189"/>
      <c r="T2781" s="251"/>
      <c r="V2781" s="189"/>
      <c r="W2781" s="189"/>
      <c r="X2781" s="189"/>
      <c r="Y2781" s="189"/>
    </row>
    <row r="2782" spans="6:25" s="246" customFormat="1" x14ac:dyDescent="0.3">
      <c r="F2782" s="247"/>
      <c r="N2782" s="189"/>
      <c r="T2782" s="251"/>
      <c r="V2782" s="189"/>
      <c r="W2782" s="189"/>
      <c r="X2782" s="189"/>
      <c r="Y2782" s="189"/>
    </row>
    <row r="2783" spans="6:25" s="246" customFormat="1" x14ac:dyDescent="0.3">
      <c r="F2783" s="247"/>
      <c r="N2783" s="189"/>
      <c r="T2783" s="251"/>
      <c r="V2783" s="189"/>
      <c r="W2783" s="189"/>
      <c r="X2783" s="189"/>
      <c r="Y2783" s="189"/>
    </row>
    <row r="2784" spans="6:25" s="246" customFormat="1" x14ac:dyDescent="0.3">
      <c r="F2784" s="247"/>
      <c r="N2784" s="189"/>
      <c r="T2784" s="251"/>
      <c r="V2784" s="189"/>
      <c r="W2784" s="189"/>
      <c r="X2784" s="189"/>
      <c r="Y2784" s="189"/>
    </row>
    <row r="2785" spans="6:25" s="246" customFormat="1" x14ac:dyDescent="0.3">
      <c r="F2785" s="247"/>
      <c r="N2785" s="189"/>
      <c r="T2785" s="251"/>
      <c r="V2785" s="189"/>
      <c r="W2785" s="189"/>
      <c r="X2785" s="189"/>
      <c r="Y2785" s="189"/>
    </row>
    <row r="2786" spans="6:25" s="246" customFormat="1" x14ac:dyDescent="0.3">
      <c r="F2786" s="247"/>
      <c r="N2786" s="189"/>
      <c r="T2786" s="251"/>
      <c r="V2786" s="189"/>
      <c r="W2786" s="189"/>
      <c r="X2786" s="189"/>
      <c r="Y2786" s="189"/>
    </row>
    <row r="2787" spans="6:25" s="246" customFormat="1" x14ac:dyDescent="0.3">
      <c r="F2787" s="247"/>
      <c r="N2787" s="189"/>
      <c r="T2787" s="251"/>
      <c r="V2787" s="189"/>
      <c r="W2787" s="189"/>
      <c r="X2787" s="189"/>
      <c r="Y2787" s="189"/>
    </row>
    <row r="2788" spans="6:25" s="246" customFormat="1" x14ac:dyDescent="0.3">
      <c r="F2788" s="247"/>
      <c r="N2788" s="189"/>
      <c r="T2788" s="251"/>
      <c r="V2788" s="189"/>
      <c r="W2788" s="189"/>
      <c r="X2788" s="189"/>
      <c r="Y2788" s="189"/>
    </row>
    <row r="2789" spans="6:25" s="246" customFormat="1" x14ac:dyDescent="0.3">
      <c r="F2789" s="247"/>
      <c r="N2789" s="189"/>
      <c r="T2789" s="251"/>
      <c r="V2789" s="189"/>
      <c r="W2789" s="189"/>
      <c r="X2789" s="189"/>
      <c r="Y2789" s="189"/>
    </row>
    <row r="2790" spans="6:25" s="246" customFormat="1" x14ac:dyDescent="0.3">
      <c r="F2790" s="247"/>
      <c r="N2790" s="189"/>
      <c r="T2790" s="251"/>
      <c r="V2790" s="189"/>
      <c r="W2790" s="189"/>
      <c r="X2790" s="189"/>
      <c r="Y2790" s="189"/>
    </row>
    <row r="2791" spans="6:25" s="246" customFormat="1" x14ac:dyDescent="0.3">
      <c r="F2791" s="247"/>
      <c r="N2791" s="189"/>
      <c r="T2791" s="251"/>
      <c r="V2791" s="189"/>
      <c r="W2791" s="189"/>
      <c r="X2791" s="189"/>
      <c r="Y2791" s="189"/>
    </row>
    <row r="2792" spans="6:25" s="246" customFormat="1" x14ac:dyDescent="0.3">
      <c r="F2792" s="247"/>
      <c r="N2792" s="189"/>
      <c r="T2792" s="251"/>
      <c r="V2792" s="189"/>
      <c r="W2792" s="189"/>
      <c r="X2792" s="189"/>
      <c r="Y2792" s="189"/>
    </row>
    <row r="2793" spans="6:25" s="246" customFormat="1" x14ac:dyDescent="0.3">
      <c r="F2793" s="247"/>
      <c r="N2793" s="189"/>
      <c r="T2793" s="251"/>
      <c r="V2793" s="189"/>
      <c r="W2793" s="189"/>
      <c r="X2793" s="189"/>
      <c r="Y2793" s="189"/>
    </row>
    <row r="2794" spans="6:25" s="246" customFormat="1" x14ac:dyDescent="0.3">
      <c r="F2794" s="247"/>
      <c r="N2794" s="189"/>
      <c r="T2794" s="251"/>
      <c r="V2794" s="189"/>
      <c r="W2794" s="189"/>
      <c r="X2794" s="189"/>
      <c r="Y2794" s="189"/>
    </row>
    <row r="2795" spans="6:25" s="246" customFormat="1" x14ac:dyDescent="0.3">
      <c r="F2795" s="247"/>
      <c r="N2795" s="189"/>
      <c r="T2795" s="251"/>
      <c r="V2795" s="189"/>
      <c r="W2795" s="189"/>
      <c r="X2795" s="189"/>
      <c r="Y2795" s="189"/>
    </row>
    <row r="2796" spans="6:25" s="246" customFormat="1" x14ac:dyDescent="0.3">
      <c r="F2796" s="247"/>
      <c r="N2796" s="189"/>
      <c r="T2796" s="251"/>
      <c r="V2796" s="189"/>
      <c r="W2796" s="189"/>
      <c r="X2796" s="189"/>
      <c r="Y2796" s="189"/>
    </row>
    <row r="2797" spans="6:25" s="246" customFormat="1" x14ac:dyDescent="0.3">
      <c r="F2797" s="247"/>
      <c r="N2797" s="189"/>
      <c r="T2797" s="251"/>
      <c r="V2797" s="189"/>
      <c r="W2797" s="189"/>
      <c r="X2797" s="189"/>
      <c r="Y2797" s="189"/>
    </row>
    <row r="2798" spans="6:25" s="246" customFormat="1" x14ac:dyDescent="0.3">
      <c r="F2798" s="247"/>
      <c r="N2798" s="189"/>
      <c r="T2798" s="251"/>
      <c r="V2798" s="189"/>
      <c r="W2798" s="189"/>
      <c r="X2798" s="189"/>
      <c r="Y2798" s="189"/>
    </row>
    <row r="2799" spans="6:25" s="246" customFormat="1" x14ac:dyDescent="0.3">
      <c r="F2799" s="247"/>
      <c r="N2799" s="189"/>
      <c r="T2799" s="251"/>
      <c r="V2799" s="189"/>
      <c r="W2799" s="189"/>
      <c r="X2799" s="189"/>
      <c r="Y2799" s="189"/>
    </row>
    <row r="2800" spans="6:25" s="246" customFormat="1" x14ac:dyDescent="0.3">
      <c r="F2800" s="247"/>
      <c r="N2800" s="189"/>
      <c r="T2800" s="251"/>
      <c r="V2800" s="189"/>
      <c r="W2800" s="189"/>
      <c r="X2800" s="189"/>
      <c r="Y2800" s="189"/>
    </row>
    <row r="2801" spans="6:25" s="246" customFormat="1" x14ac:dyDescent="0.3">
      <c r="F2801" s="247"/>
      <c r="N2801" s="189"/>
      <c r="T2801" s="251"/>
      <c r="V2801" s="189"/>
      <c r="W2801" s="189"/>
      <c r="X2801" s="189"/>
      <c r="Y2801" s="189"/>
    </row>
    <row r="2802" spans="6:25" s="246" customFormat="1" x14ac:dyDescent="0.3">
      <c r="F2802" s="247"/>
      <c r="N2802" s="189"/>
      <c r="T2802" s="251"/>
      <c r="V2802" s="189"/>
      <c r="W2802" s="189"/>
      <c r="X2802" s="189"/>
      <c r="Y2802" s="189"/>
    </row>
    <row r="2803" spans="6:25" s="246" customFormat="1" x14ac:dyDescent="0.3">
      <c r="F2803" s="247"/>
      <c r="N2803" s="189"/>
      <c r="T2803" s="251"/>
      <c r="V2803" s="189"/>
      <c r="W2803" s="189"/>
      <c r="X2803" s="189"/>
      <c r="Y2803" s="189"/>
    </row>
    <row r="2804" spans="6:25" s="246" customFormat="1" x14ac:dyDescent="0.3">
      <c r="F2804" s="247"/>
      <c r="N2804" s="189"/>
      <c r="T2804" s="251"/>
      <c r="V2804" s="189"/>
      <c r="W2804" s="189"/>
      <c r="X2804" s="189"/>
      <c r="Y2804" s="189"/>
    </row>
    <row r="2805" spans="6:25" s="246" customFormat="1" x14ac:dyDescent="0.3">
      <c r="F2805" s="247"/>
      <c r="N2805" s="189"/>
      <c r="T2805" s="251"/>
      <c r="V2805" s="189"/>
      <c r="W2805" s="189"/>
      <c r="X2805" s="189"/>
      <c r="Y2805" s="189"/>
    </row>
    <row r="2806" spans="6:25" s="246" customFormat="1" x14ac:dyDescent="0.3">
      <c r="F2806" s="247"/>
      <c r="N2806" s="189"/>
      <c r="T2806" s="251"/>
      <c r="V2806" s="189"/>
      <c r="W2806" s="189"/>
      <c r="X2806" s="189"/>
      <c r="Y2806" s="189"/>
    </row>
    <row r="2807" spans="6:25" s="246" customFormat="1" x14ac:dyDescent="0.3">
      <c r="F2807" s="247"/>
      <c r="N2807" s="189"/>
      <c r="T2807" s="251"/>
      <c r="V2807" s="189"/>
      <c r="W2807" s="189"/>
      <c r="X2807" s="189"/>
      <c r="Y2807" s="189"/>
    </row>
    <row r="2808" spans="6:25" s="246" customFormat="1" x14ac:dyDescent="0.3">
      <c r="N2808" s="189"/>
      <c r="V2808" s="189"/>
      <c r="W2808" s="189"/>
      <c r="X2808" s="189"/>
      <c r="Y2808" s="189"/>
    </row>
    <row r="2809" spans="6:25" s="246" customFormat="1" x14ac:dyDescent="0.3">
      <c r="F2809" s="247"/>
      <c r="N2809" s="189"/>
      <c r="T2809" s="251"/>
      <c r="V2809" s="189"/>
      <c r="W2809" s="189"/>
      <c r="X2809" s="189"/>
      <c r="Y2809" s="189"/>
    </row>
    <row r="2810" spans="6:25" s="246" customFormat="1" x14ac:dyDescent="0.3">
      <c r="F2810" s="247"/>
      <c r="N2810" s="189"/>
      <c r="T2810" s="251"/>
      <c r="V2810" s="189"/>
      <c r="W2810" s="189"/>
      <c r="X2810" s="189"/>
      <c r="Y2810" s="189"/>
    </row>
    <row r="2811" spans="6:25" s="246" customFormat="1" x14ac:dyDescent="0.3">
      <c r="F2811" s="247"/>
      <c r="N2811" s="189"/>
      <c r="T2811" s="251"/>
      <c r="V2811" s="189"/>
      <c r="W2811" s="189"/>
      <c r="X2811" s="189"/>
      <c r="Y2811" s="189"/>
    </row>
    <row r="2812" spans="6:25" s="246" customFormat="1" x14ac:dyDescent="0.3">
      <c r="F2812" s="247"/>
      <c r="N2812" s="189"/>
      <c r="T2812" s="251"/>
      <c r="V2812" s="189"/>
      <c r="W2812" s="189"/>
      <c r="X2812" s="189"/>
      <c r="Y2812" s="189"/>
    </row>
    <row r="2813" spans="6:25" s="246" customFormat="1" x14ac:dyDescent="0.3">
      <c r="F2813" s="247"/>
      <c r="N2813" s="189"/>
      <c r="T2813" s="251"/>
      <c r="V2813" s="189"/>
      <c r="W2813" s="189"/>
      <c r="X2813" s="189"/>
      <c r="Y2813" s="189"/>
    </row>
    <row r="2814" spans="6:25" s="246" customFormat="1" x14ac:dyDescent="0.3">
      <c r="F2814" s="247"/>
      <c r="N2814" s="189"/>
      <c r="T2814" s="251"/>
      <c r="V2814" s="189"/>
      <c r="W2814" s="189"/>
      <c r="X2814" s="189"/>
      <c r="Y2814" s="189"/>
    </row>
    <row r="2815" spans="6:25" s="246" customFormat="1" x14ac:dyDescent="0.3">
      <c r="F2815" s="247"/>
      <c r="N2815" s="189"/>
      <c r="T2815" s="251"/>
      <c r="V2815" s="189"/>
      <c r="W2815" s="189"/>
      <c r="X2815" s="189"/>
      <c r="Y2815" s="189"/>
    </row>
    <row r="2816" spans="6:25" s="246" customFormat="1" x14ac:dyDescent="0.3">
      <c r="F2816" s="247"/>
      <c r="N2816" s="189"/>
      <c r="T2816" s="251"/>
      <c r="V2816" s="189"/>
      <c r="W2816" s="189"/>
      <c r="X2816" s="189"/>
      <c r="Y2816" s="189"/>
    </row>
    <row r="2817" spans="6:25" s="246" customFormat="1" x14ac:dyDescent="0.3">
      <c r="F2817" s="247"/>
      <c r="N2817" s="189"/>
      <c r="T2817" s="251"/>
      <c r="V2817" s="189"/>
      <c r="W2817" s="189"/>
      <c r="X2817" s="189"/>
      <c r="Y2817" s="189"/>
    </row>
    <row r="2818" spans="6:25" s="246" customFormat="1" x14ac:dyDescent="0.3">
      <c r="F2818" s="247"/>
      <c r="N2818" s="189"/>
      <c r="T2818" s="251"/>
      <c r="V2818" s="189"/>
      <c r="W2818" s="189"/>
      <c r="X2818" s="189"/>
      <c r="Y2818" s="189"/>
    </row>
    <row r="2819" spans="6:25" s="246" customFormat="1" x14ac:dyDescent="0.3">
      <c r="F2819" s="247"/>
      <c r="N2819" s="189"/>
      <c r="T2819" s="251"/>
      <c r="V2819" s="189"/>
      <c r="W2819" s="189"/>
      <c r="X2819" s="189"/>
      <c r="Y2819" s="189"/>
    </row>
    <row r="2820" spans="6:25" s="246" customFormat="1" x14ac:dyDescent="0.3">
      <c r="F2820" s="247"/>
      <c r="N2820" s="189"/>
      <c r="T2820" s="251"/>
      <c r="V2820" s="189"/>
      <c r="W2820" s="189"/>
      <c r="X2820" s="189"/>
      <c r="Y2820" s="189"/>
    </row>
    <row r="2821" spans="6:25" s="246" customFormat="1" x14ac:dyDescent="0.3">
      <c r="F2821" s="247"/>
      <c r="N2821" s="189"/>
      <c r="T2821" s="251"/>
      <c r="V2821" s="189"/>
      <c r="W2821" s="189"/>
      <c r="X2821" s="189"/>
      <c r="Y2821" s="189"/>
    </row>
    <row r="2822" spans="6:25" s="246" customFormat="1" x14ac:dyDescent="0.3">
      <c r="F2822" s="247"/>
      <c r="N2822" s="189"/>
      <c r="T2822" s="251"/>
      <c r="V2822" s="189"/>
      <c r="W2822" s="189"/>
      <c r="X2822" s="189"/>
      <c r="Y2822" s="189"/>
    </row>
    <row r="2823" spans="6:25" s="246" customFormat="1" x14ac:dyDescent="0.3">
      <c r="F2823" s="247"/>
      <c r="N2823" s="189"/>
      <c r="T2823" s="251"/>
      <c r="V2823" s="189"/>
      <c r="W2823" s="189"/>
      <c r="X2823" s="189"/>
      <c r="Y2823" s="189"/>
    </row>
    <row r="2824" spans="6:25" s="246" customFormat="1" x14ac:dyDescent="0.3">
      <c r="F2824" s="247"/>
      <c r="N2824" s="189"/>
      <c r="T2824" s="251"/>
      <c r="V2824" s="189"/>
      <c r="W2824" s="189"/>
      <c r="X2824" s="189"/>
      <c r="Y2824" s="189"/>
    </row>
    <row r="2825" spans="6:25" s="246" customFormat="1" x14ac:dyDescent="0.3">
      <c r="F2825" s="247"/>
      <c r="N2825" s="189"/>
      <c r="T2825" s="251"/>
      <c r="V2825" s="189"/>
      <c r="W2825" s="189"/>
      <c r="X2825" s="189"/>
      <c r="Y2825" s="189"/>
    </row>
    <row r="2826" spans="6:25" s="246" customFormat="1" x14ac:dyDescent="0.3">
      <c r="F2826" s="247"/>
      <c r="N2826" s="189"/>
      <c r="T2826" s="251"/>
      <c r="V2826" s="189"/>
      <c r="W2826" s="189"/>
      <c r="X2826" s="189"/>
      <c r="Y2826" s="189"/>
    </row>
    <row r="2827" spans="6:25" s="246" customFormat="1" x14ac:dyDescent="0.3">
      <c r="F2827" s="247"/>
      <c r="N2827" s="189"/>
      <c r="T2827" s="251"/>
      <c r="V2827" s="189"/>
      <c r="W2827" s="189"/>
      <c r="X2827" s="189"/>
      <c r="Y2827" s="189"/>
    </row>
    <row r="2828" spans="6:25" s="246" customFormat="1" x14ac:dyDescent="0.3">
      <c r="F2828" s="247"/>
      <c r="N2828" s="189"/>
      <c r="T2828" s="251"/>
      <c r="V2828" s="189"/>
      <c r="W2828" s="189"/>
      <c r="X2828" s="189"/>
      <c r="Y2828" s="189"/>
    </row>
    <row r="2829" spans="6:25" s="246" customFormat="1" x14ac:dyDescent="0.3">
      <c r="F2829" s="247"/>
      <c r="N2829" s="189"/>
      <c r="T2829" s="251"/>
      <c r="V2829" s="189"/>
      <c r="W2829" s="189"/>
      <c r="X2829" s="189"/>
      <c r="Y2829" s="189"/>
    </row>
    <row r="2830" spans="6:25" s="246" customFormat="1" x14ac:dyDescent="0.3">
      <c r="F2830" s="247"/>
      <c r="N2830" s="189"/>
      <c r="T2830" s="251"/>
      <c r="V2830" s="189"/>
      <c r="W2830" s="189"/>
      <c r="X2830" s="189"/>
      <c r="Y2830" s="189"/>
    </row>
    <row r="2831" spans="6:25" s="246" customFormat="1" x14ac:dyDescent="0.3">
      <c r="F2831" s="247"/>
      <c r="N2831" s="189"/>
      <c r="T2831" s="251"/>
      <c r="V2831" s="189"/>
      <c r="W2831" s="189"/>
      <c r="X2831" s="189"/>
      <c r="Y2831" s="189"/>
    </row>
    <row r="2832" spans="6:25" s="246" customFormat="1" x14ac:dyDescent="0.3">
      <c r="F2832" s="247"/>
      <c r="N2832" s="189"/>
      <c r="T2832" s="251"/>
      <c r="V2832" s="189"/>
      <c r="W2832" s="189"/>
      <c r="X2832" s="189"/>
      <c r="Y2832" s="189"/>
    </row>
    <row r="2833" spans="6:25" s="246" customFormat="1" x14ac:dyDescent="0.3">
      <c r="F2833" s="247"/>
      <c r="N2833" s="189"/>
      <c r="T2833" s="251"/>
      <c r="V2833" s="189"/>
      <c r="W2833" s="189"/>
      <c r="X2833" s="189"/>
      <c r="Y2833" s="189"/>
    </row>
    <row r="2834" spans="6:25" s="246" customFormat="1" x14ac:dyDescent="0.3">
      <c r="F2834" s="247"/>
      <c r="N2834" s="189"/>
      <c r="T2834" s="251"/>
      <c r="V2834" s="189"/>
      <c r="W2834" s="189"/>
      <c r="X2834" s="189"/>
      <c r="Y2834" s="189"/>
    </row>
    <row r="2835" spans="6:25" s="246" customFormat="1" x14ac:dyDescent="0.3">
      <c r="F2835" s="247"/>
      <c r="N2835" s="189"/>
      <c r="T2835" s="251"/>
      <c r="V2835" s="189"/>
      <c r="W2835" s="189"/>
      <c r="X2835" s="189"/>
      <c r="Y2835" s="189"/>
    </row>
    <row r="2836" spans="6:25" s="246" customFormat="1" x14ac:dyDescent="0.3">
      <c r="F2836" s="247"/>
      <c r="N2836" s="189"/>
      <c r="T2836" s="251"/>
      <c r="V2836" s="189"/>
      <c r="W2836" s="189"/>
      <c r="X2836" s="189"/>
      <c r="Y2836" s="189"/>
    </row>
    <row r="2837" spans="6:25" s="246" customFormat="1" x14ac:dyDescent="0.3">
      <c r="F2837" s="247"/>
      <c r="N2837" s="189"/>
      <c r="T2837" s="251"/>
      <c r="V2837" s="189"/>
      <c r="W2837" s="189"/>
      <c r="X2837" s="189"/>
      <c r="Y2837" s="189"/>
    </row>
    <row r="2838" spans="6:25" s="246" customFormat="1" x14ac:dyDescent="0.3">
      <c r="F2838" s="247"/>
      <c r="N2838" s="189"/>
      <c r="T2838" s="251"/>
      <c r="V2838" s="189"/>
      <c r="W2838" s="189"/>
      <c r="X2838" s="189"/>
      <c r="Y2838" s="189"/>
    </row>
    <row r="2839" spans="6:25" s="246" customFormat="1" x14ac:dyDescent="0.3">
      <c r="F2839" s="247"/>
      <c r="N2839" s="189"/>
      <c r="T2839" s="251"/>
      <c r="V2839" s="189"/>
      <c r="W2839" s="189"/>
      <c r="X2839" s="189"/>
      <c r="Y2839" s="189"/>
    </row>
    <row r="2840" spans="6:25" s="246" customFormat="1" x14ac:dyDescent="0.3">
      <c r="F2840" s="247"/>
      <c r="N2840" s="189"/>
      <c r="T2840" s="251"/>
      <c r="V2840" s="189"/>
      <c r="W2840" s="189"/>
      <c r="X2840" s="189"/>
      <c r="Y2840" s="189"/>
    </row>
    <row r="2841" spans="6:25" s="246" customFormat="1" x14ac:dyDescent="0.3">
      <c r="F2841" s="247"/>
      <c r="N2841" s="189"/>
      <c r="T2841" s="251"/>
      <c r="V2841" s="189"/>
      <c r="W2841" s="189"/>
      <c r="X2841" s="189"/>
      <c r="Y2841" s="189"/>
    </row>
    <row r="2842" spans="6:25" s="246" customFormat="1" x14ac:dyDescent="0.3">
      <c r="F2842" s="247"/>
      <c r="N2842" s="189"/>
      <c r="T2842" s="251"/>
      <c r="V2842" s="189"/>
      <c r="W2842" s="189"/>
      <c r="X2842" s="189"/>
      <c r="Y2842" s="189"/>
    </row>
    <row r="2843" spans="6:25" s="246" customFormat="1" x14ac:dyDescent="0.3">
      <c r="F2843" s="247"/>
      <c r="N2843" s="189"/>
      <c r="T2843" s="251"/>
      <c r="V2843" s="189"/>
      <c r="W2843" s="189"/>
      <c r="X2843" s="189"/>
      <c r="Y2843" s="189"/>
    </row>
    <row r="2844" spans="6:25" s="246" customFormat="1" x14ac:dyDescent="0.3">
      <c r="F2844" s="247"/>
      <c r="N2844" s="189"/>
      <c r="T2844" s="251"/>
      <c r="V2844" s="189"/>
      <c r="W2844" s="189"/>
      <c r="X2844" s="189"/>
      <c r="Y2844" s="189"/>
    </row>
    <row r="2845" spans="6:25" s="246" customFormat="1" x14ac:dyDescent="0.3">
      <c r="F2845" s="247"/>
      <c r="N2845" s="189"/>
      <c r="T2845" s="251"/>
      <c r="V2845" s="189"/>
      <c r="W2845" s="189"/>
      <c r="X2845" s="189"/>
      <c r="Y2845" s="189"/>
    </row>
    <row r="2846" spans="6:25" s="246" customFormat="1" x14ac:dyDescent="0.3">
      <c r="F2846" s="247"/>
      <c r="N2846" s="189"/>
      <c r="T2846" s="251"/>
      <c r="V2846" s="189"/>
      <c r="W2846" s="189"/>
      <c r="X2846" s="189"/>
      <c r="Y2846" s="189"/>
    </row>
    <row r="2847" spans="6:25" s="246" customFormat="1" x14ac:dyDescent="0.3">
      <c r="F2847" s="247"/>
      <c r="N2847" s="189"/>
      <c r="T2847" s="251"/>
      <c r="V2847" s="189"/>
      <c r="W2847" s="189"/>
      <c r="X2847" s="189"/>
      <c r="Y2847" s="189"/>
    </row>
    <row r="2848" spans="6:25" s="246" customFormat="1" x14ac:dyDescent="0.3">
      <c r="F2848" s="247"/>
      <c r="N2848" s="189"/>
      <c r="T2848" s="251"/>
      <c r="V2848" s="189"/>
      <c r="W2848" s="189"/>
      <c r="X2848" s="189"/>
      <c r="Y2848" s="189"/>
    </row>
    <row r="2849" spans="6:30" s="246" customFormat="1" x14ac:dyDescent="0.3">
      <c r="F2849" s="247"/>
      <c r="N2849" s="189"/>
      <c r="T2849" s="251"/>
      <c r="V2849" s="189"/>
      <c r="W2849" s="189"/>
      <c r="X2849" s="189"/>
      <c r="Y2849" s="189"/>
    </row>
    <row r="2850" spans="6:30" s="246" customFormat="1" x14ac:dyDescent="0.3">
      <c r="F2850" s="247"/>
      <c r="N2850" s="189"/>
      <c r="T2850" s="251"/>
      <c r="V2850" s="189"/>
      <c r="W2850" s="189"/>
      <c r="X2850" s="189"/>
      <c r="Y2850" s="189"/>
    </row>
    <row r="2851" spans="6:30" s="246" customFormat="1" x14ac:dyDescent="0.3">
      <c r="F2851" s="247"/>
      <c r="N2851" s="189"/>
      <c r="T2851" s="251"/>
      <c r="V2851" s="189"/>
      <c r="W2851" s="189"/>
      <c r="X2851" s="189"/>
      <c r="Y2851" s="189"/>
    </row>
    <row r="2852" spans="6:30" s="246" customFormat="1" x14ac:dyDescent="0.3">
      <c r="F2852" s="247"/>
      <c r="N2852" s="189"/>
      <c r="T2852" s="251"/>
      <c r="V2852" s="189"/>
      <c r="W2852" s="189"/>
      <c r="X2852" s="189"/>
      <c r="Y2852" s="189"/>
    </row>
    <row r="2853" spans="6:30" s="246" customFormat="1" x14ac:dyDescent="0.3">
      <c r="F2853" s="247"/>
      <c r="N2853" s="189"/>
      <c r="T2853" s="251"/>
      <c r="V2853" s="189"/>
      <c r="W2853" s="189"/>
      <c r="X2853" s="189"/>
      <c r="Y2853" s="189"/>
    </row>
    <row r="2854" spans="6:30" s="246" customFormat="1" x14ac:dyDescent="0.3">
      <c r="F2854" s="247"/>
      <c r="N2854" s="189"/>
      <c r="T2854" s="251"/>
      <c r="V2854" s="189"/>
      <c r="W2854" s="189"/>
      <c r="X2854" s="189"/>
      <c r="Y2854" s="189"/>
    </row>
    <row r="2855" spans="6:30" s="246" customFormat="1" x14ac:dyDescent="0.3">
      <c r="F2855" s="247"/>
      <c r="N2855" s="189"/>
      <c r="T2855" s="251"/>
      <c r="V2855" s="189"/>
      <c r="W2855" s="189"/>
      <c r="X2855" s="189"/>
      <c r="Y2855" s="189"/>
    </row>
    <row r="2856" spans="6:30" s="246" customFormat="1" x14ac:dyDescent="0.3">
      <c r="F2856" s="247"/>
      <c r="N2856" s="189"/>
      <c r="T2856" s="251"/>
      <c r="V2856" s="189"/>
      <c r="W2856" s="189"/>
      <c r="X2856" s="189"/>
      <c r="Y2856" s="189"/>
    </row>
    <row r="2857" spans="6:30" s="246" customFormat="1" x14ac:dyDescent="0.3">
      <c r="F2857" s="247"/>
      <c r="N2857" s="189"/>
      <c r="T2857" s="251"/>
      <c r="V2857" s="189"/>
      <c r="W2857" s="189"/>
      <c r="X2857" s="189"/>
      <c r="Y2857" s="189"/>
    </row>
    <row r="2858" spans="6:30" s="246" customFormat="1" x14ac:dyDescent="0.3">
      <c r="F2858" s="247"/>
      <c r="N2858" s="189"/>
      <c r="T2858" s="251"/>
      <c r="V2858" s="189"/>
      <c r="W2858" s="189"/>
      <c r="X2858" s="189"/>
      <c r="Y2858" s="189"/>
    </row>
    <row r="2859" spans="6:30" s="246" customFormat="1" x14ac:dyDescent="0.3">
      <c r="F2859" s="247"/>
      <c r="N2859" s="189"/>
      <c r="T2859" s="251"/>
      <c r="V2859" s="189"/>
      <c r="W2859" s="189"/>
      <c r="X2859" s="189"/>
      <c r="Y2859" s="189"/>
    </row>
    <row r="2860" spans="6:30" s="246" customFormat="1" x14ac:dyDescent="0.3">
      <c r="F2860" s="247"/>
      <c r="N2860" s="189"/>
      <c r="T2860" s="251"/>
      <c r="V2860" s="189"/>
      <c r="W2860" s="189"/>
      <c r="X2860" s="189"/>
      <c r="Y2860" s="189"/>
      <c r="AD2860" s="252"/>
    </row>
    <row r="2861" spans="6:30" s="246" customFormat="1" x14ac:dyDescent="0.3">
      <c r="F2861" s="247"/>
      <c r="N2861" s="189"/>
      <c r="T2861" s="251"/>
      <c r="V2861" s="189"/>
      <c r="W2861" s="189"/>
      <c r="X2861" s="189"/>
      <c r="Y2861" s="189"/>
    </row>
    <row r="2862" spans="6:30" s="246" customFormat="1" x14ac:dyDescent="0.3">
      <c r="F2862" s="247"/>
      <c r="N2862" s="189"/>
      <c r="T2862" s="251"/>
      <c r="V2862" s="189"/>
      <c r="W2862" s="189"/>
      <c r="X2862" s="189"/>
      <c r="Y2862" s="189"/>
    </row>
    <row r="2863" spans="6:30" s="246" customFormat="1" x14ac:dyDescent="0.3">
      <c r="F2863" s="247"/>
      <c r="N2863" s="189"/>
      <c r="T2863" s="251"/>
      <c r="V2863" s="189"/>
      <c r="W2863" s="189"/>
      <c r="X2863" s="189"/>
      <c r="Y2863" s="189"/>
    </row>
    <row r="2864" spans="6:30" s="246" customFormat="1" x14ac:dyDescent="0.3">
      <c r="F2864" s="247"/>
      <c r="N2864" s="189"/>
      <c r="T2864" s="251"/>
      <c r="V2864" s="189"/>
      <c r="W2864" s="189"/>
      <c r="X2864" s="189"/>
      <c r="Y2864" s="189"/>
    </row>
    <row r="2865" spans="6:25" s="246" customFormat="1" x14ac:dyDescent="0.3">
      <c r="F2865" s="247"/>
      <c r="N2865" s="189"/>
      <c r="T2865" s="251"/>
      <c r="V2865" s="189"/>
      <c r="W2865" s="189"/>
      <c r="X2865" s="189"/>
      <c r="Y2865" s="189"/>
    </row>
    <row r="2866" spans="6:25" s="246" customFormat="1" x14ac:dyDescent="0.3">
      <c r="F2866" s="247"/>
      <c r="N2866" s="189"/>
      <c r="T2866" s="251"/>
      <c r="V2866" s="189"/>
      <c r="W2866" s="189"/>
      <c r="X2866" s="189"/>
      <c r="Y2866" s="189"/>
    </row>
    <row r="2867" spans="6:25" s="246" customFormat="1" x14ac:dyDescent="0.3">
      <c r="F2867" s="247"/>
      <c r="N2867" s="189"/>
      <c r="T2867" s="251"/>
      <c r="V2867" s="189"/>
      <c r="W2867" s="189"/>
      <c r="X2867" s="189"/>
      <c r="Y2867" s="189"/>
    </row>
    <row r="2868" spans="6:25" s="246" customFormat="1" x14ac:dyDescent="0.3">
      <c r="F2868" s="247"/>
      <c r="N2868" s="189"/>
      <c r="T2868" s="251"/>
      <c r="V2868" s="189"/>
      <c r="W2868" s="189"/>
      <c r="X2868" s="189"/>
      <c r="Y2868" s="189"/>
    </row>
    <row r="2869" spans="6:25" s="246" customFormat="1" x14ac:dyDescent="0.3">
      <c r="F2869" s="247"/>
      <c r="N2869" s="189"/>
      <c r="T2869" s="251"/>
      <c r="V2869" s="189"/>
      <c r="W2869" s="189"/>
      <c r="X2869" s="189"/>
      <c r="Y2869" s="189"/>
    </row>
    <row r="2870" spans="6:25" s="246" customFormat="1" x14ac:dyDescent="0.3">
      <c r="F2870" s="247"/>
      <c r="N2870" s="189"/>
      <c r="T2870" s="251"/>
      <c r="V2870" s="189"/>
      <c r="W2870" s="189"/>
      <c r="X2870" s="189"/>
      <c r="Y2870" s="189"/>
    </row>
    <row r="2871" spans="6:25" s="246" customFormat="1" x14ac:dyDescent="0.3">
      <c r="F2871" s="247"/>
      <c r="N2871" s="189"/>
      <c r="T2871" s="251"/>
      <c r="V2871" s="189"/>
      <c r="W2871" s="189"/>
      <c r="X2871" s="189"/>
      <c r="Y2871" s="189"/>
    </row>
    <row r="2872" spans="6:25" s="246" customFormat="1" x14ac:dyDescent="0.3">
      <c r="F2872" s="247"/>
      <c r="N2872" s="189"/>
      <c r="T2872" s="251"/>
      <c r="V2872" s="189"/>
      <c r="W2872" s="189"/>
      <c r="X2872" s="189"/>
      <c r="Y2872" s="189"/>
    </row>
    <row r="2873" spans="6:25" s="246" customFormat="1" x14ac:dyDescent="0.3">
      <c r="F2873" s="247"/>
      <c r="N2873" s="189"/>
      <c r="T2873" s="251"/>
      <c r="V2873" s="189"/>
      <c r="W2873" s="189"/>
      <c r="X2873" s="189"/>
      <c r="Y2873" s="189"/>
    </row>
    <row r="2874" spans="6:25" s="246" customFormat="1" x14ac:dyDescent="0.3">
      <c r="F2874" s="247"/>
      <c r="N2874" s="189"/>
      <c r="T2874" s="251"/>
      <c r="V2874" s="189"/>
      <c r="W2874" s="189"/>
      <c r="X2874" s="189"/>
      <c r="Y2874" s="189"/>
    </row>
    <row r="2875" spans="6:25" s="246" customFormat="1" x14ac:dyDescent="0.3">
      <c r="F2875" s="247"/>
      <c r="N2875" s="189"/>
      <c r="T2875" s="251"/>
      <c r="V2875" s="189"/>
      <c r="W2875" s="189"/>
      <c r="X2875" s="189"/>
      <c r="Y2875" s="189"/>
    </row>
    <row r="2876" spans="6:25" s="246" customFormat="1" x14ac:dyDescent="0.3">
      <c r="F2876" s="247"/>
      <c r="N2876" s="189"/>
      <c r="T2876" s="251"/>
      <c r="V2876" s="189"/>
      <c r="W2876" s="189"/>
      <c r="X2876" s="189"/>
      <c r="Y2876" s="189"/>
    </row>
    <row r="2877" spans="6:25" s="246" customFormat="1" x14ac:dyDescent="0.3">
      <c r="F2877" s="247"/>
      <c r="N2877" s="189"/>
      <c r="T2877" s="251"/>
      <c r="V2877" s="189"/>
      <c r="W2877" s="189"/>
      <c r="X2877" s="189"/>
      <c r="Y2877" s="189"/>
    </row>
    <row r="2878" spans="6:25" s="246" customFormat="1" x14ac:dyDescent="0.3">
      <c r="F2878" s="247"/>
      <c r="N2878" s="189"/>
      <c r="T2878" s="251"/>
      <c r="V2878" s="189"/>
      <c r="W2878" s="189"/>
      <c r="X2878" s="189"/>
      <c r="Y2878" s="189"/>
    </row>
    <row r="2879" spans="6:25" s="246" customFormat="1" x14ac:dyDescent="0.3">
      <c r="F2879" s="247"/>
      <c r="N2879" s="189"/>
      <c r="T2879" s="251"/>
      <c r="V2879" s="189"/>
      <c r="W2879" s="189"/>
      <c r="X2879" s="189"/>
      <c r="Y2879" s="189"/>
    </row>
    <row r="2880" spans="6:25" s="246" customFormat="1" x14ac:dyDescent="0.3">
      <c r="F2880" s="247"/>
      <c r="N2880" s="189"/>
      <c r="T2880" s="251"/>
      <c r="V2880" s="189"/>
      <c r="W2880" s="189"/>
      <c r="X2880" s="189"/>
      <c r="Y2880" s="189"/>
    </row>
    <row r="2881" spans="6:25" s="246" customFormat="1" x14ac:dyDescent="0.3">
      <c r="F2881" s="247"/>
      <c r="N2881" s="189"/>
      <c r="T2881" s="251"/>
      <c r="V2881" s="189"/>
      <c r="W2881" s="189"/>
      <c r="X2881" s="189"/>
      <c r="Y2881" s="189"/>
    </row>
    <row r="2882" spans="6:25" s="246" customFormat="1" x14ac:dyDescent="0.3">
      <c r="F2882" s="247"/>
      <c r="N2882" s="189"/>
      <c r="T2882" s="251"/>
      <c r="V2882" s="189"/>
      <c r="W2882" s="189"/>
      <c r="X2882" s="189"/>
      <c r="Y2882" s="189"/>
    </row>
    <row r="2883" spans="6:25" s="246" customFormat="1" x14ac:dyDescent="0.3">
      <c r="F2883" s="247"/>
      <c r="N2883" s="189"/>
      <c r="T2883" s="251"/>
      <c r="V2883" s="189"/>
      <c r="W2883" s="189"/>
      <c r="X2883" s="189"/>
      <c r="Y2883" s="189"/>
    </row>
    <row r="2884" spans="6:25" s="246" customFormat="1" x14ac:dyDescent="0.3">
      <c r="F2884" s="247"/>
      <c r="N2884" s="189"/>
      <c r="T2884" s="251"/>
      <c r="V2884" s="189"/>
      <c r="W2884" s="189"/>
      <c r="X2884" s="189"/>
      <c r="Y2884" s="189"/>
    </row>
    <row r="2885" spans="6:25" s="246" customFormat="1" x14ac:dyDescent="0.3">
      <c r="F2885" s="247"/>
      <c r="N2885" s="189"/>
      <c r="T2885" s="251"/>
      <c r="V2885" s="189"/>
      <c r="W2885" s="189"/>
      <c r="X2885" s="189"/>
      <c r="Y2885" s="189"/>
    </row>
    <row r="2886" spans="6:25" s="246" customFormat="1" x14ac:dyDescent="0.3">
      <c r="F2886" s="247"/>
      <c r="N2886" s="189"/>
      <c r="T2886" s="251"/>
      <c r="V2886" s="189"/>
      <c r="W2886" s="189"/>
      <c r="X2886" s="189"/>
      <c r="Y2886" s="189"/>
    </row>
    <row r="2887" spans="6:25" s="246" customFormat="1" x14ac:dyDescent="0.3">
      <c r="F2887" s="247"/>
      <c r="N2887" s="189"/>
      <c r="T2887" s="251"/>
      <c r="V2887" s="189"/>
      <c r="W2887" s="189"/>
      <c r="X2887" s="189"/>
      <c r="Y2887" s="189"/>
    </row>
    <row r="2888" spans="6:25" s="246" customFormat="1" x14ac:dyDescent="0.3">
      <c r="F2888" s="247"/>
      <c r="N2888" s="189"/>
      <c r="T2888" s="251"/>
      <c r="V2888" s="189"/>
      <c r="W2888" s="189"/>
      <c r="X2888" s="189"/>
      <c r="Y2888" s="189"/>
    </row>
    <row r="2889" spans="6:25" s="246" customFormat="1" x14ac:dyDescent="0.3">
      <c r="F2889" s="247"/>
      <c r="N2889" s="189"/>
      <c r="T2889" s="251"/>
      <c r="V2889" s="189"/>
      <c r="W2889" s="189"/>
      <c r="X2889" s="189"/>
      <c r="Y2889" s="189"/>
    </row>
    <row r="2890" spans="6:25" s="246" customFormat="1" x14ac:dyDescent="0.3">
      <c r="F2890" s="247"/>
      <c r="N2890" s="189"/>
      <c r="T2890" s="251"/>
      <c r="V2890" s="189"/>
      <c r="W2890" s="189"/>
      <c r="X2890" s="189"/>
      <c r="Y2890" s="189"/>
    </row>
    <row r="2891" spans="6:25" s="246" customFormat="1" x14ac:dyDescent="0.3">
      <c r="F2891" s="247"/>
      <c r="N2891" s="189"/>
      <c r="T2891" s="251"/>
      <c r="V2891" s="189"/>
      <c r="W2891" s="189"/>
      <c r="X2891" s="189"/>
      <c r="Y2891" s="189"/>
    </row>
    <row r="2892" spans="6:25" s="246" customFormat="1" x14ac:dyDescent="0.3">
      <c r="F2892" s="247"/>
      <c r="N2892" s="189"/>
      <c r="T2892" s="251"/>
      <c r="V2892" s="189"/>
      <c r="W2892" s="189"/>
      <c r="X2892" s="189"/>
      <c r="Y2892" s="189"/>
    </row>
    <row r="2893" spans="6:25" s="246" customFormat="1" x14ac:dyDescent="0.3">
      <c r="F2893" s="247"/>
      <c r="N2893" s="189"/>
      <c r="T2893" s="251"/>
      <c r="V2893" s="189"/>
      <c r="W2893" s="189"/>
      <c r="X2893" s="189"/>
      <c r="Y2893" s="189"/>
    </row>
    <row r="2894" spans="6:25" s="246" customFormat="1" x14ac:dyDescent="0.3">
      <c r="F2894" s="247"/>
      <c r="N2894" s="189"/>
      <c r="T2894" s="251"/>
      <c r="V2894" s="189"/>
      <c r="W2894" s="189"/>
      <c r="X2894" s="189"/>
      <c r="Y2894" s="189"/>
    </row>
    <row r="2895" spans="6:25" s="246" customFormat="1" x14ac:dyDescent="0.3">
      <c r="F2895" s="247"/>
      <c r="N2895" s="189"/>
      <c r="T2895" s="251"/>
      <c r="V2895" s="189"/>
      <c r="W2895" s="189"/>
      <c r="X2895" s="189"/>
      <c r="Y2895" s="189"/>
    </row>
    <row r="2896" spans="6:25" s="246" customFormat="1" x14ac:dyDescent="0.3">
      <c r="F2896" s="247"/>
      <c r="N2896" s="189"/>
      <c r="T2896" s="251"/>
      <c r="V2896" s="189"/>
      <c r="W2896" s="189"/>
      <c r="X2896" s="189"/>
      <c r="Y2896" s="189"/>
    </row>
    <row r="2897" spans="6:25" s="246" customFormat="1" x14ac:dyDescent="0.3">
      <c r="F2897" s="247"/>
      <c r="N2897" s="189"/>
      <c r="T2897" s="251"/>
      <c r="V2897" s="189"/>
      <c r="W2897" s="189"/>
      <c r="X2897" s="189"/>
      <c r="Y2897" s="189"/>
    </row>
    <row r="2898" spans="6:25" s="246" customFormat="1" x14ac:dyDescent="0.3">
      <c r="F2898" s="247"/>
      <c r="N2898" s="189"/>
      <c r="T2898" s="251"/>
      <c r="V2898" s="189"/>
      <c r="W2898" s="189"/>
      <c r="X2898" s="189"/>
      <c r="Y2898" s="189"/>
    </row>
    <row r="2899" spans="6:25" s="246" customFormat="1" x14ac:dyDescent="0.3">
      <c r="F2899" s="247"/>
      <c r="N2899" s="189"/>
      <c r="T2899" s="251"/>
      <c r="V2899" s="189"/>
      <c r="W2899" s="189"/>
      <c r="X2899" s="189"/>
      <c r="Y2899" s="189"/>
    </row>
    <row r="2900" spans="6:25" s="246" customFormat="1" x14ac:dyDescent="0.3">
      <c r="F2900" s="247"/>
      <c r="N2900" s="189"/>
      <c r="T2900" s="251"/>
      <c r="V2900" s="189"/>
      <c r="W2900" s="189"/>
      <c r="X2900" s="189"/>
      <c r="Y2900" s="189"/>
    </row>
    <row r="2901" spans="6:25" s="246" customFormat="1" x14ac:dyDescent="0.3">
      <c r="F2901" s="247"/>
      <c r="N2901" s="189"/>
      <c r="T2901" s="251"/>
      <c r="V2901" s="189"/>
      <c r="W2901" s="189"/>
      <c r="X2901" s="189"/>
      <c r="Y2901" s="189"/>
    </row>
    <row r="2902" spans="6:25" s="246" customFormat="1" x14ac:dyDescent="0.3">
      <c r="F2902" s="247"/>
      <c r="N2902" s="189"/>
      <c r="T2902" s="251"/>
      <c r="V2902" s="189"/>
      <c r="W2902" s="189"/>
      <c r="X2902" s="189"/>
      <c r="Y2902" s="189"/>
    </row>
    <row r="2903" spans="6:25" s="246" customFormat="1" x14ac:dyDescent="0.3">
      <c r="F2903" s="247"/>
      <c r="N2903" s="189"/>
      <c r="T2903" s="251"/>
      <c r="V2903" s="189"/>
      <c r="W2903" s="189"/>
      <c r="X2903" s="189"/>
      <c r="Y2903" s="189"/>
    </row>
    <row r="2904" spans="6:25" s="246" customFormat="1" x14ac:dyDescent="0.3">
      <c r="F2904" s="247"/>
      <c r="N2904" s="189"/>
      <c r="T2904" s="251"/>
      <c r="V2904" s="189"/>
      <c r="W2904" s="189"/>
      <c r="X2904" s="189"/>
      <c r="Y2904" s="189"/>
    </row>
    <row r="2905" spans="6:25" s="246" customFormat="1" x14ac:dyDescent="0.3">
      <c r="F2905" s="247"/>
      <c r="N2905" s="189"/>
      <c r="T2905" s="251"/>
      <c r="V2905" s="189"/>
      <c r="W2905" s="189"/>
      <c r="X2905" s="189"/>
      <c r="Y2905" s="189"/>
    </row>
    <row r="2906" spans="6:25" s="246" customFormat="1" x14ac:dyDescent="0.3">
      <c r="F2906" s="247"/>
      <c r="N2906" s="189"/>
      <c r="T2906" s="251"/>
      <c r="V2906" s="189"/>
      <c r="W2906" s="189"/>
      <c r="X2906" s="189"/>
      <c r="Y2906" s="189"/>
    </row>
    <row r="2907" spans="6:25" s="246" customFormat="1" x14ac:dyDescent="0.3">
      <c r="F2907" s="247"/>
      <c r="N2907" s="189"/>
      <c r="T2907" s="251"/>
      <c r="V2907" s="189"/>
      <c r="W2907" s="189"/>
      <c r="X2907" s="189"/>
      <c r="Y2907" s="189"/>
    </row>
    <row r="2908" spans="6:25" s="246" customFormat="1" x14ac:dyDescent="0.3">
      <c r="F2908" s="247"/>
      <c r="N2908" s="189"/>
      <c r="T2908" s="251"/>
      <c r="V2908" s="189"/>
      <c r="W2908" s="189"/>
      <c r="X2908" s="189"/>
      <c r="Y2908" s="189"/>
    </row>
    <row r="2909" spans="6:25" s="246" customFormat="1" x14ac:dyDescent="0.3">
      <c r="F2909" s="247"/>
      <c r="N2909" s="189"/>
      <c r="T2909" s="251"/>
      <c r="V2909" s="189"/>
      <c r="W2909" s="189"/>
      <c r="X2909" s="189"/>
      <c r="Y2909" s="189"/>
    </row>
    <row r="2910" spans="6:25" s="246" customFormat="1" x14ac:dyDescent="0.3">
      <c r="F2910" s="247"/>
      <c r="N2910" s="189"/>
      <c r="T2910" s="251"/>
      <c r="V2910" s="189"/>
      <c r="W2910" s="189"/>
      <c r="X2910" s="189"/>
      <c r="Y2910" s="189"/>
    </row>
    <row r="2911" spans="6:25" s="246" customFormat="1" x14ac:dyDescent="0.3">
      <c r="F2911" s="247"/>
      <c r="N2911" s="189"/>
      <c r="T2911" s="251"/>
      <c r="V2911" s="189"/>
      <c r="W2911" s="189"/>
      <c r="X2911" s="189"/>
      <c r="Y2911" s="189"/>
    </row>
    <row r="2912" spans="6:25" s="246" customFormat="1" x14ac:dyDescent="0.3">
      <c r="F2912" s="247"/>
      <c r="N2912" s="189"/>
      <c r="T2912" s="251"/>
      <c r="V2912" s="189"/>
      <c r="W2912" s="189"/>
      <c r="X2912" s="189"/>
      <c r="Y2912" s="189"/>
    </row>
    <row r="2913" spans="6:25" s="246" customFormat="1" x14ac:dyDescent="0.3">
      <c r="F2913" s="247"/>
      <c r="N2913" s="189"/>
      <c r="T2913" s="251"/>
      <c r="V2913" s="189"/>
      <c r="W2913" s="189"/>
      <c r="X2913" s="189"/>
      <c r="Y2913" s="189"/>
    </row>
    <row r="2914" spans="6:25" s="246" customFormat="1" x14ac:dyDescent="0.3">
      <c r="F2914" s="247"/>
      <c r="N2914" s="189"/>
      <c r="T2914" s="251"/>
      <c r="V2914" s="189"/>
      <c r="W2914" s="189"/>
      <c r="X2914" s="189"/>
      <c r="Y2914" s="189"/>
    </row>
    <row r="2915" spans="6:25" s="246" customFormat="1" x14ac:dyDescent="0.3">
      <c r="F2915" s="247"/>
      <c r="N2915" s="189"/>
      <c r="T2915" s="251"/>
      <c r="V2915" s="189"/>
      <c r="W2915" s="189"/>
      <c r="X2915" s="189"/>
      <c r="Y2915" s="189"/>
    </row>
    <row r="2916" spans="6:25" s="246" customFormat="1" x14ac:dyDescent="0.3">
      <c r="F2916" s="247"/>
      <c r="N2916" s="189"/>
      <c r="T2916" s="251"/>
      <c r="V2916" s="189"/>
      <c r="W2916" s="189"/>
      <c r="X2916" s="189"/>
      <c r="Y2916" s="189"/>
    </row>
    <row r="2917" spans="6:25" s="246" customFormat="1" x14ac:dyDescent="0.3">
      <c r="F2917" s="247"/>
      <c r="N2917" s="189"/>
      <c r="T2917" s="251"/>
      <c r="V2917" s="189"/>
      <c r="W2917" s="189"/>
      <c r="X2917" s="189"/>
      <c r="Y2917" s="189"/>
    </row>
    <row r="2918" spans="6:25" s="246" customFormat="1" x14ac:dyDescent="0.3">
      <c r="F2918" s="247"/>
      <c r="N2918" s="189"/>
      <c r="T2918" s="251"/>
      <c r="V2918" s="189"/>
      <c r="W2918" s="189"/>
      <c r="X2918" s="189"/>
      <c r="Y2918" s="189"/>
    </row>
    <row r="2919" spans="6:25" s="246" customFormat="1" x14ac:dyDescent="0.3">
      <c r="F2919" s="247"/>
      <c r="N2919" s="189"/>
      <c r="T2919" s="251"/>
      <c r="V2919" s="189"/>
      <c r="W2919" s="189"/>
      <c r="X2919" s="189"/>
      <c r="Y2919" s="189"/>
    </row>
    <row r="2920" spans="6:25" s="246" customFormat="1" x14ac:dyDescent="0.3">
      <c r="F2920" s="247"/>
      <c r="N2920" s="189"/>
      <c r="T2920" s="251"/>
      <c r="V2920" s="189"/>
      <c r="W2920" s="189"/>
      <c r="X2920" s="189"/>
      <c r="Y2920" s="189"/>
    </row>
    <row r="2921" spans="6:25" s="246" customFormat="1" x14ac:dyDescent="0.3">
      <c r="F2921" s="247"/>
      <c r="N2921" s="189"/>
      <c r="T2921" s="251"/>
      <c r="V2921" s="189"/>
      <c r="W2921" s="189"/>
      <c r="X2921" s="189"/>
      <c r="Y2921" s="189"/>
    </row>
    <row r="2922" spans="6:25" s="246" customFormat="1" x14ac:dyDescent="0.3">
      <c r="F2922" s="247"/>
      <c r="N2922" s="189"/>
      <c r="T2922" s="251"/>
      <c r="V2922" s="189"/>
      <c r="W2922" s="189"/>
      <c r="X2922" s="189"/>
      <c r="Y2922" s="189"/>
    </row>
    <row r="2923" spans="6:25" s="246" customFormat="1" x14ac:dyDescent="0.3">
      <c r="F2923" s="247"/>
      <c r="N2923" s="189"/>
      <c r="T2923" s="251"/>
      <c r="V2923" s="189"/>
      <c r="W2923" s="189"/>
      <c r="X2923" s="189"/>
      <c r="Y2923" s="189"/>
    </row>
    <row r="2924" spans="6:25" s="246" customFormat="1" x14ac:dyDescent="0.3">
      <c r="F2924" s="247"/>
      <c r="N2924" s="189"/>
      <c r="T2924" s="251"/>
      <c r="V2924" s="189"/>
      <c r="W2924" s="189"/>
      <c r="X2924" s="189"/>
      <c r="Y2924" s="189"/>
    </row>
    <row r="2925" spans="6:25" s="246" customFormat="1" x14ac:dyDescent="0.3">
      <c r="F2925" s="247"/>
      <c r="N2925" s="189"/>
      <c r="T2925" s="251"/>
      <c r="V2925" s="189"/>
      <c r="W2925" s="189"/>
      <c r="X2925" s="189"/>
      <c r="Y2925" s="189"/>
    </row>
    <row r="2926" spans="6:25" s="246" customFormat="1" x14ac:dyDescent="0.3">
      <c r="F2926" s="247"/>
      <c r="N2926" s="189"/>
      <c r="T2926" s="251"/>
      <c r="V2926" s="189"/>
      <c r="W2926" s="189"/>
      <c r="X2926" s="189"/>
      <c r="Y2926" s="189"/>
    </row>
    <row r="2927" spans="6:25" s="246" customFormat="1" x14ac:dyDescent="0.3">
      <c r="F2927" s="247"/>
      <c r="N2927" s="189"/>
      <c r="T2927" s="251"/>
      <c r="V2927" s="189"/>
      <c r="W2927" s="189"/>
      <c r="X2927" s="189"/>
      <c r="Y2927" s="189"/>
    </row>
    <row r="2928" spans="6:25" s="246" customFormat="1" x14ac:dyDescent="0.3">
      <c r="F2928" s="247"/>
      <c r="N2928" s="189"/>
      <c r="T2928" s="251"/>
      <c r="V2928" s="189"/>
      <c r="W2928" s="189"/>
      <c r="X2928" s="189"/>
      <c r="Y2928" s="189"/>
    </row>
    <row r="2929" spans="6:25" s="246" customFormat="1" x14ac:dyDescent="0.3">
      <c r="F2929" s="247"/>
      <c r="N2929" s="189"/>
      <c r="T2929" s="251"/>
      <c r="V2929" s="189"/>
      <c r="W2929" s="189"/>
      <c r="X2929" s="189"/>
      <c r="Y2929" s="189"/>
    </row>
    <row r="2930" spans="6:25" s="246" customFormat="1" x14ac:dyDescent="0.3">
      <c r="F2930" s="247"/>
      <c r="N2930" s="189"/>
      <c r="T2930" s="251"/>
      <c r="V2930" s="189"/>
      <c r="W2930" s="189"/>
      <c r="X2930" s="189"/>
      <c r="Y2930" s="189"/>
    </row>
    <row r="2931" spans="6:25" s="246" customFormat="1" x14ac:dyDescent="0.3">
      <c r="F2931" s="247"/>
      <c r="N2931" s="189"/>
      <c r="T2931" s="251"/>
      <c r="V2931" s="189"/>
      <c r="W2931" s="189"/>
      <c r="X2931" s="189"/>
      <c r="Y2931" s="189"/>
    </row>
    <row r="2932" spans="6:25" s="246" customFormat="1" x14ac:dyDescent="0.3">
      <c r="F2932" s="247"/>
      <c r="N2932" s="189"/>
      <c r="T2932" s="251"/>
      <c r="V2932" s="189"/>
      <c r="W2932" s="189"/>
      <c r="X2932" s="189"/>
      <c r="Y2932" s="189"/>
    </row>
    <row r="2933" spans="6:25" s="246" customFormat="1" x14ac:dyDescent="0.3">
      <c r="F2933" s="247"/>
      <c r="N2933" s="189"/>
      <c r="T2933" s="251"/>
      <c r="V2933" s="189"/>
      <c r="W2933" s="189"/>
      <c r="X2933" s="189"/>
      <c r="Y2933" s="189"/>
    </row>
    <row r="2934" spans="6:25" s="246" customFormat="1" x14ac:dyDescent="0.3">
      <c r="F2934" s="247"/>
      <c r="N2934" s="189"/>
      <c r="T2934" s="251"/>
      <c r="V2934" s="189"/>
      <c r="W2934" s="189"/>
      <c r="X2934" s="189"/>
      <c r="Y2934" s="189"/>
    </row>
    <row r="2935" spans="6:25" s="246" customFormat="1" x14ac:dyDescent="0.3">
      <c r="F2935" s="247"/>
      <c r="N2935" s="189"/>
      <c r="T2935" s="251"/>
      <c r="V2935" s="189"/>
      <c r="W2935" s="189"/>
      <c r="X2935" s="189"/>
      <c r="Y2935" s="189"/>
    </row>
    <row r="2936" spans="6:25" s="246" customFormat="1" x14ac:dyDescent="0.3">
      <c r="F2936" s="247"/>
      <c r="N2936" s="189"/>
      <c r="T2936" s="251"/>
      <c r="V2936" s="189"/>
      <c r="W2936" s="189"/>
      <c r="X2936" s="189"/>
      <c r="Y2936" s="189"/>
    </row>
    <row r="2937" spans="6:25" s="246" customFormat="1" x14ac:dyDescent="0.3">
      <c r="F2937" s="247"/>
      <c r="N2937" s="189"/>
      <c r="T2937" s="251"/>
      <c r="V2937" s="189"/>
      <c r="W2937" s="189"/>
      <c r="X2937" s="189"/>
      <c r="Y2937" s="189"/>
    </row>
    <row r="2938" spans="6:25" s="246" customFormat="1" x14ac:dyDescent="0.3">
      <c r="F2938" s="247"/>
      <c r="N2938" s="189"/>
      <c r="T2938" s="251"/>
      <c r="V2938" s="189"/>
      <c r="W2938" s="189"/>
      <c r="X2938" s="189"/>
      <c r="Y2938" s="189"/>
    </row>
    <row r="2939" spans="6:25" s="246" customFormat="1" x14ac:dyDescent="0.3">
      <c r="F2939" s="247"/>
      <c r="N2939" s="189"/>
      <c r="T2939" s="251"/>
      <c r="V2939" s="189"/>
      <c r="W2939" s="189"/>
      <c r="X2939" s="189"/>
      <c r="Y2939" s="189"/>
    </row>
    <row r="2940" spans="6:25" s="246" customFormat="1" x14ac:dyDescent="0.3">
      <c r="F2940" s="247"/>
      <c r="N2940" s="189"/>
      <c r="T2940" s="251"/>
      <c r="V2940" s="189"/>
      <c r="W2940" s="189"/>
      <c r="X2940" s="189"/>
      <c r="Y2940" s="189"/>
    </row>
    <row r="2941" spans="6:25" s="246" customFormat="1" x14ac:dyDescent="0.3">
      <c r="F2941" s="247"/>
      <c r="N2941" s="189"/>
      <c r="T2941" s="251"/>
      <c r="V2941" s="189"/>
      <c r="W2941" s="189"/>
      <c r="X2941" s="189"/>
      <c r="Y2941" s="189"/>
    </row>
    <row r="2942" spans="6:25" s="246" customFormat="1" x14ac:dyDescent="0.3">
      <c r="F2942" s="247"/>
      <c r="N2942" s="189"/>
      <c r="T2942" s="251"/>
      <c r="V2942" s="189"/>
      <c r="W2942" s="189"/>
      <c r="X2942" s="189"/>
      <c r="Y2942" s="189"/>
    </row>
    <row r="2943" spans="6:25" s="246" customFormat="1" x14ac:dyDescent="0.3">
      <c r="F2943" s="247"/>
      <c r="N2943" s="189"/>
      <c r="T2943" s="251"/>
      <c r="V2943" s="189"/>
      <c r="W2943" s="189"/>
      <c r="X2943" s="189"/>
      <c r="Y2943" s="189"/>
    </row>
    <row r="2944" spans="6:25" s="246" customFormat="1" x14ac:dyDescent="0.3">
      <c r="F2944" s="247"/>
      <c r="N2944" s="189"/>
      <c r="T2944" s="251"/>
      <c r="V2944" s="189"/>
      <c r="W2944" s="189"/>
      <c r="X2944" s="189"/>
      <c r="Y2944" s="189"/>
    </row>
    <row r="2945" spans="6:25" s="246" customFormat="1" x14ac:dyDescent="0.3">
      <c r="F2945" s="247"/>
      <c r="N2945" s="189"/>
      <c r="T2945" s="251"/>
      <c r="V2945" s="189"/>
      <c r="W2945" s="189"/>
      <c r="X2945" s="189"/>
      <c r="Y2945" s="189"/>
    </row>
    <row r="2946" spans="6:25" s="246" customFormat="1" x14ac:dyDescent="0.3">
      <c r="F2946" s="247"/>
      <c r="N2946" s="189"/>
      <c r="T2946" s="251"/>
      <c r="V2946" s="189"/>
      <c r="W2946" s="189"/>
      <c r="X2946" s="189"/>
      <c r="Y2946" s="189"/>
    </row>
    <row r="2947" spans="6:25" s="246" customFormat="1" x14ac:dyDescent="0.3">
      <c r="F2947" s="247"/>
      <c r="N2947" s="189"/>
      <c r="T2947" s="251"/>
      <c r="V2947" s="189"/>
      <c r="W2947" s="189"/>
      <c r="X2947" s="189"/>
      <c r="Y2947" s="189"/>
    </row>
    <row r="2948" spans="6:25" s="246" customFormat="1" x14ac:dyDescent="0.3">
      <c r="F2948" s="247"/>
      <c r="N2948" s="189"/>
      <c r="T2948" s="251"/>
      <c r="V2948" s="189"/>
      <c r="W2948" s="189"/>
      <c r="X2948" s="189"/>
      <c r="Y2948" s="189"/>
    </row>
    <row r="2949" spans="6:25" s="246" customFormat="1" x14ac:dyDescent="0.3">
      <c r="F2949" s="247"/>
      <c r="N2949" s="189"/>
      <c r="T2949" s="251"/>
      <c r="V2949" s="189"/>
      <c r="W2949" s="189"/>
      <c r="X2949" s="189"/>
      <c r="Y2949" s="189"/>
    </row>
    <row r="2950" spans="6:25" s="246" customFormat="1" x14ac:dyDescent="0.3">
      <c r="F2950" s="247"/>
      <c r="N2950" s="189"/>
      <c r="T2950" s="251"/>
      <c r="V2950" s="189"/>
      <c r="W2950" s="189"/>
      <c r="X2950" s="189"/>
      <c r="Y2950" s="189"/>
    </row>
    <row r="2951" spans="6:25" s="246" customFormat="1" x14ac:dyDescent="0.3">
      <c r="F2951" s="247"/>
      <c r="N2951" s="189"/>
      <c r="T2951" s="251"/>
      <c r="V2951" s="189"/>
      <c r="W2951" s="189"/>
      <c r="X2951" s="189"/>
      <c r="Y2951" s="189"/>
    </row>
    <row r="2952" spans="6:25" s="246" customFormat="1" x14ac:dyDescent="0.3">
      <c r="F2952" s="247"/>
      <c r="N2952" s="189"/>
      <c r="T2952" s="251"/>
      <c r="V2952" s="189"/>
      <c r="W2952" s="189"/>
      <c r="X2952" s="189"/>
      <c r="Y2952" s="189"/>
    </row>
    <row r="2953" spans="6:25" s="246" customFormat="1" x14ac:dyDescent="0.3">
      <c r="F2953" s="247"/>
      <c r="N2953" s="189"/>
      <c r="T2953" s="251"/>
      <c r="V2953" s="189"/>
      <c r="W2953" s="189"/>
      <c r="X2953" s="189"/>
      <c r="Y2953" s="189"/>
    </row>
    <row r="2954" spans="6:25" s="246" customFormat="1" x14ac:dyDescent="0.3">
      <c r="F2954" s="247"/>
      <c r="N2954" s="189"/>
      <c r="T2954" s="251"/>
      <c r="V2954" s="189"/>
      <c r="W2954" s="189"/>
      <c r="X2954" s="189"/>
      <c r="Y2954" s="189"/>
    </row>
    <row r="2955" spans="6:25" s="246" customFormat="1" x14ac:dyDescent="0.3">
      <c r="F2955" s="247"/>
      <c r="N2955" s="189"/>
      <c r="T2955" s="251"/>
      <c r="V2955" s="189"/>
      <c r="W2955" s="189"/>
      <c r="X2955" s="189"/>
      <c r="Y2955" s="189"/>
    </row>
    <row r="2956" spans="6:25" s="246" customFormat="1" x14ac:dyDescent="0.3">
      <c r="F2956" s="247"/>
      <c r="N2956" s="189"/>
      <c r="T2956" s="251"/>
      <c r="V2956" s="189"/>
      <c r="W2956" s="189"/>
      <c r="X2956" s="189"/>
      <c r="Y2956" s="189"/>
    </row>
    <row r="2957" spans="6:25" s="246" customFormat="1" x14ac:dyDescent="0.3">
      <c r="F2957" s="247"/>
      <c r="N2957" s="189"/>
      <c r="T2957" s="251"/>
      <c r="V2957" s="189"/>
      <c r="W2957" s="189"/>
      <c r="X2957" s="189"/>
      <c r="Y2957" s="189"/>
    </row>
    <row r="2958" spans="6:25" s="246" customFormat="1" x14ac:dyDescent="0.3">
      <c r="F2958" s="247"/>
      <c r="N2958" s="189"/>
      <c r="T2958" s="251"/>
      <c r="V2958" s="189"/>
      <c r="W2958" s="189"/>
      <c r="X2958" s="189"/>
      <c r="Y2958" s="189"/>
    </row>
    <row r="2959" spans="6:25" s="246" customFormat="1" x14ac:dyDescent="0.3">
      <c r="F2959" s="247"/>
      <c r="N2959" s="189"/>
      <c r="T2959" s="251"/>
      <c r="V2959" s="189"/>
      <c r="W2959" s="189"/>
      <c r="X2959" s="189"/>
      <c r="Y2959" s="189"/>
    </row>
    <row r="2960" spans="6:25" s="246" customFormat="1" x14ac:dyDescent="0.3">
      <c r="F2960" s="247"/>
      <c r="N2960" s="189"/>
      <c r="T2960" s="251"/>
      <c r="V2960" s="189"/>
      <c r="W2960" s="189"/>
      <c r="X2960" s="189"/>
      <c r="Y2960" s="189"/>
    </row>
    <row r="2961" spans="6:25" s="246" customFormat="1" x14ac:dyDescent="0.3">
      <c r="F2961" s="247"/>
      <c r="N2961" s="189"/>
      <c r="T2961" s="251"/>
      <c r="V2961" s="189"/>
      <c r="W2961" s="189"/>
      <c r="X2961" s="189"/>
      <c r="Y2961" s="189"/>
    </row>
    <row r="2962" spans="6:25" s="246" customFormat="1" x14ac:dyDescent="0.3">
      <c r="F2962" s="247"/>
      <c r="N2962" s="189"/>
      <c r="T2962" s="251"/>
      <c r="V2962" s="189"/>
      <c r="W2962" s="189"/>
      <c r="X2962" s="189"/>
      <c r="Y2962" s="189"/>
    </row>
    <row r="2963" spans="6:25" s="246" customFormat="1" x14ac:dyDescent="0.3">
      <c r="F2963" s="247"/>
      <c r="N2963" s="189"/>
      <c r="T2963" s="251"/>
      <c r="V2963" s="189"/>
      <c r="W2963" s="189"/>
      <c r="X2963" s="189"/>
      <c r="Y2963" s="189"/>
    </row>
    <row r="2964" spans="6:25" s="246" customFormat="1" x14ac:dyDescent="0.3">
      <c r="F2964" s="247"/>
      <c r="N2964" s="189"/>
      <c r="T2964" s="251"/>
      <c r="V2964" s="189"/>
      <c r="W2964" s="189"/>
      <c r="X2964" s="189"/>
      <c r="Y2964" s="189"/>
    </row>
    <row r="2965" spans="6:25" s="246" customFormat="1" x14ac:dyDescent="0.3">
      <c r="F2965" s="247"/>
      <c r="N2965" s="189"/>
      <c r="T2965" s="251"/>
      <c r="V2965" s="189"/>
      <c r="W2965" s="189"/>
      <c r="X2965" s="189"/>
      <c r="Y2965" s="189"/>
    </row>
    <row r="2966" spans="6:25" s="246" customFormat="1" x14ac:dyDescent="0.3">
      <c r="F2966" s="247"/>
      <c r="N2966" s="189"/>
      <c r="T2966" s="251"/>
      <c r="V2966" s="189"/>
      <c r="W2966" s="189"/>
      <c r="X2966" s="189"/>
      <c r="Y2966" s="189"/>
    </row>
    <row r="2967" spans="6:25" s="246" customFormat="1" x14ac:dyDescent="0.3">
      <c r="F2967" s="247"/>
      <c r="N2967" s="189"/>
      <c r="T2967" s="251"/>
      <c r="V2967" s="189"/>
      <c r="W2967" s="189"/>
      <c r="X2967" s="189"/>
      <c r="Y2967" s="189"/>
    </row>
    <row r="2968" spans="6:25" s="246" customFormat="1" x14ac:dyDescent="0.3">
      <c r="F2968" s="247"/>
      <c r="N2968" s="189"/>
      <c r="T2968" s="251"/>
      <c r="V2968" s="189"/>
      <c r="W2968" s="189"/>
      <c r="X2968" s="189"/>
      <c r="Y2968" s="189"/>
    </row>
    <row r="2969" spans="6:25" s="246" customFormat="1" x14ac:dyDescent="0.3">
      <c r="F2969" s="247"/>
      <c r="N2969" s="189"/>
      <c r="T2969" s="251"/>
      <c r="V2969" s="189"/>
      <c r="W2969" s="189"/>
      <c r="X2969" s="189"/>
      <c r="Y2969" s="189"/>
    </row>
    <row r="2970" spans="6:25" s="246" customFormat="1" x14ac:dyDescent="0.3">
      <c r="F2970" s="247"/>
      <c r="N2970" s="189"/>
      <c r="T2970" s="251"/>
      <c r="V2970" s="189"/>
      <c r="W2970" s="189"/>
      <c r="X2970" s="189"/>
      <c r="Y2970" s="189"/>
    </row>
    <row r="2971" spans="6:25" s="246" customFormat="1" x14ac:dyDescent="0.3">
      <c r="F2971" s="247"/>
      <c r="N2971" s="189"/>
      <c r="T2971" s="251"/>
      <c r="V2971" s="189"/>
      <c r="W2971" s="189"/>
      <c r="X2971" s="189"/>
      <c r="Y2971" s="189"/>
    </row>
    <row r="2972" spans="6:25" s="246" customFormat="1" x14ac:dyDescent="0.3">
      <c r="F2972" s="247"/>
      <c r="N2972" s="189"/>
      <c r="T2972" s="251"/>
      <c r="V2972" s="189"/>
      <c r="W2972" s="189"/>
      <c r="X2972" s="189"/>
      <c r="Y2972" s="189"/>
    </row>
    <row r="2973" spans="6:25" s="246" customFormat="1" x14ac:dyDescent="0.3">
      <c r="F2973" s="247"/>
      <c r="N2973" s="189"/>
      <c r="T2973" s="251"/>
      <c r="V2973" s="189"/>
      <c r="W2973" s="189"/>
      <c r="X2973" s="189"/>
      <c r="Y2973" s="189"/>
    </row>
    <row r="2974" spans="6:25" s="246" customFormat="1" x14ac:dyDescent="0.3">
      <c r="F2974" s="247"/>
      <c r="N2974" s="189"/>
      <c r="T2974" s="251"/>
      <c r="V2974" s="189"/>
      <c r="W2974" s="189"/>
      <c r="X2974" s="189"/>
      <c r="Y2974" s="189"/>
    </row>
    <row r="2975" spans="6:25" s="246" customFormat="1" x14ac:dyDescent="0.3">
      <c r="F2975" s="247"/>
      <c r="N2975" s="189"/>
      <c r="T2975" s="251"/>
      <c r="V2975" s="189"/>
      <c r="W2975" s="189"/>
      <c r="X2975" s="189"/>
      <c r="Y2975" s="189"/>
    </row>
    <row r="2976" spans="6:25" s="246" customFormat="1" x14ac:dyDescent="0.3">
      <c r="F2976" s="247"/>
      <c r="N2976" s="189"/>
      <c r="T2976" s="251"/>
      <c r="V2976" s="189"/>
      <c r="W2976" s="189"/>
      <c r="X2976" s="189"/>
      <c r="Y2976" s="189"/>
    </row>
    <row r="2977" spans="1:29" s="246" customFormat="1" x14ac:dyDescent="0.3">
      <c r="F2977" s="247"/>
      <c r="N2977" s="189"/>
      <c r="T2977" s="251"/>
      <c r="V2977" s="189"/>
      <c r="W2977" s="189"/>
      <c r="X2977" s="189"/>
      <c r="Y2977" s="189"/>
    </row>
    <row r="2978" spans="1:29" s="246" customFormat="1" x14ac:dyDescent="0.3">
      <c r="A2978" s="189"/>
      <c r="F2978" s="247"/>
      <c r="J2978" s="189"/>
      <c r="K2978" s="189"/>
      <c r="L2978" s="189"/>
      <c r="M2978" s="189"/>
      <c r="N2978" s="189"/>
      <c r="O2978" s="189"/>
      <c r="P2978" s="189"/>
      <c r="Q2978" s="189"/>
      <c r="R2978" s="189"/>
      <c r="T2978" s="251"/>
      <c r="V2978" s="189"/>
      <c r="W2978" s="189"/>
      <c r="X2978" s="189"/>
      <c r="Y2978" s="189"/>
      <c r="AA2978" s="189"/>
      <c r="AB2978" s="189"/>
      <c r="AC2978" s="189"/>
    </row>
    <row r="2979" spans="1:29" s="246" customFormat="1" x14ac:dyDescent="0.3">
      <c r="A2979" s="189"/>
      <c r="F2979" s="247"/>
      <c r="J2979" s="189"/>
      <c r="K2979" s="189"/>
      <c r="L2979" s="189"/>
      <c r="M2979" s="189"/>
      <c r="N2979" s="189"/>
      <c r="O2979" s="189"/>
      <c r="P2979" s="189"/>
      <c r="Q2979" s="189"/>
      <c r="R2979" s="189"/>
      <c r="T2979" s="251"/>
      <c r="V2979" s="189"/>
      <c r="W2979" s="189"/>
      <c r="X2979" s="189"/>
      <c r="Y2979" s="189"/>
      <c r="AA2979" s="189"/>
      <c r="AB2979" s="189"/>
      <c r="AC2979" s="189"/>
    </row>
    <row r="2980" spans="1:29" s="246" customFormat="1" x14ac:dyDescent="0.3">
      <c r="A2980" s="189"/>
      <c r="F2980" s="247"/>
      <c r="J2980" s="189"/>
      <c r="K2980" s="189"/>
      <c r="L2980" s="189"/>
      <c r="M2980" s="189"/>
      <c r="N2980" s="189"/>
      <c r="O2980" s="189"/>
      <c r="P2980" s="189"/>
      <c r="Q2980" s="189"/>
      <c r="R2980" s="189"/>
      <c r="T2980" s="251"/>
      <c r="V2980" s="189"/>
      <c r="W2980" s="189"/>
      <c r="X2980" s="189"/>
      <c r="Y2980" s="189"/>
      <c r="AA2980" s="189"/>
      <c r="AB2980" s="189"/>
      <c r="AC2980" s="189"/>
    </row>
    <row r="2981" spans="1:29" s="246" customFormat="1" x14ac:dyDescent="0.3">
      <c r="A2981" s="189"/>
      <c r="F2981" s="247"/>
      <c r="J2981" s="189"/>
      <c r="K2981" s="189"/>
      <c r="L2981" s="189"/>
      <c r="M2981" s="189"/>
      <c r="N2981" s="189"/>
      <c r="O2981" s="189"/>
      <c r="P2981" s="189"/>
      <c r="Q2981" s="189"/>
      <c r="R2981" s="189"/>
      <c r="T2981" s="251"/>
      <c r="V2981" s="189"/>
      <c r="W2981" s="189"/>
      <c r="X2981" s="189"/>
      <c r="Y2981" s="189"/>
      <c r="AA2981" s="189"/>
      <c r="AB2981" s="189"/>
      <c r="AC2981" s="189"/>
    </row>
    <row r="2982" spans="1:29" s="246" customFormat="1" x14ac:dyDescent="0.3">
      <c r="A2982" s="189"/>
      <c r="F2982" s="247"/>
      <c r="J2982" s="189"/>
      <c r="K2982" s="189"/>
      <c r="L2982" s="189"/>
      <c r="M2982" s="189"/>
      <c r="N2982" s="189"/>
      <c r="O2982" s="189"/>
      <c r="P2982" s="189"/>
      <c r="Q2982" s="189"/>
      <c r="R2982" s="189"/>
      <c r="T2982" s="251"/>
      <c r="V2982" s="189"/>
      <c r="W2982" s="189"/>
      <c r="X2982" s="189"/>
      <c r="Y2982" s="189"/>
      <c r="AA2982" s="189"/>
      <c r="AB2982" s="189"/>
      <c r="AC2982" s="189"/>
    </row>
    <row r="2983" spans="1:29" s="246" customFormat="1" x14ac:dyDescent="0.3">
      <c r="A2983" s="189"/>
      <c r="F2983" s="247"/>
      <c r="J2983" s="189"/>
      <c r="K2983" s="189"/>
      <c r="L2983" s="189"/>
      <c r="M2983" s="189"/>
      <c r="N2983" s="189"/>
      <c r="O2983" s="189"/>
      <c r="P2983" s="189"/>
      <c r="Q2983" s="189"/>
      <c r="R2983" s="189"/>
      <c r="T2983" s="251"/>
      <c r="V2983" s="189"/>
      <c r="W2983" s="189"/>
      <c r="X2983" s="189"/>
      <c r="Y2983" s="189"/>
      <c r="AA2983" s="189"/>
      <c r="AB2983" s="189"/>
      <c r="AC2983" s="189"/>
    </row>
    <row r="2984" spans="1:29" s="246" customFormat="1" x14ac:dyDescent="0.3">
      <c r="A2984" s="189"/>
      <c r="F2984" s="247"/>
      <c r="J2984" s="189"/>
      <c r="K2984" s="189"/>
      <c r="L2984" s="189"/>
      <c r="M2984" s="189"/>
      <c r="N2984" s="189"/>
      <c r="O2984" s="189"/>
      <c r="P2984" s="189"/>
      <c r="Q2984" s="189"/>
      <c r="R2984" s="189"/>
      <c r="T2984" s="251"/>
      <c r="V2984" s="189"/>
      <c r="W2984" s="189"/>
      <c r="X2984" s="189"/>
      <c r="Y2984" s="189"/>
      <c r="AA2984" s="189"/>
      <c r="AB2984" s="189"/>
      <c r="AC2984" s="189"/>
    </row>
    <row r="2985" spans="1:29" s="246" customFormat="1" x14ac:dyDescent="0.3">
      <c r="A2985" s="189"/>
      <c r="F2985" s="247"/>
      <c r="J2985" s="189"/>
      <c r="K2985" s="189"/>
      <c r="L2985" s="189"/>
      <c r="M2985" s="189"/>
      <c r="N2985" s="189"/>
      <c r="O2985" s="189"/>
      <c r="P2985" s="189"/>
      <c r="Q2985" s="189"/>
      <c r="R2985" s="189"/>
      <c r="T2985" s="251"/>
      <c r="V2985" s="189"/>
      <c r="W2985" s="189"/>
      <c r="X2985" s="189"/>
      <c r="Y2985" s="189"/>
      <c r="AA2985" s="189"/>
      <c r="AB2985" s="189"/>
      <c r="AC2985" s="189"/>
    </row>
    <row r="2986" spans="1:29" s="246" customFormat="1" x14ac:dyDescent="0.3">
      <c r="A2986" s="189"/>
      <c r="F2986" s="247"/>
      <c r="J2986" s="189"/>
      <c r="K2986" s="189"/>
      <c r="L2986" s="189"/>
      <c r="M2986" s="189"/>
      <c r="N2986" s="189"/>
      <c r="O2986" s="189"/>
      <c r="P2986" s="189"/>
      <c r="Q2986" s="189"/>
      <c r="R2986" s="189"/>
      <c r="T2986" s="251"/>
      <c r="V2986" s="189"/>
      <c r="W2986" s="189"/>
      <c r="X2986" s="189"/>
      <c r="Y2986" s="189"/>
      <c r="AA2986" s="189"/>
      <c r="AB2986" s="189"/>
      <c r="AC2986" s="189"/>
    </row>
    <row r="2987" spans="1:29" s="246" customFormat="1" x14ac:dyDescent="0.3">
      <c r="A2987" s="189"/>
      <c r="F2987" s="247"/>
      <c r="J2987" s="189"/>
      <c r="K2987" s="189"/>
      <c r="L2987" s="189"/>
      <c r="M2987" s="189"/>
      <c r="N2987" s="189"/>
      <c r="O2987" s="189"/>
      <c r="P2987" s="189"/>
      <c r="Q2987" s="189"/>
      <c r="R2987" s="189"/>
      <c r="T2987" s="251"/>
      <c r="V2987" s="189"/>
      <c r="W2987" s="189"/>
      <c r="X2987" s="189"/>
      <c r="Y2987" s="189"/>
      <c r="AA2987" s="189"/>
      <c r="AB2987" s="189"/>
      <c r="AC2987" s="189"/>
    </row>
    <row r="2988" spans="1:29" s="246" customFormat="1" x14ac:dyDescent="0.3">
      <c r="A2988" s="189"/>
      <c r="F2988" s="247"/>
      <c r="J2988" s="189"/>
      <c r="K2988" s="189"/>
      <c r="L2988" s="189"/>
      <c r="M2988" s="189"/>
      <c r="N2988" s="189"/>
      <c r="O2988" s="189"/>
      <c r="P2988" s="189"/>
      <c r="Q2988" s="189"/>
      <c r="R2988" s="189"/>
      <c r="T2988" s="251"/>
      <c r="V2988" s="189"/>
      <c r="W2988" s="189"/>
      <c r="X2988" s="189"/>
      <c r="Y2988" s="189"/>
      <c r="AA2988" s="189"/>
      <c r="AB2988" s="189"/>
      <c r="AC2988" s="189"/>
    </row>
    <row r="2989" spans="1:29" s="246" customFormat="1" x14ac:dyDescent="0.3">
      <c r="A2989" s="189"/>
      <c r="F2989" s="247"/>
      <c r="J2989" s="189"/>
      <c r="K2989" s="189"/>
      <c r="L2989" s="189"/>
      <c r="M2989" s="189"/>
      <c r="N2989" s="189"/>
      <c r="O2989" s="189"/>
      <c r="P2989" s="189"/>
      <c r="Q2989" s="189"/>
      <c r="R2989" s="189"/>
      <c r="T2989" s="251"/>
      <c r="V2989" s="189"/>
      <c r="W2989" s="189"/>
      <c r="X2989" s="189"/>
      <c r="Y2989" s="189"/>
      <c r="AA2989" s="189"/>
      <c r="AB2989" s="189"/>
      <c r="AC2989" s="189"/>
    </row>
    <row r="2990" spans="1:29" s="246" customFormat="1" x14ac:dyDescent="0.3">
      <c r="A2990" s="189"/>
      <c r="F2990" s="247"/>
      <c r="J2990" s="189"/>
      <c r="K2990" s="189"/>
      <c r="L2990" s="189"/>
      <c r="M2990" s="189"/>
      <c r="N2990" s="189"/>
      <c r="O2990" s="189"/>
      <c r="P2990" s="189"/>
      <c r="Q2990" s="189"/>
      <c r="R2990" s="189"/>
      <c r="T2990" s="251"/>
      <c r="V2990" s="189"/>
      <c r="W2990" s="189"/>
      <c r="X2990" s="189"/>
      <c r="Y2990" s="189"/>
      <c r="AA2990" s="189"/>
      <c r="AB2990" s="189"/>
      <c r="AC2990" s="189"/>
    </row>
    <row r="2991" spans="1:29" s="246" customFormat="1" x14ac:dyDescent="0.3">
      <c r="A2991" s="189"/>
      <c r="F2991" s="247"/>
      <c r="J2991" s="189"/>
      <c r="K2991" s="189"/>
      <c r="L2991" s="189"/>
      <c r="M2991" s="189"/>
      <c r="N2991" s="189"/>
      <c r="O2991" s="189"/>
      <c r="P2991" s="189"/>
      <c r="Q2991" s="189"/>
      <c r="R2991" s="189"/>
      <c r="T2991" s="251"/>
      <c r="V2991" s="189"/>
      <c r="W2991" s="189"/>
      <c r="X2991" s="189"/>
      <c r="Y2991" s="189"/>
      <c r="AA2991" s="189"/>
      <c r="AB2991" s="189"/>
      <c r="AC2991" s="189"/>
    </row>
    <row r="2992" spans="1:29" s="246" customFormat="1" x14ac:dyDescent="0.3">
      <c r="A2992" s="189"/>
      <c r="F2992" s="247"/>
      <c r="J2992" s="189"/>
      <c r="K2992" s="189"/>
      <c r="L2992" s="189"/>
      <c r="M2992" s="189"/>
      <c r="N2992" s="189"/>
      <c r="O2992" s="189"/>
      <c r="P2992" s="189"/>
      <c r="Q2992" s="189"/>
      <c r="R2992" s="189"/>
      <c r="T2992" s="251"/>
      <c r="V2992" s="189"/>
      <c r="W2992" s="189"/>
      <c r="X2992" s="189"/>
      <c r="Y2992" s="189"/>
      <c r="AA2992" s="189"/>
      <c r="AB2992" s="189"/>
      <c r="AC2992" s="189"/>
    </row>
    <row r="2993" spans="1:29" s="246" customFormat="1" x14ac:dyDescent="0.3">
      <c r="A2993" s="189"/>
      <c r="F2993" s="247"/>
      <c r="J2993" s="189"/>
      <c r="K2993" s="189"/>
      <c r="L2993" s="189"/>
      <c r="M2993" s="189"/>
      <c r="N2993" s="189"/>
      <c r="O2993" s="189"/>
      <c r="P2993" s="189"/>
      <c r="Q2993" s="189"/>
      <c r="R2993" s="189"/>
      <c r="T2993" s="251"/>
      <c r="V2993" s="189"/>
      <c r="W2993" s="189"/>
      <c r="X2993" s="189"/>
      <c r="Y2993" s="189"/>
      <c r="AA2993" s="189"/>
      <c r="AB2993" s="189"/>
      <c r="AC2993" s="189"/>
    </row>
    <row r="2994" spans="1:29" s="246" customFormat="1" x14ac:dyDescent="0.3">
      <c r="A2994" s="189"/>
      <c r="F2994" s="247"/>
      <c r="J2994" s="189"/>
      <c r="K2994" s="189"/>
      <c r="L2994" s="189"/>
      <c r="M2994" s="189"/>
      <c r="N2994" s="189"/>
      <c r="O2994" s="189"/>
      <c r="P2994" s="189"/>
      <c r="Q2994" s="189"/>
      <c r="R2994" s="189"/>
      <c r="T2994" s="251"/>
      <c r="V2994" s="189"/>
      <c r="W2994" s="189"/>
      <c r="X2994" s="189"/>
      <c r="Y2994" s="189"/>
      <c r="AA2994" s="189"/>
      <c r="AB2994" s="189"/>
      <c r="AC2994" s="189"/>
    </row>
    <row r="2995" spans="1:29" s="246" customFormat="1" x14ac:dyDescent="0.3">
      <c r="A2995" s="189"/>
      <c r="F2995" s="247"/>
      <c r="J2995" s="189"/>
      <c r="K2995" s="189"/>
      <c r="L2995" s="189"/>
      <c r="M2995" s="189"/>
      <c r="N2995" s="189"/>
      <c r="O2995" s="189"/>
      <c r="P2995" s="189"/>
      <c r="Q2995" s="189"/>
      <c r="R2995" s="189"/>
      <c r="T2995" s="251"/>
      <c r="V2995" s="189"/>
      <c r="W2995" s="189"/>
      <c r="X2995" s="189"/>
      <c r="Y2995" s="189"/>
      <c r="AA2995" s="189"/>
      <c r="AB2995" s="189"/>
      <c r="AC2995" s="189"/>
    </row>
    <row r="2996" spans="1:29" s="246" customFormat="1" x14ac:dyDescent="0.3">
      <c r="A2996" s="189"/>
      <c r="F2996" s="247"/>
      <c r="J2996" s="189"/>
      <c r="K2996" s="189"/>
      <c r="L2996" s="189"/>
      <c r="M2996" s="189"/>
      <c r="N2996" s="189"/>
      <c r="O2996" s="189"/>
      <c r="P2996" s="189"/>
      <c r="Q2996" s="189"/>
      <c r="R2996" s="189"/>
      <c r="T2996" s="251"/>
      <c r="V2996" s="189"/>
      <c r="W2996" s="189"/>
      <c r="X2996" s="189"/>
      <c r="Y2996" s="189"/>
      <c r="AA2996" s="189"/>
      <c r="AB2996" s="189"/>
      <c r="AC2996" s="189"/>
    </row>
    <row r="2997" spans="1:29" s="246" customFormat="1" x14ac:dyDescent="0.3">
      <c r="A2997" s="189"/>
      <c r="F2997" s="247"/>
      <c r="J2997" s="189"/>
      <c r="K2997" s="189"/>
      <c r="L2997" s="189"/>
      <c r="M2997" s="189"/>
      <c r="N2997" s="189"/>
      <c r="O2997" s="189"/>
      <c r="P2997" s="189"/>
      <c r="Q2997" s="189"/>
      <c r="R2997" s="189"/>
      <c r="T2997" s="251"/>
      <c r="V2997" s="189"/>
      <c r="W2997" s="189"/>
      <c r="X2997" s="189"/>
      <c r="Y2997" s="189"/>
      <c r="AA2997" s="189"/>
      <c r="AB2997" s="189"/>
      <c r="AC2997" s="189"/>
    </row>
    <row r="2998" spans="1:29" s="246" customFormat="1" x14ac:dyDescent="0.3">
      <c r="A2998" s="189"/>
      <c r="F2998" s="247"/>
      <c r="J2998" s="189"/>
      <c r="K2998" s="189"/>
      <c r="L2998" s="189"/>
      <c r="M2998" s="189"/>
      <c r="N2998" s="189"/>
      <c r="O2998" s="189"/>
      <c r="P2998" s="189"/>
      <c r="Q2998" s="189"/>
      <c r="R2998" s="189"/>
      <c r="T2998" s="251"/>
      <c r="V2998" s="189"/>
      <c r="W2998" s="189"/>
      <c r="X2998" s="189"/>
      <c r="Y2998" s="189"/>
      <c r="AA2998" s="189"/>
      <c r="AB2998" s="189"/>
      <c r="AC2998" s="189"/>
    </row>
    <row r="2999" spans="1:29" s="246" customFormat="1" x14ac:dyDescent="0.3">
      <c r="A2999" s="189"/>
      <c r="F2999" s="247"/>
      <c r="J2999" s="189"/>
      <c r="K2999" s="189"/>
      <c r="L2999" s="189"/>
      <c r="M2999" s="189"/>
      <c r="N2999" s="189"/>
      <c r="O2999" s="189"/>
      <c r="P2999" s="189"/>
      <c r="Q2999" s="189"/>
      <c r="R2999" s="189"/>
      <c r="T2999" s="251"/>
      <c r="V2999" s="189"/>
      <c r="W2999" s="189"/>
      <c r="X2999" s="189"/>
      <c r="Y2999" s="189"/>
      <c r="AA2999" s="189"/>
      <c r="AB2999" s="189"/>
      <c r="AC2999" s="189"/>
    </row>
    <row r="3000" spans="1:29" s="246" customFormat="1" x14ac:dyDescent="0.3">
      <c r="A3000" s="189"/>
      <c r="F3000" s="247"/>
      <c r="J3000" s="189"/>
      <c r="K3000" s="189"/>
      <c r="L3000" s="189"/>
      <c r="M3000" s="189"/>
      <c r="N3000" s="189"/>
      <c r="O3000" s="189"/>
      <c r="P3000" s="189"/>
      <c r="Q3000" s="189"/>
      <c r="R3000" s="189"/>
      <c r="T3000" s="251"/>
      <c r="V3000" s="189"/>
      <c r="W3000" s="189"/>
      <c r="X3000" s="189"/>
      <c r="Y3000" s="189"/>
      <c r="AA3000" s="189"/>
      <c r="AB3000" s="189"/>
      <c r="AC3000" s="189"/>
    </row>
    <row r="3001" spans="1:29" s="246" customFormat="1" x14ac:dyDescent="0.3">
      <c r="A3001" s="189"/>
      <c r="F3001" s="247"/>
      <c r="J3001" s="189"/>
      <c r="K3001" s="189"/>
      <c r="L3001" s="189"/>
      <c r="M3001" s="189"/>
      <c r="N3001" s="189"/>
      <c r="O3001" s="189"/>
      <c r="P3001" s="189"/>
      <c r="Q3001" s="189"/>
      <c r="R3001" s="189"/>
      <c r="T3001" s="251"/>
      <c r="V3001" s="189"/>
      <c r="W3001" s="189"/>
      <c r="X3001" s="189"/>
      <c r="Y3001" s="189"/>
      <c r="AA3001" s="189"/>
      <c r="AB3001" s="189"/>
      <c r="AC3001" s="189"/>
    </row>
    <row r="3002" spans="1:29" s="246" customFormat="1" x14ac:dyDescent="0.3">
      <c r="A3002" s="189"/>
      <c r="F3002" s="247"/>
      <c r="J3002" s="189"/>
      <c r="K3002" s="189"/>
      <c r="L3002" s="189"/>
      <c r="M3002" s="189"/>
      <c r="N3002" s="189"/>
      <c r="O3002" s="189"/>
      <c r="P3002" s="189"/>
      <c r="Q3002" s="189"/>
      <c r="R3002" s="189"/>
      <c r="T3002" s="251"/>
      <c r="V3002" s="189"/>
      <c r="W3002" s="189"/>
      <c r="X3002" s="189"/>
      <c r="Y3002" s="189"/>
      <c r="AA3002" s="189"/>
      <c r="AB3002" s="189"/>
      <c r="AC3002" s="189"/>
    </row>
    <row r="3003" spans="1:29" s="246" customFormat="1" x14ac:dyDescent="0.3">
      <c r="A3003" s="189"/>
      <c r="F3003" s="247"/>
      <c r="J3003" s="189"/>
      <c r="K3003" s="189"/>
      <c r="L3003" s="189"/>
      <c r="M3003" s="189"/>
      <c r="N3003" s="189"/>
      <c r="O3003" s="189"/>
      <c r="P3003" s="189"/>
      <c r="Q3003" s="189"/>
      <c r="R3003" s="189"/>
      <c r="T3003" s="251"/>
      <c r="V3003" s="189"/>
      <c r="W3003" s="189"/>
      <c r="X3003" s="189"/>
      <c r="Y3003" s="189"/>
      <c r="AA3003" s="189"/>
      <c r="AB3003" s="189"/>
      <c r="AC3003" s="189"/>
    </row>
    <row r="3004" spans="1:29" s="246" customFormat="1" x14ac:dyDescent="0.3">
      <c r="A3004" s="189"/>
      <c r="F3004" s="247"/>
      <c r="J3004" s="189"/>
      <c r="K3004" s="189"/>
      <c r="L3004" s="189"/>
      <c r="M3004" s="189"/>
      <c r="N3004" s="189"/>
      <c r="O3004" s="189"/>
      <c r="P3004" s="189"/>
      <c r="Q3004" s="189"/>
      <c r="R3004" s="189"/>
      <c r="T3004" s="251"/>
      <c r="V3004" s="189"/>
      <c r="W3004" s="189"/>
      <c r="X3004" s="189"/>
      <c r="Y3004" s="189"/>
      <c r="AA3004" s="189"/>
      <c r="AB3004" s="189"/>
      <c r="AC3004" s="189"/>
    </row>
    <row r="3005" spans="1:29" s="246" customFormat="1" x14ac:dyDescent="0.3">
      <c r="A3005" s="189"/>
      <c r="F3005" s="247"/>
      <c r="J3005" s="189"/>
      <c r="K3005" s="189"/>
      <c r="L3005" s="189"/>
      <c r="M3005" s="189"/>
      <c r="N3005" s="189"/>
      <c r="O3005" s="189"/>
      <c r="P3005" s="189"/>
      <c r="Q3005" s="189"/>
      <c r="R3005" s="189"/>
      <c r="T3005" s="251"/>
      <c r="V3005" s="189"/>
      <c r="W3005" s="189"/>
      <c r="X3005" s="189"/>
      <c r="Y3005" s="189"/>
      <c r="AA3005" s="189"/>
      <c r="AB3005" s="189"/>
      <c r="AC3005" s="189"/>
    </row>
    <row r="3006" spans="1:29" s="246" customFormat="1" x14ac:dyDescent="0.3">
      <c r="A3006" s="189"/>
      <c r="F3006" s="247"/>
      <c r="J3006" s="189"/>
      <c r="K3006" s="189"/>
      <c r="L3006" s="189"/>
      <c r="M3006" s="189"/>
      <c r="N3006" s="189"/>
      <c r="O3006" s="189"/>
      <c r="P3006" s="189"/>
      <c r="Q3006" s="189"/>
      <c r="R3006" s="189"/>
      <c r="T3006" s="251"/>
      <c r="V3006" s="189"/>
      <c r="W3006" s="189"/>
      <c r="X3006" s="189"/>
      <c r="Y3006" s="189"/>
      <c r="AA3006" s="189"/>
      <c r="AB3006" s="189"/>
      <c r="AC3006" s="189"/>
    </row>
    <row r="3007" spans="1:29" s="246" customFormat="1" x14ac:dyDescent="0.3">
      <c r="A3007" s="189"/>
      <c r="F3007" s="247"/>
      <c r="J3007" s="189"/>
      <c r="K3007" s="189"/>
      <c r="L3007" s="189"/>
      <c r="M3007" s="189"/>
      <c r="N3007" s="189"/>
      <c r="O3007" s="189"/>
      <c r="P3007" s="189"/>
      <c r="Q3007" s="189"/>
      <c r="R3007" s="189"/>
      <c r="T3007" s="251"/>
      <c r="V3007" s="189"/>
      <c r="W3007" s="189"/>
      <c r="X3007" s="189"/>
      <c r="Y3007" s="189"/>
      <c r="AA3007" s="189"/>
      <c r="AB3007" s="189"/>
      <c r="AC3007" s="189"/>
    </row>
    <row r="3008" spans="1:29" s="246" customFormat="1" x14ac:dyDescent="0.3">
      <c r="A3008" s="189"/>
      <c r="F3008" s="247"/>
      <c r="J3008" s="189"/>
      <c r="K3008" s="189"/>
      <c r="L3008" s="189"/>
      <c r="M3008" s="189"/>
      <c r="N3008" s="189"/>
      <c r="O3008" s="189"/>
      <c r="P3008" s="189"/>
      <c r="Q3008" s="189"/>
      <c r="R3008" s="189"/>
      <c r="T3008" s="251"/>
      <c r="V3008" s="189"/>
      <c r="W3008" s="189"/>
      <c r="X3008" s="189"/>
      <c r="Y3008" s="189"/>
      <c r="AA3008" s="189"/>
      <c r="AB3008" s="189"/>
      <c r="AC3008" s="189"/>
    </row>
    <row r="3009" spans="1:29" s="246" customFormat="1" x14ac:dyDescent="0.3">
      <c r="A3009" s="189"/>
      <c r="F3009" s="247"/>
      <c r="J3009" s="189"/>
      <c r="K3009" s="189"/>
      <c r="L3009" s="189"/>
      <c r="M3009" s="189"/>
      <c r="N3009" s="189"/>
      <c r="O3009" s="189"/>
      <c r="P3009" s="189"/>
      <c r="Q3009" s="189"/>
      <c r="R3009" s="189"/>
      <c r="T3009" s="251"/>
      <c r="V3009" s="189"/>
      <c r="W3009" s="189"/>
      <c r="X3009" s="189"/>
      <c r="Y3009" s="189"/>
      <c r="AA3009" s="189"/>
      <c r="AB3009" s="189"/>
      <c r="AC3009" s="189"/>
    </row>
    <row r="3010" spans="1:29" s="246" customFormat="1" x14ac:dyDescent="0.3">
      <c r="A3010" s="189"/>
      <c r="F3010" s="247"/>
      <c r="J3010" s="189"/>
      <c r="K3010" s="189"/>
      <c r="L3010" s="189"/>
      <c r="M3010" s="189"/>
      <c r="N3010" s="189"/>
      <c r="O3010" s="189"/>
      <c r="P3010" s="189"/>
      <c r="Q3010" s="189"/>
      <c r="R3010" s="189"/>
      <c r="T3010" s="251"/>
      <c r="V3010" s="189"/>
      <c r="W3010" s="189"/>
      <c r="X3010" s="189"/>
      <c r="Y3010" s="189"/>
      <c r="AA3010" s="189"/>
      <c r="AB3010" s="189"/>
      <c r="AC3010" s="189"/>
    </row>
    <row r="3011" spans="1:29" s="246" customFormat="1" x14ac:dyDescent="0.3">
      <c r="A3011" s="189"/>
      <c r="F3011" s="247"/>
      <c r="J3011" s="189"/>
      <c r="K3011" s="189"/>
      <c r="L3011" s="189"/>
      <c r="M3011" s="189"/>
      <c r="N3011" s="189"/>
      <c r="O3011" s="189"/>
      <c r="P3011" s="189"/>
      <c r="Q3011" s="189"/>
      <c r="R3011" s="189"/>
      <c r="T3011" s="251"/>
      <c r="V3011" s="189"/>
      <c r="W3011" s="189"/>
      <c r="X3011" s="189"/>
      <c r="Y3011" s="189"/>
      <c r="AA3011" s="189"/>
      <c r="AB3011" s="189"/>
      <c r="AC3011" s="189"/>
    </row>
    <row r="3012" spans="1:29" s="246" customFormat="1" x14ac:dyDescent="0.3">
      <c r="A3012" s="189"/>
      <c r="F3012" s="247"/>
      <c r="J3012" s="189"/>
      <c r="K3012" s="189"/>
      <c r="L3012" s="189"/>
      <c r="M3012" s="189"/>
      <c r="N3012" s="189"/>
      <c r="O3012" s="189"/>
      <c r="P3012" s="189"/>
      <c r="Q3012" s="189"/>
      <c r="R3012" s="189"/>
      <c r="T3012" s="251"/>
      <c r="V3012" s="189"/>
      <c r="W3012" s="189"/>
      <c r="X3012" s="189"/>
      <c r="Y3012" s="189"/>
      <c r="AA3012" s="189"/>
      <c r="AB3012" s="189"/>
      <c r="AC3012" s="189"/>
    </row>
    <row r="3013" spans="1:29" s="246" customFormat="1" x14ac:dyDescent="0.3">
      <c r="A3013" s="189"/>
      <c r="F3013" s="247"/>
      <c r="J3013" s="189"/>
      <c r="K3013" s="189"/>
      <c r="L3013" s="189"/>
      <c r="M3013" s="189"/>
      <c r="N3013" s="189"/>
      <c r="O3013" s="189"/>
      <c r="P3013" s="189"/>
      <c r="Q3013" s="189"/>
      <c r="R3013" s="189"/>
      <c r="T3013" s="251"/>
      <c r="V3013" s="189"/>
      <c r="W3013" s="189"/>
      <c r="X3013" s="189"/>
      <c r="Y3013" s="189"/>
      <c r="AA3013" s="189"/>
      <c r="AB3013" s="189"/>
      <c r="AC3013" s="189"/>
    </row>
    <row r="3014" spans="1:29" s="246" customFormat="1" x14ac:dyDescent="0.3">
      <c r="A3014" s="189"/>
      <c r="F3014" s="247"/>
      <c r="J3014" s="189"/>
      <c r="K3014" s="189"/>
      <c r="L3014" s="189"/>
      <c r="M3014" s="189"/>
      <c r="N3014" s="189"/>
      <c r="O3014" s="189"/>
      <c r="P3014" s="189"/>
      <c r="Q3014" s="189"/>
      <c r="R3014" s="189"/>
      <c r="T3014" s="251"/>
      <c r="V3014" s="189"/>
      <c r="W3014" s="189"/>
      <c r="X3014" s="189"/>
      <c r="Y3014" s="189"/>
      <c r="AA3014" s="189"/>
      <c r="AB3014" s="189"/>
      <c r="AC3014" s="189"/>
    </row>
    <row r="3015" spans="1:29" s="246" customFormat="1" x14ac:dyDescent="0.3">
      <c r="A3015" s="189"/>
      <c r="F3015" s="247"/>
      <c r="J3015" s="189"/>
      <c r="K3015" s="189"/>
      <c r="L3015" s="189"/>
      <c r="M3015" s="189"/>
      <c r="N3015" s="189"/>
      <c r="O3015" s="189"/>
      <c r="P3015" s="189"/>
      <c r="Q3015" s="189"/>
      <c r="R3015" s="189"/>
      <c r="T3015" s="251"/>
      <c r="V3015" s="189"/>
      <c r="W3015" s="189"/>
      <c r="X3015" s="189"/>
      <c r="Y3015" s="189"/>
      <c r="AA3015" s="189"/>
      <c r="AB3015" s="189"/>
      <c r="AC3015" s="189"/>
    </row>
    <row r="3016" spans="1:29" s="246" customFormat="1" x14ac:dyDescent="0.3">
      <c r="A3016" s="189"/>
      <c r="F3016" s="247"/>
      <c r="J3016" s="189"/>
      <c r="K3016" s="189"/>
      <c r="L3016" s="189"/>
      <c r="M3016" s="189"/>
      <c r="N3016" s="189"/>
      <c r="O3016" s="189"/>
      <c r="P3016" s="189"/>
      <c r="Q3016" s="189"/>
      <c r="R3016" s="189"/>
      <c r="T3016" s="251"/>
      <c r="V3016" s="189"/>
      <c r="W3016" s="189"/>
      <c r="X3016" s="189"/>
      <c r="Y3016" s="189"/>
      <c r="AA3016" s="189"/>
      <c r="AB3016" s="189"/>
      <c r="AC3016" s="189"/>
    </row>
    <row r="3017" spans="1:29" s="246" customFormat="1" x14ac:dyDescent="0.3">
      <c r="A3017" s="189"/>
      <c r="F3017" s="247"/>
      <c r="J3017" s="189"/>
      <c r="K3017" s="189"/>
      <c r="L3017" s="189"/>
      <c r="M3017" s="189"/>
      <c r="N3017" s="189"/>
      <c r="O3017" s="189"/>
      <c r="P3017" s="189"/>
      <c r="Q3017" s="189"/>
      <c r="R3017" s="189"/>
      <c r="T3017" s="251"/>
      <c r="V3017" s="189"/>
      <c r="W3017" s="189"/>
      <c r="X3017" s="189"/>
      <c r="Y3017" s="189"/>
      <c r="AA3017" s="189"/>
      <c r="AB3017" s="189"/>
      <c r="AC3017" s="189"/>
    </row>
    <row r="3018" spans="1:29" s="246" customFormat="1" x14ac:dyDescent="0.3">
      <c r="A3018" s="189"/>
      <c r="F3018" s="247"/>
      <c r="J3018" s="189"/>
      <c r="K3018" s="189"/>
      <c r="L3018" s="189"/>
      <c r="M3018" s="189"/>
      <c r="N3018" s="189"/>
      <c r="O3018" s="189"/>
      <c r="P3018" s="189"/>
      <c r="Q3018" s="189"/>
      <c r="R3018" s="189"/>
      <c r="T3018" s="251"/>
      <c r="V3018" s="189"/>
      <c r="W3018" s="189"/>
      <c r="X3018" s="189"/>
      <c r="Y3018" s="189"/>
      <c r="AA3018" s="189"/>
      <c r="AB3018" s="189"/>
      <c r="AC3018" s="189"/>
    </row>
    <row r="3019" spans="1:29" s="246" customFormat="1" x14ac:dyDescent="0.3">
      <c r="A3019" s="189"/>
      <c r="F3019" s="247"/>
      <c r="J3019" s="189"/>
      <c r="K3019" s="189"/>
      <c r="L3019" s="189"/>
      <c r="M3019" s="189"/>
      <c r="N3019" s="189"/>
      <c r="O3019" s="189"/>
      <c r="P3019" s="189"/>
      <c r="Q3019" s="189"/>
      <c r="R3019" s="189"/>
      <c r="T3019" s="251"/>
      <c r="V3019" s="189"/>
      <c r="W3019" s="189"/>
      <c r="X3019" s="189"/>
      <c r="Y3019" s="189"/>
      <c r="AA3019" s="189"/>
      <c r="AB3019" s="189"/>
      <c r="AC3019" s="189"/>
    </row>
    <row r="3020" spans="1:29" s="246" customFormat="1" x14ac:dyDescent="0.3">
      <c r="A3020" s="189"/>
      <c r="F3020" s="247"/>
      <c r="J3020" s="189"/>
      <c r="K3020" s="189"/>
      <c r="L3020" s="189"/>
      <c r="M3020" s="189"/>
      <c r="N3020" s="189"/>
      <c r="O3020" s="189"/>
      <c r="P3020" s="189"/>
      <c r="Q3020" s="189"/>
      <c r="R3020" s="189"/>
      <c r="T3020" s="251"/>
      <c r="V3020" s="189"/>
      <c r="W3020" s="189"/>
      <c r="X3020" s="189"/>
      <c r="Y3020" s="189"/>
      <c r="AA3020" s="189"/>
      <c r="AB3020" s="189"/>
      <c r="AC3020" s="189"/>
    </row>
    <row r="3021" spans="1:29" s="246" customFormat="1" x14ac:dyDescent="0.3">
      <c r="A3021" s="189"/>
      <c r="F3021" s="247"/>
      <c r="J3021" s="189"/>
      <c r="K3021" s="189"/>
      <c r="L3021" s="189"/>
      <c r="M3021" s="189"/>
      <c r="N3021" s="189"/>
      <c r="O3021" s="189"/>
      <c r="P3021" s="189"/>
      <c r="Q3021" s="189"/>
      <c r="R3021" s="189"/>
      <c r="T3021" s="251"/>
      <c r="V3021" s="189"/>
      <c r="W3021" s="189"/>
      <c r="X3021" s="189"/>
      <c r="Y3021" s="189"/>
      <c r="AA3021" s="189"/>
      <c r="AB3021" s="189"/>
      <c r="AC3021" s="189"/>
    </row>
    <row r="3022" spans="1:29" s="246" customFormat="1" x14ac:dyDescent="0.3">
      <c r="A3022" s="189"/>
      <c r="F3022" s="247"/>
      <c r="J3022" s="189"/>
      <c r="K3022" s="189"/>
      <c r="L3022" s="189"/>
      <c r="M3022" s="189"/>
      <c r="N3022" s="189"/>
      <c r="O3022" s="189"/>
      <c r="P3022" s="189"/>
      <c r="Q3022" s="189"/>
      <c r="R3022" s="189"/>
      <c r="T3022" s="251"/>
      <c r="V3022" s="189"/>
      <c r="W3022" s="189"/>
      <c r="X3022" s="189"/>
      <c r="Y3022" s="189"/>
      <c r="AA3022" s="189"/>
      <c r="AB3022" s="189"/>
      <c r="AC3022" s="189"/>
    </row>
    <row r="3023" spans="1:29" s="246" customFormat="1" x14ac:dyDescent="0.3">
      <c r="A3023" s="189"/>
      <c r="F3023" s="247"/>
      <c r="J3023" s="189"/>
      <c r="K3023" s="189"/>
      <c r="L3023" s="189"/>
      <c r="M3023" s="189"/>
      <c r="N3023" s="189"/>
      <c r="O3023" s="189"/>
      <c r="P3023" s="189"/>
      <c r="Q3023" s="189"/>
      <c r="R3023" s="189"/>
      <c r="T3023" s="251"/>
      <c r="V3023" s="189"/>
      <c r="W3023" s="189"/>
      <c r="X3023" s="189"/>
      <c r="Y3023" s="189"/>
      <c r="AA3023" s="189"/>
      <c r="AB3023" s="189"/>
      <c r="AC3023" s="189"/>
    </row>
    <row r="3024" spans="1:29" s="246" customFormat="1" x14ac:dyDescent="0.3">
      <c r="A3024" s="189"/>
      <c r="F3024" s="247"/>
      <c r="J3024" s="189"/>
      <c r="K3024" s="189"/>
      <c r="L3024" s="189"/>
      <c r="M3024" s="189"/>
      <c r="N3024" s="189"/>
      <c r="O3024" s="189"/>
      <c r="P3024" s="189"/>
      <c r="Q3024" s="189"/>
      <c r="R3024" s="189"/>
      <c r="T3024" s="251"/>
      <c r="V3024" s="189"/>
      <c r="W3024" s="189"/>
      <c r="X3024" s="189"/>
      <c r="Y3024" s="189"/>
      <c r="AA3024" s="189"/>
      <c r="AB3024" s="189"/>
      <c r="AC3024" s="189"/>
    </row>
    <row r="3025" spans="1:29" s="246" customFormat="1" x14ac:dyDescent="0.3">
      <c r="A3025" s="189"/>
      <c r="F3025" s="247"/>
      <c r="J3025" s="189"/>
      <c r="K3025" s="189"/>
      <c r="L3025" s="189"/>
      <c r="M3025" s="189"/>
      <c r="N3025" s="189"/>
      <c r="O3025" s="189"/>
      <c r="P3025" s="189"/>
      <c r="Q3025" s="189"/>
      <c r="R3025" s="189"/>
      <c r="T3025" s="251"/>
      <c r="V3025" s="189"/>
      <c r="W3025" s="189"/>
      <c r="X3025" s="189"/>
      <c r="Y3025" s="189"/>
      <c r="AA3025" s="189"/>
      <c r="AB3025" s="189"/>
      <c r="AC3025" s="189"/>
    </row>
    <row r="3026" spans="1:29" s="246" customFormat="1" x14ac:dyDescent="0.3">
      <c r="A3026" s="189"/>
      <c r="F3026" s="247"/>
      <c r="J3026" s="189"/>
      <c r="K3026" s="189"/>
      <c r="L3026" s="189"/>
      <c r="M3026" s="189"/>
      <c r="N3026" s="189"/>
      <c r="O3026" s="189"/>
      <c r="P3026" s="189"/>
      <c r="Q3026" s="189"/>
      <c r="R3026" s="189"/>
      <c r="T3026" s="251"/>
      <c r="V3026" s="189"/>
      <c r="W3026" s="189"/>
      <c r="X3026" s="189"/>
      <c r="Y3026" s="189"/>
      <c r="AA3026" s="189"/>
      <c r="AB3026" s="189"/>
      <c r="AC3026" s="189"/>
    </row>
    <row r="3027" spans="1:29" s="246" customFormat="1" x14ac:dyDescent="0.3">
      <c r="A3027" s="189"/>
      <c r="F3027" s="247"/>
      <c r="J3027" s="189"/>
      <c r="K3027" s="189"/>
      <c r="L3027" s="189"/>
      <c r="M3027" s="189"/>
      <c r="N3027" s="189"/>
      <c r="O3027" s="189"/>
      <c r="P3027" s="189"/>
      <c r="Q3027" s="189"/>
      <c r="R3027" s="189"/>
      <c r="T3027" s="251"/>
      <c r="V3027" s="189"/>
      <c r="W3027" s="189"/>
      <c r="X3027" s="189"/>
      <c r="Y3027" s="189"/>
      <c r="AA3027" s="189"/>
      <c r="AB3027" s="189"/>
      <c r="AC3027" s="189"/>
    </row>
    <row r="3028" spans="1:29" s="246" customFormat="1" x14ac:dyDescent="0.3">
      <c r="A3028" s="189"/>
      <c r="F3028" s="247"/>
      <c r="J3028" s="189"/>
      <c r="K3028" s="189"/>
      <c r="L3028" s="189"/>
      <c r="M3028" s="189"/>
      <c r="N3028" s="189"/>
      <c r="O3028" s="189"/>
      <c r="P3028" s="189"/>
      <c r="Q3028" s="189"/>
      <c r="R3028" s="189"/>
      <c r="T3028" s="251"/>
      <c r="V3028" s="189"/>
      <c r="W3028" s="189"/>
      <c r="X3028" s="189"/>
      <c r="Y3028" s="189"/>
      <c r="AA3028" s="189"/>
      <c r="AB3028" s="189"/>
      <c r="AC3028" s="189"/>
    </row>
    <row r="3029" spans="1:29" s="246" customFormat="1" x14ac:dyDescent="0.3">
      <c r="A3029" s="189"/>
      <c r="F3029" s="247"/>
      <c r="J3029" s="189"/>
      <c r="K3029" s="189"/>
      <c r="L3029" s="189"/>
      <c r="M3029" s="189"/>
      <c r="N3029" s="189"/>
      <c r="O3029" s="189"/>
      <c r="P3029" s="189"/>
      <c r="Q3029" s="189"/>
      <c r="R3029" s="189"/>
      <c r="T3029" s="251"/>
      <c r="V3029" s="189"/>
      <c r="W3029" s="189"/>
      <c r="X3029" s="189"/>
      <c r="Y3029" s="189"/>
      <c r="AA3029" s="189"/>
      <c r="AB3029" s="189"/>
      <c r="AC3029" s="189"/>
    </row>
    <row r="3030" spans="1:29" s="246" customFormat="1" x14ac:dyDescent="0.3">
      <c r="A3030" s="189"/>
      <c r="F3030" s="247"/>
      <c r="J3030" s="189"/>
      <c r="K3030" s="189"/>
      <c r="L3030" s="189"/>
      <c r="M3030" s="189"/>
      <c r="N3030" s="189"/>
      <c r="O3030" s="189"/>
      <c r="P3030" s="189"/>
      <c r="Q3030" s="189"/>
      <c r="R3030" s="189"/>
      <c r="T3030" s="251"/>
      <c r="V3030" s="189"/>
      <c r="W3030" s="189"/>
      <c r="X3030" s="189"/>
      <c r="Y3030" s="189"/>
      <c r="AA3030" s="189"/>
      <c r="AB3030" s="189"/>
      <c r="AC3030" s="189"/>
    </row>
    <row r="3031" spans="1:29" s="246" customFormat="1" x14ac:dyDescent="0.3">
      <c r="A3031" s="189"/>
      <c r="F3031" s="247"/>
      <c r="J3031" s="189"/>
      <c r="K3031" s="189"/>
      <c r="L3031" s="189"/>
      <c r="M3031" s="189"/>
      <c r="N3031" s="189"/>
      <c r="O3031" s="189"/>
      <c r="P3031" s="189"/>
      <c r="Q3031" s="189"/>
      <c r="R3031" s="189"/>
      <c r="T3031" s="251"/>
      <c r="V3031" s="189"/>
      <c r="W3031" s="189"/>
      <c r="X3031" s="189"/>
      <c r="Y3031" s="189"/>
      <c r="AA3031" s="189"/>
      <c r="AB3031" s="189"/>
      <c r="AC3031" s="189"/>
    </row>
    <row r="3032" spans="1:29" s="246" customFormat="1" x14ac:dyDescent="0.3">
      <c r="A3032" s="189"/>
      <c r="F3032" s="247"/>
      <c r="J3032" s="189"/>
      <c r="K3032" s="189"/>
      <c r="L3032" s="189"/>
      <c r="M3032" s="189"/>
      <c r="N3032" s="189"/>
      <c r="O3032" s="189"/>
      <c r="P3032" s="189"/>
      <c r="Q3032" s="189"/>
      <c r="R3032" s="189"/>
      <c r="T3032" s="251"/>
      <c r="V3032" s="189"/>
      <c r="W3032" s="189"/>
      <c r="X3032" s="189"/>
      <c r="Y3032" s="189"/>
      <c r="AA3032" s="189"/>
      <c r="AB3032" s="189"/>
      <c r="AC3032" s="189"/>
    </row>
    <row r="3033" spans="1:29" s="246" customFormat="1" x14ac:dyDescent="0.3">
      <c r="A3033" s="189"/>
      <c r="F3033" s="247"/>
      <c r="J3033" s="189"/>
      <c r="K3033" s="189"/>
      <c r="L3033" s="189"/>
      <c r="M3033" s="189"/>
      <c r="N3033" s="189"/>
      <c r="O3033" s="189"/>
      <c r="P3033" s="189"/>
      <c r="Q3033" s="189"/>
      <c r="R3033" s="189"/>
      <c r="T3033" s="251"/>
      <c r="V3033" s="189"/>
      <c r="W3033" s="189"/>
      <c r="X3033" s="189"/>
      <c r="Y3033" s="189"/>
      <c r="AA3033" s="189"/>
      <c r="AB3033" s="189"/>
      <c r="AC3033" s="189"/>
    </row>
    <row r="3034" spans="1:29" s="246" customFormat="1" x14ac:dyDescent="0.3">
      <c r="A3034" s="189"/>
      <c r="F3034" s="247"/>
      <c r="J3034" s="189"/>
      <c r="K3034" s="189"/>
      <c r="L3034" s="189"/>
      <c r="M3034" s="189"/>
      <c r="N3034" s="189"/>
      <c r="O3034" s="189"/>
      <c r="P3034" s="189"/>
      <c r="Q3034" s="189"/>
      <c r="R3034" s="189"/>
      <c r="T3034" s="251"/>
      <c r="V3034" s="189"/>
      <c r="W3034" s="189"/>
      <c r="X3034" s="189"/>
      <c r="Y3034" s="189"/>
      <c r="AA3034" s="189"/>
      <c r="AB3034" s="189"/>
      <c r="AC3034" s="189"/>
    </row>
    <row r="3035" spans="1:29" s="246" customFormat="1" x14ac:dyDescent="0.3">
      <c r="A3035" s="189"/>
      <c r="F3035" s="247"/>
      <c r="J3035" s="189"/>
      <c r="K3035" s="189"/>
      <c r="L3035" s="189"/>
      <c r="M3035" s="189"/>
      <c r="N3035" s="189"/>
      <c r="O3035" s="189"/>
      <c r="P3035" s="189"/>
      <c r="Q3035" s="189"/>
      <c r="R3035" s="189"/>
      <c r="T3035" s="251"/>
      <c r="V3035" s="189"/>
      <c r="W3035" s="189"/>
      <c r="X3035" s="189"/>
      <c r="Y3035" s="189"/>
      <c r="AA3035" s="189"/>
      <c r="AB3035" s="189"/>
      <c r="AC3035" s="189"/>
    </row>
    <row r="3036" spans="1:29" s="246" customFormat="1" x14ac:dyDescent="0.3">
      <c r="A3036" s="189"/>
      <c r="F3036" s="247"/>
      <c r="J3036" s="189"/>
      <c r="K3036" s="189"/>
      <c r="L3036" s="189"/>
      <c r="M3036" s="189"/>
      <c r="N3036" s="189"/>
      <c r="O3036" s="189"/>
      <c r="P3036" s="189"/>
      <c r="Q3036" s="189"/>
      <c r="R3036" s="189"/>
      <c r="T3036" s="251"/>
      <c r="V3036" s="189"/>
      <c r="W3036" s="189"/>
      <c r="X3036" s="189"/>
      <c r="Y3036" s="189"/>
      <c r="AA3036" s="189"/>
      <c r="AB3036" s="189"/>
      <c r="AC3036" s="189"/>
    </row>
    <row r="3037" spans="1:29" s="246" customFormat="1" x14ac:dyDescent="0.3">
      <c r="A3037" s="189"/>
      <c r="F3037" s="247"/>
      <c r="J3037" s="189"/>
      <c r="K3037" s="189"/>
      <c r="L3037" s="189"/>
      <c r="M3037" s="189"/>
      <c r="N3037" s="189"/>
      <c r="O3037" s="189"/>
      <c r="P3037" s="189"/>
      <c r="Q3037" s="189"/>
      <c r="R3037" s="189"/>
      <c r="T3037" s="251"/>
      <c r="V3037" s="189"/>
      <c r="W3037" s="189"/>
      <c r="X3037" s="189"/>
      <c r="Y3037" s="189"/>
      <c r="AA3037" s="189"/>
      <c r="AB3037" s="189"/>
      <c r="AC3037" s="189"/>
    </row>
    <row r="3038" spans="1:29" s="246" customFormat="1" x14ac:dyDescent="0.3">
      <c r="A3038" s="189"/>
      <c r="F3038" s="247"/>
      <c r="J3038" s="189"/>
      <c r="K3038" s="189"/>
      <c r="L3038" s="189"/>
      <c r="M3038" s="189"/>
      <c r="N3038" s="189"/>
      <c r="O3038" s="189"/>
      <c r="P3038" s="189"/>
      <c r="Q3038" s="189"/>
      <c r="R3038" s="189"/>
      <c r="T3038" s="251"/>
      <c r="V3038" s="189"/>
      <c r="W3038" s="189"/>
      <c r="X3038" s="189"/>
      <c r="Y3038" s="189"/>
      <c r="AA3038" s="189"/>
      <c r="AB3038" s="189"/>
      <c r="AC3038" s="189"/>
    </row>
    <row r="3039" spans="1:29" s="246" customFormat="1" x14ac:dyDescent="0.3">
      <c r="A3039" s="189"/>
      <c r="F3039" s="247"/>
      <c r="J3039" s="189"/>
      <c r="K3039" s="189"/>
      <c r="L3039" s="189"/>
      <c r="M3039" s="189"/>
      <c r="N3039" s="189"/>
      <c r="O3039" s="189"/>
      <c r="P3039" s="189"/>
      <c r="Q3039" s="189"/>
      <c r="R3039" s="189"/>
      <c r="T3039" s="251"/>
      <c r="V3039" s="189"/>
      <c r="W3039" s="189"/>
      <c r="X3039" s="189"/>
      <c r="Y3039" s="189"/>
      <c r="AA3039" s="189"/>
      <c r="AB3039" s="189"/>
      <c r="AC3039" s="189"/>
    </row>
    <row r="3040" spans="1:29" s="246" customFormat="1" x14ac:dyDescent="0.3">
      <c r="A3040" s="189"/>
      <c r="F3040" s="247"/>
      <c r="J3040" s="189"/>
      <c r="K3040" s="189"/>
      <c r="L3040" s="189"/>
      <c r="M3040" s="189"/>
      <c r="N3040" s="189"/>
      <c r="O3040" s="189"/>
      <c r="P3040" s="189"/>
      <c r="Q3040" s="189"/>
      <c r="R3040" s="189"/>
      <c r="T3040" s="251"/>
      <c r="V3040" s="189"/>
      <c r="W3040" s="189"/>
      <c r="X3040" s="189"/>
      <c r="Y3040" s="189"/>
      <c r="AA3040" s="189"/>
      <c r="AB3040" s="189"/>
      <c r="AC3040" s="189"/>
    </row>
    <row r="3041" spans="1:29" s="246" customFormat="1" x14ac:dyDescent="0.3">
      <c r="A3041" s="189"/>
      <c r="F3041" s="247"/>
      <c r="J3041" s="189"/>
      <c r="K3041" s="189"/>
      <c r="L3041" s="189"/>
      <c r="M3041" s="189"/>
      <c r="N3041" s="189"/>
      <c r="O3041" s="189"/>
      <c r="P3041" s="189"/>
      <c r="Q3041" s="189"/>
      <c r="R3041" s="189"/>
      <c r="T3041" s="251"/>
      <c r="V3041" s="189"/>
      <c r="W3041" s="189"/>
      <c r="X3041" s="189"/>
      <c r="Y3041" s="189"/>
      <c r="AA3041" s="189"/>
      <c r="AB3041" s="189"/>
      <c r="AC3041" s="189"/>
    </row>
    <row r="3042" spans="1:29" s="246" customFormat="1" x14ac:dyDescent="0.3">
      <c r="A3042" s="189"/>
      <c r="F3042" s="247"/>
      <c r="J3042" s="189"/>
      <c r="K3042" s="189"/>
      <c r="L3042" s="189"/>
      <c r="M3042" s="189"/>
      <c r="N3042" s="189"/>
      <c r="O3042" s="189"/>
      <c r="P3042" s="189"/>
      <c r="Q3042" s="189"/>
      <c r="R3042" s="189"/>
      <c r="T3042" s="251"/>
      <c r="V3042" s="189"/>
      <c r="W3042" s="189"/>
      <c r="X3042" s="189"/>
      <c r="Y3042" s="189"/>
      <c r="AA3042" s="189"/>
      <c r="AB3042" s="189"/>
      <c r="AC3042" s="189"/>
    </row>
    <row r="3043" spans="1:29" s="246" customFormat="1" x14ac:dyDescent="0.3">
      <c r="A3043" s="189"/>
      <c r="F3043" s="247"/>
      <c r="J3043" s="189"/>
      <c r="K3043" s="189"/>
      <c r="L3043" s="189"/>
      <c r="M3043" s="189"/>
      <c r="N3043" s="189"/>
      <c r="O3043" s="189"/>
      <c r="P3043" s="189"/>
      <c r="Q3043" s="189"/>
      <c r="R3043" s="189"/>
      <c r="T3043" s="251"/>
      <c r="V3043" s="189"/>
      <c r="W3043" s="189"/>
      <c r="X3043" s="189"/>
      <c r="Y3043" s="189"/>
      <c r="AA3043" s="189"/>
      <c r="AB3043" s="189"/>
      <c r="AC3043" s="189"/>
    </row>
    <row r="3044" spans="1:29" s="246" customFormat="1" x14ac:dyDescent="0.3">
      <c r="A3044" s="189"/>
      <c r="F3044" s="247"/>
      <c r="J3044" s="189"/>
      <c r="K3044" s="189"/>
      <c r="L3044" s="189"/>
      <c r="M3044" s="189"/>
      <c r="N3044" s="189"/>
      <c r="O3044" s="189"/>
      <c r="P3044" s="189"/>
      <c r="Q3044" s="189"/>
      <c r="R3044" s="189"/>
      <c r="T3044" s="251"/>
      <c r="V3044" s="189"/>
      <c r="W3044" s="189"/>
      <c r="X3044" s="189"/>
      <c r="Y3044" s="189"/>
      <c r="AA3044" s="189"/>
      <c r="AB3044" s="189"/>
      <c r="AC3044" s="189"/>
    </row>
    <row r="3045" spans="1:29" s="246" customFormat="1" x14ac:dyDescent="0.3">
      <c r="A3045" s="189"/>
      <c r="F3045" s="247"/>
      <c r="J3045" s="189"/>
      <c r="K3045" s="189"/>
      <c r="L3045" s="189"/>
      <c r="M3045" s="189"/>
      <c r="N3045" s="189"/>
      <c r="O3045" s="189"/>
      <c r="P3045" s="189"/>
      <c r="Q3045" s="189"/>
      <c r="R3045" s="189"/>
      <c r="T3045" s="251"/>
      <c r="V3045" s="189"/>
      <c r="W3045" s="189"/>
      <c r="X3045" s="189"/>
      <c r="Y3045" s="189"/>
      <c r="AA3045" s="189"/>
      <c r="AB3045" s="189"/>
      <c r="AC3045" s="189"/>
    </row>
    <row r="3046" spans="1:29" s="246" customFormat="1" x14ac:dyDescent="0.3">
      <c r="A3046" s="189"/>
      <c r="F3046" s="247"/>
      <c r="J3046" s="189"/>
      <c r="K3046" s="189"/>
      <c r="L3046" s="189"/>
      <c r="M3046" s="189"/>
      <c r="N3046" s="189"/>
      <c r="O3046" s="189"/>
      <c r="P3046" s="189"/>
      <c r="Q3046" s="189"/>
      <c r="R3046" s="189"/>
      <c r="T3046" s="251"/>
      <c r="V3046" s="189"/>
      <c r="W3046" s="189"/>
      <c r="X3046" s="189"/>
      <c r="Y3046" s="189"/>
      <c r="AA3046" s="189"/>
      <c r="AB3046" s="189"/>
      <c r="AC3046" s="189"/>
    </row>
    <row r="3047" spans="1:29" s="246" customFormat="1" x14ac:dyDescent="0.3">
      <c r="A3047" s="189"/>
      <c r="F3047" s="247"/>
      <c r="J3047" s="189"/>
      <c r="K3047" s="189"/>
      <c r="L3047" s="189"/>
      <c r="M3047" s="189"/>
      <c r="N3047" s="189"/>
      <c r="O3047" s="189"/>
      <c r="P3047" s="189"/>
      <c r="Q3047" s="189"/>
      <c r="R3047" s="189"/>
      <c r="T3047" s="251"/>
      <c r="V3047" s="189"/>
      <c r="W3047" s="189"/>
      <c r="X3047" s="189"/>
      <c r="Y3047" s="189"/>
      <c r="AA3047" s="189"/>
      <c r="AB3047" s="189"/>
      <c r="AC3047" s="189"/>
    </row>
    <row r="3048" spans="1:29" s="246" customFormat="1" x14ac:dyDescent="0.3">
      <c r="A3048" s="189"/>
      <c r="F3048" s="247"/>
      <c r="J3048" s="189"/>
      <c r="K3048" s="189"/>
      <c r="L3048" s="189"/>
      <c r="M3048" s="189"/>
      <c r="N3048" s="189"/>
      <c r="O3048" s="189"/>
      <c r="P3048" s="189"/>
      <c r="Q3048" s="189"/>
      <c r="R3048" s="189"/>
      <c r="T3048" s="251"/>
      <c r="V3048" s="189"/>
      <c r="W3048" s="189"/>
      <c r="X3048" s="189"/>
      <c r="Y3048" s="189"/>
      <c r="AA3048" s="189"/>
      <c r="AB3048" s="189"/>
      <c r="AC3048" s="189"/>
    </row>
    <row r="3049" spans="1:29" s="246" customFormat="1" x14ac:dyDescent="0.3">
      <c r="A3049" s="189"/>
      <c r="F3049" s="247"/>
      <c r="J3049" s="189"/>
      <c r="K3049" s="189"/>
      <c r="L3049" s="189"/>
      <c r="M3049" s="189"/>
      <c r="N3049" s="189"/>
      <c r="O3049" s="189"/>
      <c r="P3049" s="189"/>
      <c r="Q3049" s="189"/>
      <c r="R3049" s="189"/>
      <c r="T3049" s="251"/>
      <c r="V3049" s="189"/>
      <c r="W3049" s="189"/>
      <c r="X3049" s="189"/>
      <c r="Y3049" s="189"/>
      <c r="AA3049" s="189"/>
      <c r="AB3049" s="189"/>
      <c r="AC3049" s="189"/>
    </row>
    <row r="3050" spans="1:29" s="246" customFormat="1" x14ac:dyDescent="0.3">
      <c r="A3050" s="189"/>
      <c r="F3050" s="247"/>
      <c r="J3050" s="189"/>
      <c r="K3050" s="189"/>
      <c r="L3050" s="189"/>
      <c r="M3050" s="189"/>
      <c r="N3050" s="189"/>
      <c r="O3050" s="189"/>
      <c r="P3050" s="189"/>
      <c r="Q3050" s="189"/>
      <c r="R3050" s="189"/>
      <c r="T3050" s="251"/>
      <c r="V3050" s="189"/>
      <c r="W3050" s="189"/>
      <c r="X3050" s="189"/>
      <c r="Y3050" s="189"/>
      <c r="AA3050" s="189"/>
      <c r="AB3050" s="189"/>
      <c r="AC3050" s="189"/>
    </row>
    <row r="3051" spans="1:29" s="246" customFormat="1" x14ac:dyDescent="0.3">
      <c r="A3051" s="189"/>
      <c r="F3051" s="247"/>
      <c r="J3051" s="189"/>
      <c r="K3051" s="189"/>
      <c r="L3051" s="189"/>
      <c r="M3051" s="189"/>
      <c r="N3051" s="189"/>
      <c r="O3051" s="189"/>
      <c r="P3051" s="189"/>
      <c r="Q3051" s="189"/>
      <c r="R3051" s="189"/>
      <c r="T3051" s="251"/>
      <c r="V3051" s="189"/>
      <c r="W3051" s="189"/>
      <c r="X3051" s="189"/>
      <c r="Y3051" s="189"/>
      <c r="AA3051" s="189"/>
      <c r="AB3051" s="189"/>
      <c r="AC3051" s="189"/>
    </row>
    <row r="3052" spans="1:29" s="246" customFormat="1" x14ac:dyDescent="0.3">
      <c r="A3052" s="189"/>
      <c r="F3052" s="247"/>
      <c r="J3052" s="189"/>
      <c r="K3052" s="189"/>
      <c r="L3052" s="189"/>
      <c r="M3052" s="189"/>
      <c r="N3052" s="189"/>
      <c r="O3052" s="189"/>
      <c r="P3052" s="189"/>
      <c r="Q3052" s="189"/>
      <c r="R3052" s="189"/>
      <c r="T3052" s="251"/>
      <c r="V3052" s="189"/>
      <c r="W3052" s="189"/>
      <c r="X3052" s="189"/>
      <c r="Y3052" s="189"/>
      <c r="AA3052" s="189"/>
      <c r="AB3052" s="189"/>
      <c r="AC3052" s="189"/>
    </row>
    <row r="3053" spans="1:29" s="246" customFormat="1" x14ac:dyDescent="0.3">
      <c r="A3053" s="189"/>
      <c r="F3053" s="247"/>
      <c r="J3053" s="189"/>
      <c r="K3053" s="189"/>
      <c r="L3053" s="189"/>
      <c r="M3053" s="189"/>
      <c r="N3053" s="189"/>
      <c r="O3053" s="189"/>
      <c r="P3053" s="189"/>
      <c r="Q3053" s="189"/>
      <c r="R3053" s="189"/>
      <c r="T3053" s="251"/>
      <c r="V3053" s="189"/>
      <c r="W3053" s="189"/>
      <c r="X3053" s="189"/>
      <c r="Y3053" s="189"/>
      <c r="AA3053" s="189"/>
      <c r="AB3053" s="189"/>
      <c r="AC3053" s="189"/>
    </row>
    <row r="3054" spans="1:29" s="246" customFormat="1" x14ac:dyDescent="0.3">
      <c r="A3054" s="189"/>
      <c r="F3054" s="247"/>
      <c r="J3054" s="189"/>
      <c r="K3054" s="189"/>
      <c r="L3054" s="189"/>
      <c r="M3054" s="189"/>
      <c r="N3054" s="189"/>
      <c r="O3054" s="189"/>
      <c r="P3054" s="189"/>
      <c r="Q3054" s="189"/>
      <c r="R3054" s="189"/>
      <c r="T3054" s="251"/>
      <c r="V3054" s="189"/>
      <c r="W3054" s="189"/>
      <c r="X3054" s="189"/>
      <c r="Y3054" s="189"/>
      <c r="AA3054" s="189"/>
      <c r="AB3054" s="189"/>
      <c r="AC3054" s="189"/>
    </row>
    <row r="3055" spans="1:29" s="246" customFormat="1" x14ac:dyDescent="0.3">
      <c r="A3055" s="189"/>
      <c r="F3055" s="247"/>
      <c r="J3055" s="189"/>
      <c r="K3055" s="189"/>
      <c r="L3055" s="189"/>
      <c r="M3055" s="189"/>
      <c r="N3055" s="189"/>
      <c r="O3055" s="189"/>
      <c r="P3055" s="189"/>
      <c r="Q3055" s="189"/>
      <c r="R3055" s="189"/>
      <c r="T3055" s="251"/>
      <c r="V3055" s="189"/>
      <c r="W3055" s="189"/>
      <c r="X3055" s="189"/>
      <c r="Y3055" s="189"/>
      <c r="AA3055" s="189"/>
      <c r="AB3055" s="189"/>
      <c r="AC3055" s="189"/>
    </row>
    <row r="3056" spans="1:29" s="246" customFormat="1" x14ac:dyDescent="0.3">
      <c r="A3056" s="189"/>
      <c r="F3056" s="247"/>
      <c r="J3056" s="189"/>
      <c r="K3056" s="189"/>
      <c r="L3056" s="189"/>
      <c r="M3056" s="189"/>
      <c r="N3056" s="189"/>
      <c r="O3056" s="189"/>
      <c r="P3056" s="189"/>
      <c r="Q3056" s="189"/>
      <c r="R3056" s="189"/>
      <c r="T3056" s="251"/>
      <c r="V3056" s="189"/>
      <c r="W3056" s="189"/>
      <c r="X3056" s="189"/>
      <c r="Y3056" s="189"/>
      <c r="AA3056" s="189"/>
      <c r="AB3056" s="189"/>
      <c r="AC3056" s="189"/>
    </row>
    <row r="3057" spans="1:29" s="246" customFormat="1" x14ac:dyDescent="0.3">
      <c r="A3057" s="189"/>
      <c r="F3057" s="247"/>
      <c r="J3057" s="189"/>
      <c r="K3057" s="189"/>
      <c r="L3057" s="189"/>
      <c r="M3057" s="189"/>
      <c r="N3057" s="189"/>
      <c r="O3057" s="189"/>
      <c r="P3057" s="189"/>
      <c r="Q3057" s="189"/>
      <c r="R3057" s="189"/>
      <c r="T3057" s="251"/>
      <c r="V3057" s="189"/>
      <c r="W3057" s="189"/>
      <c r="X3057" s="189"/>
      <c r="Y3057" s="189"/>
      <c r="AA3057" s="189"/>
      <c r="AB3057" s="189"/>
      <c r="AC3057" s="189"/>
    </row>
    <row r="3058" spans="1:29" s="246" customFormat="1" x14ac:dyDescent="0.3">
      <c r="A3058" s="189"/>
      <c r="F3058" s="247"/>
      <c r="J3058" s="189"/>
      <c r="K3058" s="189"/>
      <c r="L3058" s="189"/>
      <c r="M3058" s="189"/>
      <c r="N3058" s="189"/>
      <c r="O3058" s="189"/>
      <c r="P3058" s="189"/>
      <c r="Q3058" s="189"/>
      <c r="R3058" s="189"/>
      <c r="T3058" s="251"/>
      <c r="V3058" s="189"/>
      <c r="W3058" s="189"/>
      <c r="X3058" s="189"/>
      <c r="Y3058" s="189"/>
      <c r="AA3058" s="189"/>
      <c r="AB3058" s="189"/>
      <c r="AC3058" s="189"/>
    </row>
    <row r="3059" spans="1:29" s="246" customFormat="1" x14ac:dyDescent="0.3">
      <c r="A3059" s="189"/>
      <c r="F3059" s="247"/>
      <c r="J3059" s="189"/>
      <c r="K3059" s="189"/>
      <c r="L3059" s="189"/>
      <c r="M3059" s="189"/>
      <c r="N3059" s="189"/>
      <c r="O3059" s="189"/>
      <c r="P3059" s="189"/>
      <c r="Q3059" s="189"/>
      <c r="R3059" s="189"/>
      <c r="T3059" s="251"/>
      <c r="V3059" s="189"/>
      <c r="W3059" s="189"/>
      <c r="X3059" s="189"/>
      <c r="Y3059" s="189"/>
      <c r="AA3059" s="189"/>
      <c r="AB3059" s="189"/>
      <c r="AC3059" s="189"/>
    </row>
    <row r="3060" spans="1:29" s="246" customFormat="1" x14ac:dyDescent="0.3">
      <c r="A3060" s="189"/>
      <c r="F3060" s="247"/>
      <c r="J3060" s="189"/>
      <c r="K3060" s="189"/>
      <c r="L3060" s="189"/>
      <c r="M3060" s="189"/>
      <c r="N3060" s="189"/>
      <c r="O3060" s="189"/>
      <c r="P3060" s="189"/>
      <c r="Q3060" s="189"/>
      <c r="R3060" s="189"/>
      <c r="T3060" s="251"/>
      <c r="V3060" s="189"/>
      <c r="W3060" s="189"/>
      <c r="X3060" s="189"/>
      <c r="Y3060" s="189"/>
      <c r="AA3060" s="189"/>
      <c r="AB3060" s="189"/>
      <c r="AC3060" s="189"/>
    </row>
    <row r="3061" spans="1:29" s="246" customFormat="1" x14ac:dyDescent="0.3">
      <c r="A3061" s="189"/>
      <c r="F3061" s="247"/>
      <c r="J3061" s="189"/>
      <c r="K3061" s="189"/>
      <c r="L3061" s="189"/>
      <c r="M3061" s="189"/>
      <c r="N3061" s="189"/>
      <c r="O3061" s="189"/>
      <c r="P3061" s="189"/>
      <c r="Q3061" s="189"/>
      <c r="R3061" s="189"/>
      <c r="T3061" s="251"/>
      <c r="V3061" s="189"/>
      <c r="W3061" s="189"/>
      <c r="X3061" s="189"/>
      <c r="Y3061" s="189"/>
      <c r="AA3061" s="189"/>
      <c r="AB3061" s="189"/>
      <c r="AC3061" s="189"/>
    </row>
    <row r="3062" spans="1:29" s="246" customFormat="1" x14ac:dyDescent="0.3">
      <c r="A3062" s="189"/>
      <c r="F3062" s="247"/>
      <c r="J3062" s="189"/>
      <c r="K3062" s="189"/>
      <c r="L3062" s="189"/>
      <c r="M3062" s="189"/>
      <c r="N3062" s="189"/>
      <c r="O3062" s="189"/>
      <c r="P3062" s="189"/>
      <c r="Q3062" s="189"/>
      <c r="R3062" s="189"/>
      <c r="T3062" s="251"/>
      <c r="V3062" s="189"/>
      <c r="W3062" s="189"/>
      <c r="X3062" s="189"/>
      <c r="Y3062" s="189"/>
      <c r="AA3062" s="189"/>
      <c r="AB3062" s="189"/>
      <c r="AC3062" s="189"/>
    </row>
    <row r="3063" spans="1:29" s="246" customFormat="1" x14ac:dyDescent="0.3">
      <c r="A3063" s="189"/>
      <c r="F3063" s="247"/>
      <c r="J3063" s="189"/>
      <c r="K3063" s="189"/>
      <c r="L3063" s="189"/>
      <c r="M3063" s="189"/>
      <c r="N3063" s="189"/>
      <c r="O3063" s="189"/>
      <c r="P3063" s="189"/>
      <c r="Q3063" s="189"/>
      <c r="R3063" s="189"/>
      <c r="T3063" s="251"/>
      <c r="V3063" s="189"/>
      <c r="W3063" s="189"/>
      <c r="X3063" s="189"/>
      <c r="Y3063" s="189"/>
      <c r="AA3063" s="189"/>
      <c r="AB3063" s="189"/>
      <c r="AC3063" s="189"/>
    </row>
    <row r="3064" spans="1:29" s="246" customFormat="1" x14ac:dyDescent="0.3">
      <c r="A3064" s="189"/>
      <c r="F3064" s="247"/>
      <c r="J3064" s="189"/>
      <c r="K3064" s="189"/>
      <c r="L3064" s="189"/>
      <c r="M3064" s="189"/>
      <c r="N3064" s="189"/>
      <c r="O3064" s="189"/>
      <c r="P3064" s="189"/>
      <c r="Q3064" s="189"/>
      <c r="R3064" s="189"/>
      <c r="T3064" s="251"/>
      <c r="V3064" s="189"/>
      <c r="W3064" s="189"/>
      <c r="X3064" s="189"/>
      <c r="Y3064" s="189"/>
      <c r="AA3064" s="189"/>
      <c r="AB3064" s="189"/>
      <c r="AC3064" s="189"/>
    </row>
    <row r="3065" spans="1:29" s="246" customFormat="1" x14ac:dyDescent="0.3">
      <c r="A3065" s="189"/>
      <c r="F3065" s="247"/>
      <c r="J3065" s="189"/>
      <c r="K3065" s="189"/>
      <c r="L3065" s="189"/>
      <c r="M3065" s="189"/>
      <c r="N3065" s="189"/>
      <c r="O3065" s="189"/>
      <c r="P3065" s="189"/>
      <c r="Q3065" s="189"/>
      <c r="R3065" s="189"/>
      <c r="T3065" s="251"/>
      <c r="V3065" s="189"/>
      <c r="W3065" s="189"/>
      <c r="X3065" s="189"/>
      <c r="Y3065" s="189"/>
      <c r="AA3065" s="189"/>
      <c r="AB3065" s="189"/>
      <c r="AC3065" s="189"/>
    </row>
    <row r="3066" spans="1:29" s="246" customFormat="1" x14ac:dyDescent="0.3">
      <c r="A3066" s="189"/>
      <c r="F3066" s="247"/>
      <c r="J3066" s="189"/>
      <c r="K3066" s="189"/>
      <c r="L3066" s="189"/>
      <c r="M3066" s="189"/>
      <c r="N3066" s="189"/>
      <c r="O3066" s="189"/>
      <c r="P3066" s="189"/>
      <c r="Q3066" s="189"/>
      <c r="R3066" s="189"/>
      <c r="T3066" s="251"/>
      <c r="V3066" s="189"/>
      <c r="W3066" s="189"/>
      <c r="X3066" s="189"/>
      <c r="Y3066" s="189"/>
      <c r="AA3066" s="189"/>
      <c r="AB3066" s="189"/>
      <c r="AC3066" s="189"/>
    </row>
    <row r="3067" spans="1:29" s="246" customFormat="1" x14ac:dyDescent="0.3">
      <c r="A3067" s="189"/>
      <c r="F3067" s="247"/>
      <c r="J3067" s="189"/>
      <c r="K3067" s="189"/>
      <c r="L3067" s="189"/>
      <c r="M3067" s="189"/>
      <c r="N3067" s="189"/>
      <c r="O3067" s="189"/>
      <c r="P3067" s="189"/>
      <c r="Q3067" s="189"/>
      <c r="R3067" s="189"/>
      <c r="T3067" s="251"/>
      <c r="V3067" s="189"/>
      <c r="W3067" s="189"/>
      <c r="X3067" s="189"/>
      <c r="Y3067" s="189"/>
      <c r="AA3067" s="189"/>
      <c r="AB3067" s="189"/>
      <c r="AC3067" s="189"/>
    </row>
    <row r="3068" spans="1:29" s="246" customFormat="1" x14ac:dyDescent="0.3">
      <c r="A3068" s="189"/>
      <c r="F3068" s="247"/>
      <c r="J3068" s="189"/>
      <c r="K3068" s="189"/>
      <c r="L3068" s="189"/>
      <c r="M3068" s="189"/>
      <c r="N3068" s="189"/>
      <c r="O3068" s="189"/>
      <c r="P3068" s="189"/>
      <c r="Q3068" s="189"/>
      <c r="R3068" s="189"/>
      <c r="T3068" s="251"/>
      <c r="V3068" s="189"/>
      <c r="W3068" s="189"/>
      <c r="X3068" s="189"/>
      <c r="Y3068" s="189"/>
      <c r="AA3068" s="189"/>
      <c r="AB3068" s="189"/>
      <c r="AC3068" s="189"/>
    </row>
    <row r="3069" spans="1:29" s="246" customFormat="1" x14ac:dyDescent="0.3">
      <c r="A3069" s="189"/>
      <c r="F3069" s="247"/>
      <c r="J3069" s="189"/>
      <c r="K3069" s="189"/>
      <c r="L3069" s="189"/>
      <c r="M3069" s="189"/>
      <c r="N3069" s="189"/>
      <c r="O3069" s="189"/>
      <c r="P3069" s="189"/>
      <c r="Q3069" s="189"/>
      <c r="R3069" s="189"/>
      <c r="T3069" s="251"/>
      <c r="V3069" s="189"/>
      <c r="W3069" s="189"/>
      <c r="X3069" s="189"/>
      <c r="Y3069" s="189"/>
      <c r="AA3069" s="189"/>
      <c r="AB3069" s="189"/>
      <c r="AC3069" s="189"/>
    </row>
    <row r="3070" spans="1:29" s="246" customFormat="1" x14ac:dyDescent="0.3">
      <c r="A3070" s="189"/>
      <c r="F3070" s="247"/>
      <c r="J3070" s="189"/>
      <c r="K3070" s="189"/>
      <c r="L3070" s="189"/>
      <c r="M3070" s="189"/>
      <c r="N3070" s="189"/>
      <c r="O3070" s="189"/>
      <c r="P3070" s="189"/>
      <c r="Q3070" s="189"/>
      <c r="R3070" s="189"/>
      <c r="T3070" s="251"/>
      <c r="V3070" s="189"/>
      <c r="W3070" s="189"/>
      <c r="X3070" s="189"/>
      <c r="Y3070" s="189"/>
      <c r="AA3070" s="189"/>
      <c r="AB3070" s="189"/>
      <c r="AC3070" s="189"/>
    </row>
    <row r="3071" spans="1:29" s="246" customFormat="1" x14ac:dyDescent="0.3">
      <c r="A3071" s="189"/>
      <c r="F3071" s="247"/>
      <c r="J3071" s="189"/>
      <c r="K3071" s="189"/>
      <c r="L3071" s="189"/>
      <c r="M3071" s="189"/>
      <c r="N3071" s="189"/>
      <c r="O3071" s="189"/>
      <c r="P3071" s="189"/>
      <c r="Q3071" s="189"/>
      <c r="R3071" s="189"/>
      <c r="T3071" s="251"/>
      <c r="V3071" s="189"/>
      <c r="W3071" s="189"/>
      <c r="X3071" s="189"/>
      <c r="Y3071" s="189"/>
      <c r="AA3071" s="189"/>
      <c r="AB3071" s="189"/>
      <c r="AC3071" s="189"/>
    </row>
    <row r="3072" spans="1:29" s="246" customFormat="1" x14ac:dyDescent="0.3">
      <c r="A3072" s="189"/>
      <c r="F3072" s="247"/>
      <c r="J3072" s="189"/>
      <c r="K3072" s="189"/>
      <c r="L3072" s="189"/>
      <c r="M3072" s="189"/>
      <c r="N3072" s="189"/>
      <c r="O3072" s="189"/>
      <c r="P3072" s="189"/>
      <c r="Q3072" s="189"/>
      <c r="R3072" s="189"/>
      <c r="T3072" s="251"/>
      <c r="V3072" s="189"/>
      <c r="W3072" s="189"/>
      <c r="X3072" s="189"/>
      <c r="Y3072" s="189"/>
      <c r="AA3072" s="189"/>
      <c r="AB3072" s="189"/>
      <c r="AC3072" s="189"/>
    </row>
    <row r="3073" spans="1:30" s="246" customFormat="1" x14ac:dyDescent="0.3">
      <c r="A3073" s="189"/>
      <c r="F3073" s="247"/>
      <c r="J3073" s="189"/>
      <c r="K3073" s="189"/>
      <c r="L3073" s="189"/>
      <c r="M3073" s="189"/>
      <c r="N3073" s="189"/>
      <c r="O3073" s="189"/>
      <c r="P3073" s="189"/>
      <c r="Q3073" s="189"/>
      <c r="R3073" s="189"/>
      <c r="T3073" s="251"/>
      <c r="V3073" s="189"/>
      <c r="W3073" s="189"/>
      <c r="X3073" s="189"/>
      <c r="Y3073" s="189"/>
      <c r="AA3073" s="189"/>
      <c r="AB3073" s="189"/>
      <c r="AC3073" s="189"/>
    </row>
    <row r="3074" spans="1:30" s="246" customFormat="1" x14ac:dyDescent="0.3">
      <c r="A3074" s="189"/>
      <c r="F3074" s="247"/>
      <c r="J3074" s="189"/>
      <c r="K3074" s="189"/>
      <c r="L3074" s="189"/>
      <c r="M3074" s="189"/>
      <c r="N3074" s="189"/>
      <c r="O3074" s="189"/>
      <c r="P3074" s="189"/>
      <c r="Q3074" s="189"/>
      <c r="R3074" s="189"/>
      <c r="T3074" s="251"/>
      <c r="V3074" s="189"/>
      <c r="W3074" s="189"/>
      <c r="X3074" s="189"/>
      <c r="Y3074" s="189"/>
      <c r="AA3074" s="189"/>
      <c r="AB3074" s="189"/>
      <c r="AC3074" s="189"/>
    </row>
    <row r="3075" spans="1:30" s="246" customFormat="1" x14ac:dyDescent="0.3">
      <c r="A3075" s="189"/>
      <c r="F3075" s="247"/>
      <c r="J3075" s="189"/>
      <c r="K3075" s="189"/>
      <c r="L3075" s="189"/>
      <c r="M3075" s="189"/>
      <c r="N3075" s="189"/>
      <c r="O3075" s="189"/>
      <c r="P3075" s="189"/>
      <c r="Q3075" s="189"/>
      <c r="R3075" s="189"/>
      <c r="T3075" s="251"/>
      <c r="V3075" s="189"/>
      <c r="W3075" s="189"/>
      <c r="X3075" s="189"/>
      <c r="Y3075" s="189"/>
      <c r="AA3075" s="189"/>
      <c r="AB3075" s="189"/>
      <c r="AC3075" s="189"/>
    </row>
    <row r="3076" spans="1:30" s="246" customFormat="1" x14ac:dyDescent="0.3">
      <c r="A3076" s="189"/>
      <c r="F3076" s="247"/>
      <c r="J3076" s="189"/>
      <c r="K3076" s="189"/>
      <c r="L3076" s="189"/>
      <c r="M3076" s="189"/>
      <c r="N3076" s="189"/>
      <c r="O3076" s="189"/>
      <c r="P3076" s="189"/>
      <c r="Q3076" s="189"/>
      <c r="R3076" s="189"/>
      <c r="T3076" s="251"/>
      <c r="V3076" s="189"/>
      <c r="W3076" s="189"/>
      <c r="X3076" s="189"/>
      <c r="Y3076" s="189"/>
      <c r="AA3076" s="189"/>
      <c r="AB3076" s="189"/>
      <c r="AC3076" s="189"/>
    </row>
    <row r="3077" spans="1:30" s="252" customFormat="1" ht="33.75" customHeight="1" x14ac:dyDescent="0.3">
      <c r="A3077" s="189"/>
      <c r="B3077" s="246"/>
      <c r="C3077" s="246"/>
      <c r="D3077" s="246"/>
      <c r="E3077" s="246"/>
      <c r="F3077" s="247"/>
      <c r="G3077" s="246"/>
      <c r="H3077" s="246"/>
      <c r="I3077" s="246"/>
      <c r="J3077" s="189"/>
      <c r="K3077" s="189"/>
      <c r="L3077" s="189"/>
      <c r="M3077" s="189"/>
      <c r="N3077" s="189"/>
      <c r="O3077" s="189"/>
      <c r="P3077" s="189"/>
      <c r="Q3077" s="189"/>
      <c r="R3077" s="189"/>
      <c r="S3077" s="246"/>
      <c r="T3077" s="251"/>
      <c r="U3077" s="246"/>
      <c r="V3077" s="189"/>
      <c r="W3077" s="189"/>
      <c r="X3077" s="189"/>
      <c r="Y3077" s="189"/>
      <c r="Z3077" s="246"/>
      <c r="AA3077" s="189"/>
      <c r="AB3077" s="189"/>
      <c r="AC3077" s="189"/>
      <c r="AD3077" s="246"/>
    </row>
    <row r="3078" spans="1:30" s="246" customFormat="1" x14ac:dyDescent="0.3">
      <c r="A3078" s="189"/>
      <c r="F3078" s="247"/>
      <c r="J3078" s="189"/>
      <c r="K3078" s="189"/>
      <c r="L3078" s="189"/>
      <c r="M3078" s="189"/>
      <c r="N3078" s="189"/>
      <c r="O3078" s="189"/>
      <c r="P3078" s="189"/>
      <c r="Q3078" s="189"/>
      <c r="R3078" s="189"/>
      <c r="T3078" s="251"/>
      <c r="V3078" s="189"/>
      <c r="W3078" s="189"/>
      <c r="X3078" s="189"/>
      <c r="Y3078" s="189"/>
      <c r="AA3078" s="189"/>
      <c r="AB3078" s="189"/>
      <c r="AC3078" s="189"/>
    </row>
    <row r="3079" spans="1:30" s="246" customFormat="1" x14ac:dyDescent="0.3">
      <c r="A3079" s="189"/>
      <c r="F3079" s="247"/>
      <c r="J3079" s="189"/>
      <c r="K3079" s="189"/>
      <c r="L3079" s="189"/>
      <c r="M3079" s="189"/>
      <c r="N3079" s="189"/>
      <c r="O3079" s="189"/>
      <c r="P3079" s="189"/>
      <c r="Q3079" s="189"/>
      <c r="R3079" s="189"/>
      <c r="T3079" s="251"/>
      <c r="V3079" s="189"/>
      <c r="W3079" s="189"/>
      <c r="X3079" s="189"/>
      <c r="Y3079" s="189"/>
      <c r="AA3079" s="189"/>
      <c r="AB3079" s="189"/>
      <c r="AC3079" s="189"/>
    </row>
    <row r="3080" spans="1:30" s="246" customFormat="1" x14ac:dyDescent="0.3">
      <c r="A3080" s="189"/>
      <c r="F3080" s="247"/>
      <c r="J3080" s="189"/>
      <c r="K3080" s="189"/>
      <c r="L3080" s="189"/>
      <c r="M3080" s="189"/>
      <c r="N3080" s="189"/>
      <c r="O3080" s="189"/>
      <c r="P3080" s="189"/>
      <c r="Q3080" s="189"/>
      <c r="R3080" s="189"/>
      <c r="T3080" s="251"/>
      <c r="V3080" s="189"/>
      <c r="W3080" s="189"/>
      <c r="X3080" s="189"/>
      <c r="Y3080" s="189"/>
      <c r="AA3080" s="189"/>
      <c r="AB3080" s="189"/>
      <c r="AC3080" s="189"/>
    </row>
    <row r="3081" spans="1:30" s="246" customFormat="1" x14ac:dyDescent="0.3">
      <c r="A3081" s="189"/>
      <c r="F3081" s="247"/>
      <c r="J3081" s="189"/>
      <c r="K3081" s="189"/>
      <c r="L3081" s="189"/>
      <c r="M3081" s="189"/>
      <c r="N3081" s="189"/>
      <c r="O3081" s="189"/>
      <c r="P3081" s="189"/>
      <c r="Q3081" s="189"/>
      <c r="R3081" s="189"/>
      <c r="T3081" s="251"/>
      <c r="V3081" s="189"/>
      <c r="W3081" s="189"/>
      <c r="X3081" s="189"/>
      <c r="Y3081" s="189"/>
      <c r="AA3081" s="189"/>
      <c r="AB3081" s="189"/>
      <c r="AC3081" s="189"/>
    </row>
    <row r="3082" spans="1:30" s="246" customFormat="1" x14ac:dyDescent="0.3">
      <c r="A3082" s="189"/>
      <c r="F3082" s="247"/>
      <c r="J3082" s="189"/>
      <c r="K3082" s="189"/>
      <c r="L3082" s="189"/>
      <c r="M3082" s="189"/>
      <c r="N3082" s="189"/>
      <c r="O3082" s="189"/>
      <c r="P3082" s="189"/>
      <c r="Q3082" s="189"/>
      <c r="R3082" s="189"/>
      <c r="T3082" s="251"/>
      <c r="V3082" s="189"/>
      <c r="W3082" s="189"/>
      <c r="X3082" s="189"/>
      <c r="Y3082" s="189"/>
      <c r="AA3082" s="189"/>
      <c r="AB3082" s="189"/>
      <c r="AC3082" s="189"/>
    </row>
    <row r="3083" spans="1:30" s="246" customFormat="1" x14ac:dyDescent="0.3">
      <c r="A3083" s="189"/>
      <c r="F3083" s="247"/>
      <c r="J3083" s="189"/>
      <c r="K3083" s="189"/>
      <c r="L3083" s="189"/>
      <c r="M3083" s="189"/>
      <c r="N3083" s="189"/>
      <c r="O3083" s="189"/>
      <c r="P3083" s="189"/>
      <c r="Q3083" s="189"/>
      <c r="R3083" s="189"/>
      <c r="T3083" s="251"/>
      <c r="V3083" s="189"/>
      <c r="W3083" s="189"/>
      <c r="X3083" s="189"/>
      <c r="Y3083" s="189"/>
      <c r="AA3083" s="189"/>
      <c r="AB3083" s="189"/>
      <c r="AC3083" s="189"/>
    </row>
    <row r="3084" spans="1:30" s="246" customFormat="1" x14ac:dyDescent="0.3">
      <c r="A3084" s="189"/>
      <c r="F3084" s="247"/>
      <c r="J3084" s="189"/>
      <c r="K3084" s="189"/>
      <c r="L3084" s="189"/>
      <c r="M3084" s="189"/>
      <c r="N3084" s="189"/>
      <c r="O3084" s="189"/>
      <c r="P3084" s="189"/>
      <c r="Q3084" s="189"/>
      <c r="R3084" s="189"/>
      <c r="T3084" s="251"/>
      <c r="V3084" s="189"/>
      <c r="W3084" s="189"/>
      <c r="X3084" s="189"/>
      <c r="Y3084" s="189"/>
      <c r="AA3084" s="189"/>
      <c r="AB3084" s="189"/>
      <c r="AC3084" s="189"/>
    </row>
    <row r="3085" spans="1:30" s="246" customFormat="1" x14ac:dyDescent="0.3">
      <c r="A3085" s="189"/>
      <c r="F3085" s="247"/>
      <c r="J3085" s="189"/>
      <c r="K3085" s="189"/>
      <c r="L3085" s="189"/>
      <c r="M3085" s="189"/>
      <c r="N3085" s="189"/>
      <c r="O3085" s="189"/>
      <c r="P3085" s="189"/>
      <c r="Q3085" s="189"/>
      <c r="R3085" s="189"/>
      <c r="T3085" s="251"/>
      <c r="V3085" s="189"/>
      <c r="W3085" s="189"/>
      <c r="X3085" s="189"/>
      <c r="Y3085" s="189"/>
      <c r="AA3085" s="189"/>
      <c r="AB3085" s="189"/>
      <c r="AC3085" s="189"/>
    </row>
    <row r="3086" spans="1:30" s="246" customFormat="1" x14ac:dyDescent="0.3">
      <c r="A3086" s="189"/>
      <c r="F3086" s="247"/>
      <c r="J3086" s="189"/>
      <c r="K3086" s="189"/>
      <c r="L3086" s="189"/>
      <c r="M3086" s="189"/>
      <c r="N3086" s="189"/>
      <c r="O3086" s="189"/>
      <c r="P3086" s="189"/>
      <c r="Q3086" s="189"/>
      <c r="R3086" s="189"/>
      <c r="T3086" s="251"/>
      <c r="V3086" s="189"/>
      <c r="W3086" s="189"/>
      <c r="X3086" s="189"/>
      <c r="Y3086" s="189"/>
      <c r="AA3086" s="189"/>
      <c r="AB3086" s="189"/>
      <c r="AC3086" s="189"/>
    </row>
    <row r="3087" spans="1:30" s="246" customFormat="1" x14ac:dyDescent="0.3">
      <c r="A3087" s="189"/>
      <c r="F3087" s="247"/>
      <c r="J3087" s="189"/>
      <c r="K3087" s="189"/>
      <c r="L3087" s="189"/>
      <c r="M3087" s="189"/>
      <c r="N3087" s="189"/>
      <c r="O3087" s="189"/>
      <c r="P3087" s="189"/>
      <c r="Q3087" s="189"/>
      <c r="R3087" s="189"/>
      <c r="T3087" s="251"/>
      <c r="V3087" s="189"/>
      <c r="W3087" s="189"/>
      <c r="X3087" s="189"/>
      <c r="Y3087" s="189"/>
      <c r="AA3087" s="189"/>
      <c r="AB3087" s="189"/>
      <c r="AC3087" s="189"/>
    </row>
    <row r="3088" spans="1:30" s="246" customFormat="1" x14ac:dyDescent="0.3">
      <c r="A3088" s="189"/>
      <c r="F3088" s="247"/>
      <c r="J3088" s="189"/>
      <c r="K3088" s="189"/>
      <c r="L3088" s="189"/>
      <c r="M3088" s="189"/>
      <c r="N3088" s="189"/>
      <c r="O3088" s="189"/>
      <c r="P3088" s="189"/>
      <c r="Q3088" s="189"/>
      <c r="R3088" s="189"/>
      <c r="T3088" s="251"/>
      <c r="V3088" s="189"/>
      <c r="W3088" s="189"/>
      <c r="X3088" s="189"/>
      <c r="Y3088" s="189"/>
      <c r="AA3088" s="189"/>
      <c r="AB3088" s="189"/>
      <c r="AC3088" s="189"/>
    </row>
    <row r="3089" spans="1:29" s="246" customFormat="1" x14ac:dyDescent="0.3">
      <c r="A3089" s="189"/>
      <c r="F3089" s="247"/>
      <c r="J3089" s="189"/>
      <c r="K3089" s="189"/>
      <c r="L3089" s="189"/>
      <c r="M3089" s="189"/>
      <c r="N3089" s="189"/>
      <c r="O3089" s="189"/>
      <c r="P3089" s="189"/>
      <c r="Q3089" s="189"/>
      <c r="R3089" s="189"/>
      <c r="T3089" s="251"/>
      <c r="V3089" s="189"/>
      <c r="W3089" s="189"/>
      <c r="X3089" s="189"/>
      <c r="Y3089" s="189"/>
      <c r="AA3089" s="189"/>
      <c r="AB3089" s="189"/>
      <c r="AC3089" s="189"/>
    </row>
    <row r="3090" spans="1:29" s="246" customFormat="1" x14ac:dyDescent="0.3">
      <c r="A3090" s="189"/>
      <c r="F3090" s="247"/>
      <c r="J3090" s="189"/>
      <c r="K3090" s="189"/>
      <c r="L3090" s="189"/>
      <c r="M3090" s="189"/>
      <c r="N3090" s="189"/>
      <c r="O3090" s="189"/>
      <c r="P3090" s="189"/>
      <c r="Q3090" s="189"/>
      <c r="R3090" s="189"/>
      <c r="T3090" s="251"/>
      <c r="V3090" s="189"/>
      <c r="W3090" s="189"/>
      <c r="X3090" s="189"/>
      <c r="Y3090" s="189"/>
      <c r="AA3090" s="189"/>
      <c r="AB3090" s="189"/>
      <c r="AC3090" s="189"/>
    </row>
    <row r="3091" spans="1:29" s="246" customFormat="1" x14ac:dyDescent="0.3">
      <c r="A3091" s="189"/>
      <c r="F3091" s="247"/>
      <c r="J3091" s="189"/>
      <c r="K3091" s="189"/>
      <c r="L3091" s="189"/>
      <c r="M3091" s="189"/>
      <c r="N3091" s="189"/>
      <c r="O3091" s="189"/>
      <c r="P3091" s="189"/>
      <c r="Q3091" s="189"/>
      <c r="R3091" s="189"/>
      <c r="T3091" s="251"/>
      <c r="V3091" s="189"/>
      <c r="W3091" s="189"/>
      <c r="X3091" s="189"/>
      <c r="Y3091" s="189"/>
      <c r="AA3091" s="189"/>
      <c r="AB3091" s="189"/>
      <c r="AC3091" s="189"/>
    </row>
    <row r="3092" spans="1:29" s="246" customFormat="1" x14ac:dyDescent="0.3">
      <c r="A3092" s="189"/>
      <c r="F3092" s="247"/>
      <c r="J3092" s="189"/>
      <c r="K3092" s="189"/>
      <c r="L3092" s="189"/>
      <c r="M3092" s="189"/>
      <c r="N3092" s="189"/>
      <c r="O3092" s="189"/>
      <c r="P3092" s="189"/>
      <c r="Q3092" s="189"/>
      <c r="R3092" s="189"/>
      <c r="T3092" s="251"/>
      <c r="V3092" s="189"/>
      <c r="W3092" s="189"/>
      <c r="X3092" s="189"/>
      <c r="Y3092" s="189"/>
      <c r="AA3092" s="189"/>
      <c r="AB3092" s="189"/>
      <c r="AC3092" s="189"/>
    </row>
    <row r="3093" spans="1:29" s="246" customFormat="1" x14ac:dyDescent="0.3">
      <c r="A3093" s="189"/>
      <c r="F3093" s="247"/>
      <c r="J3093" s="189"/>
      <c r="K3093" s="189"/>
      <c r="L3093" s="189"/>
      <c r="M3093" s="189"/>
      <c r="N3093" s="189"/>
      <c r="O3093" s="189"/>
      <c r="P3093" s="189"/>
      <c r="Q3093" s="189"/>
      <c r="R3093" s="189"/>
      <c r="T3093" s="251"/>
      <c r="V3093" s="189"/>
      <c r="W3093" s="189"/>
      <c r="X3093" s="189"/>
      <c r="Y3093" s="189"/>
      <c r="AA3093" s="189"/>
      <c r="AB3093" s="189"/>
      <c r="AC3093" s="189"/>
    </row>
    <row r="3094" spans="1:29" s="246" customFormat="1" x14ac:dyDescent="0.3">
      <c r="A3094" s="189"/>
      <c r="F3094" s="247"/>
      <c r="J3094" s="189"/>
      <c r="K3094" s="189"/>
      <c r="L3094" s="189"/>
      <c r="M3094" s="189"/>
      <c r="N3094" s="189"/>
      <c r="O3094" s="189"/>
      <c r="P3094" s="189"/>
      <c r="Q3094" s="189"/>
      <c r="R3094" s="189"/>
      <c r="T3094" s="251"/>
      <c r="V3094" s="189"/>
      <c r="W3094" s="189"/>
      <c r="X3094" s="189"/>
      <c r="Y3094" s="189"/>
      <c r="AA3094" s="189"/>
      <c r="AB3094" s="189"/>
      <c r="AC3094" s="189"/>
    </row>
    <row r="3095" spans="1:29" s="246" customFormat="1" x14ac:dyDescent="0.3">
      <c r="A3095" s="189"/>
      <c r="F3095" s="247"/>
      <c r="J3095" s="189"/>
      <c r="K3095" s="189"/>
      <c r="L3095" s="189"/>
      <c r="M3095" s="189"/>
      <c r="N3095" s="189"/>
      <c r="O3095" s="189"/>
      <c r="P3095" s="189"/>
      <c r="Q3095" s="189"/>
      <c r="R3095" s="189"/>
      <c r="T3095" s="251"/>
      <c r="V3095" s="189"/>
      <c r="W3095" s="189"/>
      <c r="X3095" s="189"/>
      <c r="Y3095" s="189"/>
      <c r="AA3095" s="189"/>
      <c r="AB3095" s="189"/>
      <c r="AC3095" s="189"/>
    </row>
    <row r="3096" spans="1:29" s="246" customFormat="1" x14ac:dyDescent="0.3">
      <c r="A3096" s="189"/>
      <c r="F3096" s="247"/>
      <c r="J3096" s="189"/>
      <c r="K3096" s="189"/>
      <c r="L3096" s="189"/>
      <c r="M3096" s="189"/>
      <c r="N3096" s="189"/>
      <c r="O3096" s="189"/>
      <c r="P3096" s="189"/>
      <c r="Q3096" s="189"/>
      <c r="R3096" s="189"/>
      <c r="T3096" s="251"/>
      <c r="V3096" s="189"/>
      <c r="W3096" s="189"/>
      <c r="X3096" s="189"/>
      <c r="Y3096" s="189"/>
      <c r="AA3096" s="189"/>
      <c r="AB3096" s="189"/>
      <c r="AC3096" s="189"/>
    </row>
    <row r="3097" spans="1:29" s="246" customFormat="1" x14ac:dyDescent="0.3">
      <c r="A3097" s="189"/>
      <c r="F3097" s="247"/>
      <c r="J3097" s="189"/>
      <c r="K3097" s="189"/>
      <c r="L3097" s="189"/>
      <c r="M3097" s="189"/>
      <c r="N3097" s="189"/>
      <c r="O3097" s="189"/>
      <c r="P3097" s="189"/>
      <c r="Q3097" s="189"/>
      <c r="R3097" s="189"/>
      <c r="T3097" s="251"/>
      <c r="V3097" s="189"/>
      <c r="W3097" s="189"/>
      <c r="X3097" s="189"/>
      <c r="Y3097" s="189"/>
      <c r="AA3097" s="189"/>
      <c r="AB3097" s="189"/>
      <c r="AC3097" s="189"/>
    </row>
    <row r="3098" spans="1:29" s="246" customFormat="1" x14ac:dyDescent="0.3">
      <c r="A3098" s="189"/>
      <c r="F3098" s="247"/>
      <c r="J3098" s="189"/>
      <c r="K3098" s="189"/>
      <c r="L3098" s="189"/>
      <c r="M3098" s="189"/>
      <c r="N3098" s="189"/>
      <c r="O3098" s="189"/>
      <c r="P3098" s="189"/>
      <c r="Q3098" s="189"/>
      <c r="R3098" s="189"/>
      <c r="T3098" s="251"/>
      <c r="V3098" s="189"/>
      <c r="W3098" s="189"/>
      <c r="X3098" s="189"/>
      <c r="Y3098" s="189"/>
      <c r="AA3098" s="189"/>
      <c r="AB3098" s="189"/>
      <c r="AC3098" s="189"/>
    </row>
    <row r="3099" spans="1:29" s="246" customFormat="1" x14ac:dyDescent="0.3">
      <c r="A3099" s="189"/>
      <c r="F3099" s="247"/>
      <c r="J3099" s="189"/>
      <c r="K3099" s="189"/>
      <c r="L3099" s="189"/>
      <c r="M3099" s="189"/>
      <c r="N3099" s="189"/>
      <c r="O3099" s="189"/>
      <c r="P3099" s="189"/>
      <c r="Q3099" s="189"/>
      <c r="R3099" s="189"/>
      <c r="T3099" s="251"/>
      <c r="V3099" s="189"/>
      <c r="W3099" s="189"/>
      <c r="X3099" s="189"/>
      <c r="Y3099" s="189"/>
      <c r="AA3099" s="189"/>
      <c r="AB3099" s="189"/>
      <c r="AC3099" s="189"/>
    </row>
    <row r="3100" spans="1:29" s="246" customFormat="1" x14ac:dyDescent="0.3">
      <c r="A3100" s="189"/>
      <c r="F3100" s="247"/>
      <c r="J3100" s="189"/>
      <c r="K3100" s="189"/>
      <c r="L3100" s="189"/>
      <c r="M3100" s="189"/>
      <c r="N3100" s="189"/>
      <c r="O3100" s="189"/>
      <c r="P3100" s="189"/>
      <c r="Q3100" s="189"/>
      <c r="R3100" s="189"/>
      <c r="T3100" s="251"/>
      <c r="V3100" s="189"/>
      <c r="W3100" s="189"/>
      <c r="X3100" s="189"/>
      <c r="Y3100" s="189"/>
      <c r="AA3100" s="189"/>
      <c r="AB3100" s="189"/>
      <c r="AC3100" s="189"/>
    </row>
    <row r="3101" spans="1:29" s="246" customFormat="1" x14ac:dyDescent="0.3">
      <c r="A3101" s="189"/>
      <c r="F3101" s="247"/>
      <c r="J3101" s="189"/>
      <c r="K3101" s="189"/>
      <c r="L3101" s="189"/>
      <c r="M3101" s="189"/>
      <c r="N3101" s="189"/>
      <c r="O3101" s="189"/>
      <c r="P3101" s="189"/>
      <c r="Q3101" s="189"/>
      <c r="R3101" s="189"/>
      <c r="T3101" s="251"/>
      <c r="V3101" s="189"/>
      <c r="W3101" s="189"/>
      <c r="X3101" s="189"/>
      <c r="Y3101" s="189"/>
      <c r="AA3101" s="189"/>
      <c r="AB3101" s="189"/>
      <c r="AC3101" s="189"/>
    </row>
    <row r="3102" spans="1:29" s="246" customFormat="1" x14ac:dyDescent="0.3">
      <c r="A3102" s="189"/>
      <c r="F3102" s="247"/>
      <c r="J3102" s="189"/>
      <c r="K3102" s="189"/>
      <c r="L3102" s="189"/>
      <c r="M3102" s="189"/>
      <c r="N3102" s="189"/>
      <c r="O3102" s="189"/>
      <c r="P3102" s="189"/>
      <c r="Q3102" s="189"/>
      <c r="R3102" s="189"/>
      <c r="T3102" s="251"/>
      <c r="V3102" s="189"/>
      <c r="W3102" s="189"/>
      <c r="X3102" s="189"/>
      <c r="Y3102" s="189"/>
      <c r="AA3102" s="189"/>
      <c r="AB3102" s="189"/>
      <c r="AC3102" s="189"/>
    </row>
    <row r="3103" spans="1:29" s="246" customFormat="1" x14ac:dyDescent="0.3">
      <c r="A3103" s="189"/>
      <c r="F3103" s="247"/>
      <c r="J3103" s="189"/>
      <c r="K3103" s="189"/>
      <c r="L3103" s="189"/>
      <c r="M3103" s="189"/>
      <c r="N3103" s="189"/>
      <c r="O3103" s="189"/>
      <c r="P3103" s="189"/>
      <c r="Q3103" s="189"/>
      <c r="R3103" s="189"/>
      <c r="T3103" s="251"/>
      <c r="V3103" s="189"/>
      <c r="W3103" s="189"/>
      <c r="X3103" s="189"/>
      <c r="Y3103" s="189"/>
      <c r="AA3103" s="189"/>
      <c r="AB3103" s="189"/>
      <c r="AC3103" s="189"/>
    </row>
    <row r="3104" spans="1:29" s="246" customFormat="1" x14ac:dyDescent="0.3">
      <c r="A3104" s="189"/>
      <c r="F3104" s="247"/>
      <c r="J3104" s="189"/>
      <c r="K3104" s="189"/>
      <c r="L3104" s="189"/>
      <c r="M3104" s="189"/>
      <c r="N3104" s="189"/>
      <c r="O3104" s="189"/>
      <c r="P3104" s="189"/>
      <c r="Q3104" s="189"/>
      <c r="R3104" s="189"/>
      <c r="T3104" s="251"/>
      <c r="V3104" s="189"/>
      <c r="W3104" s="189"/>
      <c r="X3104" s="189"/>
      <c r="Y3104" s="189"/>
      <c r="AA3104" s="189"/>
      <c r="AB3104" s="189"/>
      <c r="AC3104" s="189"/>
    </row>
    <row r="3105" spans="1:29" s="246" customFormat="1" x14ac:dyDescent="0.3">
      <c r="A3105" s="189"/>
      <c r="F3105" s="247"/>
      <c r="J3105" s="189"/>
      <c r="K3105" s="189"/>
      <c r="L3105" s="189"/>
      <c r="M3105" s="189"/>
      <c r="N3105" s="189"/>
      <c r="O3105" s="189"/>
      <c r="P3105" s="189"/>
      <c r="Q3105" s="189"/>
      <c r="R3105" s="189"/>
      <c r="T3105" s="251"/>
      <c r="V3105" s="189"/>
      <c r="W3105" s="189"/>
      <c r="X3105" s="189"/>
      <c r="Y3105" s="189"/>
      <c r="AA3105" s="189"/>
      <c r="AB3105" s="189"/>
      <c r="AC3105" s="189"/>
    </row>
    <row r="3106" spans="1:29" s="246" customFormat="1" x14ac:dyDescent="0.3">
      <c r="A3106" s="189"/>
      <c r="F3106" s="247"/>
      <c r="J3106" s="189"/>
      <c r="K3106" s="189"/>
      <c r="L3106" s="189"/>
      <c r="M3106" s="189"/>
      <c r="N3106" s="189"/>
      <c r="O3106" s="189"/>
      <c r="P3106" s="189"/>
      <c r="Q3106" s="189"/>
      <c r="R3106" s="189"/>
      <c r="T3106" s="251"/>
      <c r="V3106" s="189"/>
      <c r="W3106" s="189"/>
      <c r="X3106" s="189"/>
      <c r="Y3106" s="189"/>
      <c r="AA3106" s="189"/>
      <c r="AB3106" s="189"/>
      <c r="AC3106" s="189"/>
    </row>
    <row r="3107" spans="1:29" s="246" customFormat="1" x14ac:dyDescent="0.3">
      <c r="A3107" s="189"/>
      <c r="F3107" s="247"/>
      <c r="J3107" s="189"/>
      <c r="K3107" s="189"/>
      <c r="L3107" s="189"/>
      <c r="M3107" s="189"/>
      <c r="N3107" s="189"/>
      <c r="O3107" s="189"/>
      <c r="P3107" s="189"/>
      <c r="Q3107" s="189"/>
      <c r="R3107" s="189"/>
      <c r="T3107" s="251"/>
      <c r="V3107" s="189"/>
      <c r="W3107" s="189"/>
      <c r="X3107" s="189"/>
      <c r="Y3107" s="189"/>
      <c r="AA3107" s="189"/>
      <c r="AB3107" s="189"/>
      <c r="AC3107" s="189"/>
    </row>
    <row r="3108" spans="1:29" s="246" customFormat="1" x14ac:dyDescent="0.3">
      <c r="A3108" s="189"/>
      <c r="F3108" s="247"/>
      <c r="J3108" s="189"/>
      <c r="K3108" s="189"/>
      <c r="L3108" s="189"/>
      <c r="M3108" s="189"/>
      <c r="N3108" s="189"/>
      <c r="O3108" s="189"/>
      <c r="P3108" s="189"/>
      <c r="Q3108" s="189"/>
      <c r="R3108" s="189"/>
      <c r="T3108" s="251"/>
      <c r="V3108" s="189"/>
      <c r="W3108" s="189"/>
      <c r="X3108" s="189"/>
      <c r="Y3108" s="189"/>
      <c r="AA3108" s="189"/>
      <c r="AB3108" s="189"/>
      <c r="AC3108" s="189"/>
    </row>
    <row r="3109" spans="1:29" s="246" customFormat="1" x14ac:dyDescent="0.3">
      <c r="A3109" s="189"/>
      <c r="F3109" s="247"/>
      <c r="J3109" s="189"/>
      <c r="K3109" s="189"/>
      <c r="L3109" s="189"/>
      <c r="M3109" s="189"/>
      <c r="N3109" s="189"/>
      <c r="O3109" s="189"/>
      <c r="P3109" s="189"/>
      <c r="Q3109" s="189"/>
      <c r="R3109" s="189"/>
      <c r="T3109" s="251"/>
      <c r="V3109" s="189"/>
      <c r="W3109" s="189"/>
      <c r="X3109" s="189"/>
      <c r="Y3109" s="189"/>
      <c r="AA3109" s="189"/>
      <c r="AB3109" s="189"/>
      <c r="AC3109" s="189"/>
    </row>
    <row r="3110" spans="1:29" s="246" customFormat="1" x14ac:dyDescent="0.3">
      <c r="A3110" s="189"/>
      <c r="F3110" s="247"/>
      <c r="J3110" s="189"/>
      <c r="K3110" s="189"/>
      <c r="L3110" s="189"/>
      <c r="M3110" s="189"/>
      <c r="N3110" s="189"/>
      <c r="O3110" s="189"/>
      <c r="P3110" s="189"/>
      <c r="Q3110" s="189"/>
      <c r="R3110" s="189"/>
      <c r="T3110" s="251"/>
      <c r="V3110" s="189"/>
      <c r="W3110" s="189"/>
      <c r="X3110" s="189"/>
      <c r="Y3110" s="189"/>
      <c r="AA3110" s="189"/>
      <c r="AB3110" s="189"/>
      <c r="AC3110" s="189"/>
    </row>
    <row r="3111" spans="1:29" s="246" customFormat="1" x14ac:dyDescent="0.3">
      <c r="A3111" s="189"/>
      <c r="F3111" s="247"/>
      <c r="J3111" s="189"/>
      <c r="K3111" s="189"/>
      <c r="L3111" s="189"/>
      <c r="M3111" s="189"/>
      <c r="N3111" s="189"/>
      <c r="O3111" s="189"/>
      <c r="P3111" s="189"/>
      <c r="Q3111" s="189"/>
      <c r="R3111" s="189"/>
      <c r="T3111" s="251"/>
      <c r="V3111" s="189"/>
      <c r="W3111" s="189"/>
      <c r="X3111" s="189"/>
      <c r="Y3111" s="189"/>
      <c r="AA3111" s="189"/>
      <c r="AB3111" s="189"/>
      <c r="AC3111" s="189"/>
    </row>
    <row r="3112" spans="1:29" s="246" customFormat="1" x14ac:dyDescent="0.3">
      <c r="A3112" s="189"/>
      <c r="F3112" s="247"/>
      <c r="J3112" s="189"/>
      <c r="K3112" s="189"/>
      <c r="L3112" s="189"/>
      <c r="M3112" s="189"/>
      <c r="N3112" s="189"/>
      <c r="O3112" s="189"/>
      <c r="P3112" s="189"/>
      <c r="Q3112" s="189"/>
      <c r="R3112" s="189"/>
      <c r="T3112" s="251"/>
      <c r="V3112" s="189"/>
      <c r="W3112" s="189"/>
      <c r="X3112" s="189"/>
      <c r="Y3112" s="189"/>
      <c r="AA3112" s="189"/>
      <c r="AB3112" s="189"/>
      <c r="AC3112" s="189"/>
    </row>
    <row r="3113" spans="1:29" s="246" customFormat="1" x14ac:dyDescent="0.3">
      <c r="A3113" s="189"/>
      <c r="F3113" s="247"/>
      <c r="J3113" s="189"/>
      <c r="K3113" s="189"/>
      <c r="L3113" s="189"/>
      <c r="M3113" s="189"/>
      <c r="N3113" s="189"/>
      <c r="O3113" s="189"/>
      <c r="P3113" s="189"/>
      <c r="Q3113" s="189"/>
      <c r="R3113" s="189"/>
      <c r="T3113" s="251"/>
      <c r="V3113" s="189"/>
      <c r="W3113" s="189"/>
      <c r="X3113" s="189"/>
      <c r="Y3113" s="189"/>
      <c r="AA3113" s="189"/>
      <c r="AB3113" s="189"/>
      <c r="AC3113" s="189"/>
    </row>
    <row r="3114" spans="1:29" s="246" customFormat="1" x14ac:dyDescent="0.3">
      <c r="A3114" s="189"/>
      <c r="F3114" s="247"/>
      <c r="J3114" s="189"/>
      <c r="K3114" s="189"/>
      <c r="L3114" s="189"/>
      <c r="M3114" s="189"/>
      <c r="N3114" s="189"/>
      <c r="O3114" s="189"/>
      <c r="P3114" s="189"/>
      <c r="Q3114" s="189"/>
      <c r="R3114" s="189"/>
      <c r="T3114" s="251"/>
      <c r="V3114" s="189"/>
      <c r="W3114" s="189"/>
      <c r="X3114" s="189"/>
      <c r="Y3114" s="189"/>
      <c r="AA3114" s="189"/>
      <c r="AB3114" s="189"/>
      <c r="AC3114" s="189"/>
    </row>
    <row r="3115" spans="1:29" s="246" customFormat="1" x14ac:dyDescent="0.3">
      <c r="A3115" s="189"/>
      <c r="F3115" s="247"/>
      <c r="J3115" s="189"/>
      <c r="K3115" s="189"/>
      <c r="L3115" s="189"/>
      <c r="M3115" s="189"/>
      <c r="N3115" s="189"/>
      <c r="O3115" s="189"/>
      <c r="P3115" s="189"/>
      <c r="Q3115" s="189"/>
      <c r="R3115" s="189"/>
      <c r="T3115" s="251"/>
      <c r="V3115" s="189"/>
      <c r="W3115" s="189"/>
      <c r="X3115" s="189"/>
      <c r="Y3115" s="189"/>
      <c r="AA3115" s="189"/>
      <c r="AB3115" s="189"/>
      <c r="AC3115" s="189"/>
    </row>
    <row r="3116" spans="1:29" s="246" customFormat="1" x14ac:dyDescent="0.3">
      <c r="A3116" s="189"/>
      <c r="F3116" s="247"/>
      <c r="J3116" s="189"/>
      <c r="K3116" s="189"/>
      <c r="L3116" s="189"/>
      <c r="M3116" s="189"/>
      <c r="N3116" s="189"/>
      <c r="O3116" s="189"/>
      <c r="P3116" s="189"/>
      <c r="Q3116" s="189"/>
      <c r="R3116" s="189"/>
      <c r="T3116" s="251"/>
      <c r="V3116" s="189"/>
      <c r="W3116" s="189"/>
      <c r="X3116" s="189"/>
      <c r="Y3116" s="189"/>
      <c r="AA3116" s="189"/>
      <c r="AB3116" s="189"/>
      <c r="AC3116" s="189"/>
    </row>
    <row r="3117" spans="1:29" s="246" customFormat="1" x14ac:dyDescent="0.3">
      <c r="A3117" s="189"/>
      <c r="F3117" s="247"/>
      <c r="J3117" s="189"/>
      <c r="K3117" s="189"/>
      <c r="L3117" s="189"/>
      <c r="M3117" s="189"/>
      <c r="N3117" s="189"/>
      <c r="O3117" s="189"/>
      <c r="P3117" s="189"/>
      <c r="Q3117" s="189"/>
      <c r="R3117" s="189"/>
      <c r="T3117" s="251"/>
      <c r="V3117" s="189"/>
      <c r="W3117" s="189"/>
      <c r="X3117" s="189"/>
      <c r="Y3117" s="189"/>
      <c r="AA3117" s="189"/>
      <c r="AB3117" s="189"/>
      <c r="AC3117" s="189"/>
    </row>
    <row r="3118" spans="1:29" s="246" customFormat="1" x14ac:dyDescent="0.3">
      <c r="A3118" s="189"/>
      <c r="F3118" s="247"/>
      <c r="J3118" s="189"/>
      <c r="K3118" s="189"/>
      <c r="L3118" s="189"/>
      <c r="M3118" s="189"/>
      <c r="N3118" s="189"/>
      <c r="O3118" s="189"/>
      <c r="P3118" s="189"/>
      <c r="Q3118" s="189"/>
      <c r="R3118" s="189"/>
      <c r="T3118" s="251"/>
      <c r="V3118" s="189"/>
      <c r="W3118" s="189"/>
      <c r="X3118" s="189"/>
      <c r="Y3118" s="189"/>
      <c r="AA3118" s="189"/>
      <c r="AB3118" s="189"/>
      <c r="AC3118" s="189"/>
    </row>
    <row r="3119" spans="1:29" s="246" customFormat="1" x14ac:dyDescent="0.3">
      <c r="A3119" s="189"/>
      <c r="F3119" s="247"/>
      <c r="J3119" s="189"/>
      <c r="K3119" s="189"/>
      <c r="L3119" s="189"/>
      <c r="M3119" s="189"/>
      <c r="N3119" s="189"/>
      <c r="O3119" s="189"/>
      <c r="P3119" s="189"/>
      <c r="Q3119" s="189"/>
      <c r="R3119" s="189"/>
      <c r="T3119" s="251"/>
      <c r="V3119" s="189"/>
      <c r="W3119" s="189"/>
      <c r="X3119" s="189"/>
      <c r="Y3119" s="189"/>
      <c r="AA3119" s="189"/>
      <c r="AB3119" s="189"/>
      <c r="AC3119" s="189"/>
    </row>
    <row r="3120" spans="1:29" s="246" customFormat="1" x14ac:dyDescent="0.3">
      <c r="A3120" s="189"/>
      <c r="F3120" s="247"/>
      <c r="J3120" s="189"/>
      <c r="K3120" s="189"/>
      <c r="L3120" s="189"/>
      <c r="M3120" s="189"/>
      <c r="N3120" s="189"/>
      <c r="O3120" s="189"/>
      <c r="P3120" s="189"/>
      <c r="Q3120" s="189"/>
      <c r="R3120" s="189"/>
      <c r="T3120" s="251"/>
      <c r="V3120" s="189"/>
      <c r="W3120" s="189"/>
      <c r="X3120" s="189"/>
      <c r="Y3120" s="189"/>
      <c r="AA3120" s="189"/>
      <c r="AB3120" s="189"/>
      <c r="AC3120" s="189"/>
    </row>
    <row r="3121" spans="1:29" s="246" customFormat="1" x14ac:dyDescent="0.3">
      <c r="A3121" s="189"/>
      <c r="F3121" s="247"/>
      <c r="J3121" s="189"/>
      <c r="K3121" s="189"/>
      <c r="L3121" s="189"/>
      <c r="M3121" s="189"/>
      <c r="N3121" s="189"/>
      <c r="O3121" s="189"/>
      <c r="P3121" s="189"/>
      <c r="Q3121" s="189"/>
      <c r="R3121" s="189"/>
      <c r="T3121" s="251"/>
      <c r="V3121" s="189"/>
      <c r="W3121" s="189"/>
      <c r="X3121" s="189"/>
      <c r="Y3121" s="189"/>
      <c r="AA3121" s="189"/>
      <c r="AB3121" s="189"/>
      <c r="AC3121" s="189"/>
    </row>
    <row r="3122" spans="1:29" s="246" customFormat="1" x14ac:dyDescent="0.3">
      <c r="A3122" s="189"/>
      <c r="F3122" s="247"/>
      <c r="J3122" s="189"/>
      <c r="K3122" s="189"/>
      <c r="L3122" s="189"/>
      <c r="M3122" s="189"/>
      <c r="N3122" s="189"/>
      <c r="O3122" s="189"/>
      <c r="P3122" s="189"/>
      <c r="Q3122" s="189"/>
      <c r="R3122" s="189"/>
      <c r="T3122" s="251"/>
      <c r="V3122" s="189"/>
      <c r="W3122" s="189"/>
      <c r="X3122" s="189"/>
      <c r="Y3122" s="189"/>
      <c r="AA3122" s="189"/>
      <c r="AB3122" s="189"/>
      <c r="AC3122" s="189"/>
    </row>
    <row r="3123" spans="1:29" s="246" customFormat="1" x14ac:dyDescent="0.3">
      <c r="A3123" s="189"/>
      <c r="F3123" s="247"/>
      <c r="J3123" s="189"/>
      <c r="K3123" s="189"/>
      <c r="L3123" s="189"/>
      <c r="M3123" s="189"/>
      <c r="N3123" s="189"/>
      <c r="O3123" s="189"/>
      <c r="P3123" s="189"/>
      <c r="Q3123" s="189"/>
      <c r="R3123" s="189"/>
      <c r="T3123" s="251"/>
      <c r="V3123" s="189"/>
      <c r="W3123" s="189"/>
      <c r="X3123" s="189"/>
      <c r="Y3123" s="189"/>
      <c r="AA3123" s="189"/>
      <c r="AB3123" s="189"/>
      <c r="AC3123" s="189"/>
    </row>
    <row r="3124" spans="1:29" s="246" customFormat="1" x14ac:dyDescent="0.3">
      <c r="A3124" s="189"/>
      <c r="F3124" s="247"/>
      <c r="J3124" s="189"/>
      <c r="K3124" s="189"/>
      <c r="L3124" s="189"/>
      <c r="M3124" s="189"/>
      <c r="N3124" s="189"/>
      <c r="O3124" s="189"/>
      <c r="P3124" s="189"/>
      <c r="Q3124" s="189"/>
      <c r="R3124" s="189"/>
      <c r="T3124" s="251"/>
      <c r="V3124" s="189"/>
      <c r="W3124" s="189"/>
      <c r="X3124" s="189"/>
      <c r="Y3124" s="189"/>
      <c r="AA3124" s="189"/>
      <c r="AB3124" s="189"/>
      <c r="AC3124" s="189"/>
    </row>
    <row r="3125" spans="1:29" s="246" customFormat="1" x14ac:dyDescent="0.3">
      <c r="A3125" s="189"/>
      <c r="F3125" s="247"/>
      <c r="J3125" s="189"/>
      <c r="K3125" s="189"/>
      <c r="L3125" s="189"/>
      <c r="M3125" s="189"/>
      <c r="N3125" s="189"/>
      <c r="O3125" s="189"/>
      <c r="P3125" s="189"/>
      <c r="Q3125" s="189"/>
      <c r="R3125" s="189"/>
      <c r="T3125" s="251"/>
      <c r="V3125" s="189"/>
      <c r="W3125" s="189"/>
      <c r="X3125" s="189"/>
      <c r="Y3125" s="189"/>
      <c r="AA3125" s="189"/>
      <c r="AB3125" s="189"/>
      <c r="AC3125" s="189"/>
    </row>
    <row r="3126" spans="1:29" s="246" customFormat="1" x14ac:dyDescent="0.3">
      <c r="A3126" s="189"/>
      <c r="F3126" s="247"/>
      <c r="J3126" s="189"/>
      <c r="K3126" s="189"/>
      <c r="L3126" s="189"/>
      <c r="M3126" s="189"/>
      <c r="N3126" s="189"/>
      <c r="O3126" s="189"/>
      <c r="P3126" s="189"/>
      <c r="Q3126" s="189"/>
      <c r="R3126" s="189"/>
      <c r="T3126" s="251"/>
      <c r="V3126" s="189"/>
      <c r="W3126" s="189"/>
      <c r="X3126" s="189"/>
      <c r="Y3126" s="189"/>
      <c r="AA3126" s="189"/>
      <c r="AB3126" s="189"/>
      <c r="AC3126" s="189"/>
    </row>
    <row r="3127" spans="1:29" s="246" customFormat="1" x14ac:dyDescent="0.3">
      <c r="A3127" s="189"/>
      <c r="F3127" s="247"/>
      <c r="J3127" s="189"/>
      <c r="K3127" s="189"/>
      <c r="L3127" s="189"/>
      <c r="M3127" s="189"/>
      <c r="N3127" s="189"/>
      <c r="O3127" s="189"/>
      <c r="P3127" s="189"/>
      <c r="Q3127" s="189"/>
      <c r="R3127" s="189"/>
      <c r="T3127" s="251"/>
      <c r="V3127" s="189"/>
      <c r="W3127" s="189"/>
      <c r="X3127" s="189"/>
      <c r="Y3127" s="189"/>
      <c r="AA3127" s="189"/>
      <c r="AB3127" s="189"/>
      <c r="AC3127" s="189"/>
    </row>
    <row r="3128" spans="1:29" s="246" customFormat="1" x14ac:dyDescent="0.3">
      <c r="A3128" s="189"/>
      <c r="F3128" s="247"/>
      <c r="J3128" s="189"/>
      <c r="K3128" s="189"/>
      <c r="L3128" s="189"/>
      <c r="M3128" s="189"/>
      <c r="N3128" s="189"/>
      <c r="O3128" s="189"/>
      <c r="P3128" s="189"/>
      <c r="Q3128" s="189"/>
      <c r="R3128" s="189"/>
      <c r="T3128" s="251"/>
      <c r="V3128" s="189"/>
      <c r="W3128" s="189"/>
      <c r="X3128" s="189"/>
      <c r="Y3128" s="189"/>
      <c r="AA3128" s="189"/>
      <c r="AB3128" s="189"/>
      <c r="AC3128" s="189"/>
    </row>
    <row r="3129" spans="1:29" s="246" customFormat="1" x14ac:dyDescent="0.3">
      <c r="A3129" s="189"/>
      <c r="F3129" s="247"/>
      <c r="J3129" s="189"/>
      <c r="K3129" s="189"/>
      <c r="L3129" s="189"/>
      <c r="M3129" s="189"/>
      <c r="N3129" s="189"/>
      <c r="O3129" s="189"/>
      <c r="P3129" s="189"/>
      <c r="Q3129" s="189"/>
      <c r="R3129" s="189"/>
      <c r="T3129" s="251"/>
      <c r="V3129" s="189"/>
      <c r="W3129" s="189"/>
      <c r="X3129" s="189"/>
      <c r="Y3129" s="189"/>
      <c r="AA3129" s="189"/>
      <c r="AB3129" s="189"/>
      <c r="AC3129" s="189"/>
    </row>
    <row r="3130" spans="1:29" s="246" customFormat="1" x14ac:dyDescent="0.3">
      <c r="A3130" s="189"/>
      <c r="F3130" s="247"/>
      <c r="J3130" s="189"/>
      <c r="K3130" s="189"/>
      <c r="L3130" s="189"/>
      <c r="M3130" s="189"/>
      <c r="N3130" s="189"/>
      <c r="O3130" s="189"/>
      <c r="P3130" s="189"/>
      <c r="Q3130" s="189"/>
      <c r="R3130" s="189"/>
      <c r="T3130" s="251"/>
      <c r="V3130" s="189"/>
      <c r="W3130" s="189"/>
      <c r="X3130" s="189"/>
      <c r="Y3130" s="189"/>
      <c r="AA3130" s="189"/>
      <c r="AB3130" s="189"/>
      <c r="AC3130" s="189"/>
    </row>
    <row r="3131" spans="1:29" s="246" customFormat="1" x14ac:dyDescent="0.3">
      <c r="A3131" s="189"/>
      <c r="F3131" s="247"/>
      <c r="J3131" s="189"/>
      <c r="K3131" s="189"/>
      <c r="L3131" s="189"/>
      <c r="M3131" s="189"/>
      <c r="N3131" s="189"/>
      <c r="O3131" s="189"/>
      <c r="P3131" s="189"/>
      <c r="Q3131" s="189"/>
      <c r="R3131" s="189"/>
      <c r="T3131" s="251"/>
      <c r="V3131" s="189"/>
      <c r="W3131" s="189"/>
      <c r="X3131" s="189"/>
      <c r="Y3131" s="189"/>
      <c r="AA3131" s="189"/>
      <c r="AB3131" s="189"/>
      <c r="AC3131" s="189"/>
    </row>
    <row r="3132" spans="1:29" s="246" customFormat="1" x14ac:dyDescent="0.3">
      <c r="A3132" s="189"/>
      <c r="F3132" s="247"/>
      <c r="J3132" s="189"/>
      <c r="K3132" s="189"/>
      <c r="L3132" s="189"/>
      <c r="M3132" s="189"/>
      <c r="N3132" s="189"/>
      <c r="O3132" s="189"/>
      <c r="P3132" s="189"/>
      <c r="Q3132" s="189"/>
      <c r="R3132" s="189"/>
      <c r="T3132" s="251"/>
      <c r="V3132" s="189"/>
      <c r="W3132" s="189"/>
      <c r="X3132" s="189"/>
      <c r="Y3132" s="189"/>
      <c r="AA3132" s="189"/>
      <c r="AB3132" s="189"/>
      <c r="AC3132" s="189"/>
    </row>
    <row r="3133" spans="1:29" s="246" customFormat="1" x14ac:dyDescent="0.3">
      <c r="A3133" s="189"/>
      <c r="F3133" s="247"/>
      <c r="J3133" s="189"/>
      <c r="K3133" s="189"/>
      <c r="L3133" s="189"/>
      <c r="M3133" s="189"/>
      <c r="N3133" s="189"/>
      <c r="O3133" s="189"/>
      <c r="P3133" s="189"/>
      <c r="Q3133" s="189"/>
      <c r="R3133" s="189"/>
      <c r="T3133" s="251"/>
      <c r="V3133" s="189"/>
      <c r="W3133" s="189"/>
      <c r="X3133" s="189"/>
      <c r="Y3133" s="189"/>
      <c r="AA3133" s="189"/>
      <c r="AB3133" s="189"/>
      <c r="AC3133" s="189"/>
    </row>
    <row r="3134" spans="1:29" s="246" customFormat="1" x14ac:dyDescent="0.3">
      <c r="A3134" s="189"/>
      <c r="F3134" s="247"/>
      <c r="J3134" s="189"/>
      <c r="K3134" s="189"/>
      <c r="L3134" s="189"/>
      <c r="M3134" s="189"/>
      <c r="N3134" s="189"/>
      <c r="O3134" s="189"/>
      <c r="P3134" s="189"/>
      <c r="Q3134" s="189"/>
      <c r="R3134" s="189"/>
      <c r="T3134" s="251"/>
      <c r="V3134" s="189"/>
      <c r="W3134" s="189"/>
      <c r="X3134" s="189"/>
      <c r="Y3134" s="189"/>
      <c r="AA3134" s="189"/>
      <c r="AB3134" s="189"/>
      <c r="AC3134" s="189"/>
    </row>
    <row r="3135" spans="1:29" s="246" customFormat="1" x14ac:dyDescent="0.3">
      <c r="A3135" s="189"/>
      <c r="F3135" s="247"/>
      <c r="J3135" s="189"/>
      <c r="K3135" s="189"/>
      <c r="L3135" s="189"/>
      <c r="M3135" s="189"/>
      <c r="N3135" s="189"/>
      <c r="O3135" s="189"/>
      <c r="P3135" s="189"/>
      <c r="Q3135" s="189"/>
      <c r="R3135" s="189"/>
      <c r="T3135" s="251"/>
      <c r="V3135" s="189"/>
      <c r="W3135" s="189"/>
      <c r="X3135" s="189"/>
      <c r="Y3135" s="189"/>
      <c r="AA3135" s="189"/>
      <c r="AB3135" s="189"/>
      <c r="AC3135" s="189"/>
    </row>
    <row r="3136" spans="1:29" s="246" customFormat="1" x14ac:dyDescent="0.3">
      <c r="A3136" s="189"/>
      <c r="F3136" s="247"/>
      <c r="J3136" s="189"/>
      <c r="K3136" s="189"/>
      <c r="L3136" s="189"/>
      <c r="M3136" s="189"/>
      <c r="N3136" s="189"/>
      <c r="O3136" s="189"/>
      <c r="P3136" s="189"/>
      <c r="Q3136" s="189"/>
      <c r="R3136" s="189"/>
      <c r="T3136" s="251"/>
      <c r="V3136" s="189"/>
      <c r="W3136" s="189"/>
      <c r="X3136" s="189"/>
      <c r="Y3136" s="189"/>
      <c r="AA3136" s="189"/>
      <c r="AB3136" s="189"/>
      <c r="AC3136" s="189"/>
    </row>
    <row r="3137" spans="1:29" s="246" customFormat="1" x14ac:dyDescent="0.3">
      <c r="A3137" s="189"/>
      <c r="F3137" s="247"/>
      <c r="J3137" s="189"/>
      <c r="K3137" s="189"/>
      <c r="L3137" s="189"/>
      <c r="M3137" s="189"/>
      <c r="N3137" s="189"/>
      <c r="O3137" s="189"/>
      <c r="P3137" s="189"/>
      <c r="Q3137" s="189"/>
      <c r="R3137" s="189"/>
      <c r="T3137" s="251"/>
      <c r="V3137" s="189"/>
      <c r="W3137" s="189"/>
      <c r="X3137" s="189"/>
      <c r="Y3137" s="189"/>
      <c r="AA3137" s="189"/>
      <c r="AB3137" s="189"/>
      <c r="AC3137" s="189"/>
    </row>
    <row r="3138" spans="1:29" s="246" customFormat="1" x14ac:dyDescent="0.3">
      <c r="A3138" s="189"/>
      <c r="F3138" s="247"/>
      <c r="J3138" s="189"/>
      <c r="K3138" s="189"/>
      <c r="L3138" s="189"/>
      <c r="M3138" s="189"/>
      <c r="N3138" s="189"/>
      <c r="O3138" s="189"/>
      <c r="P3138" s="189"/>
      <c r="Q3138" s="189"/>
      <c r="R3138" s="189"/>
      <c r="T3138" s="251"/>
      <c r="V3138" s="189"/>
      <c r="W3138" s="189"/>
      <c r="X3138" s="189"/>
      <c r="Y3138" s="189"/>
      <c r="AA3138" s="189"/>
      <c r="AB3138" s="189"/>
      <c r="AC3138" s="189"/>
    </row>
    <row r="3139" spans="1:29" s="246" customFormat="1" x14ac:dyDescent="0.3">
      <c r="A3139" s="189"/>
      <c r="F3139" s="247"/>
      <c r="J3139" s="189"/>
      <c r="K3139" s="189"/>
      <c r="L3139" s="189"/>
      <c r="M3139" s="189"/>
      <c r="N3139" s="189"/>
      <c r="O3139" s="189"/>
      <c r="P3139" s="189"/>
      <c r="Q3139" s="189"/>
      <c r="R3139" s="189"/>
      <c r="T3139" s="251"/>
      <c r="V3139" s="189"/>
      <c r="W3139" s="189"/>
      <c r="X3139" s="189"/>
      <c r="Y3139" s="189"/>
      <c r="AA3139" s="189"/>
      <c r="AB3139" s="189"/>
      <c r="AC3139" s="189"/>
    </row>
    <row r="3140" spans="1:29" s="246" customFormat="1" x14ac:dyDescent="0.3">
      <c r="A3140" s="189"/>
      <c r="F3140" s="247"/>
      <c r="J3140" s="189"/>
      <c r="K3140" s="189"/>
      <c r="L3140" s="189"/>
      <c r="M3140" s="189"/>
      <c r="N3140" s="189"/>
      <c r="O3140" s="189"/>
      <c r="P3140" s="189"/>
      <c r="Q3140" s="189"/>
      <c r="R3140" s="189"/>
      <c r="T3140" s="251"/>
      <c r="V3140" s="189"/>
      <c r="W3140" s="189"/>
      <c r="X3140" s="189"/>
      <c r="Y3140" s="189"/>
      <c r="AA3140" s="189"/>
      <c r="AB3140" s="189"/>
      <c r="AC3140" s="189"/>
    </row>
    <row r="3141" spans="1:29" s="246" customFormat="1" x14ac:dyDescent="0.3">
      <c r="A3141" s="189"/>
      <c r="F3141" s="247"/>
      <c r="J3141" s="189"/>
      <c r="K3141" s="189"/>
      <c r="L3141" s="189"/>
      <c r="M3141" s="189"/>
      <c r="N3141" s="189"/>
      <c r="O3141" s="189"/>
      <c r="P3141" s="189"/>
      <c r="Q3141" s="189"/>
      <c r="R3141" s="189"/>
      <c r="T3141" s="251"/>
      <c r="V3141" s="189"/>
      <c r="W3141" s="189"/>
      <c r="X3141" s="189"/>
      <c r="Y3141" s="189"/>
      <c r="AA3141" s="189"/>
      <c r="AB3141" s="189"/>
      <c r="AC3141" s="189"/>
    </row>
    <row r="3142" spans="1:29" s="246" customFormat="1" x14ac:dyDescent="0.3">
      <c r="A3142" s="189"/>
      <c r="F3142" s="247"/>
      <c r="J3142" s="189"/>
      <c r="K3142" s="189"/>
      <c r="L3142" s="189"/>
      <c r="M3142" s="189"/>
      <c r="N3142" s="189"/>
      <c r="O3142" s="189"/>
      <c r="P3142" s="189"/>
      <c r="Q3142" s="189"/>
      <c r="R3142" s="189"/>
      <c r="T3142" s="251"/>
      <c r="V3142" s="189"/>
      <c r="W3142" s="189"/>
      <c r="X3142" s="189"/>
      <c r="Y3142" s="189"/>
      <c r="AA3142" s="189"/>
      <c r="AB3142" s="189"/>
      <c r="AC3142" s="189"/>
    </row>
    <row r="3143" spans="1:29" s="246" customFormat="1" x14ac:dyDescent="0.3">
      <c r="A3143" s="189"/>
      <c r="F3143" s="247"/>
      <c r="J3143" s="189"/>
      <c r="K3143" s="189"/>
      <c r="L3143" s="189"/>
      <c r="M3143" s="189"/>
      <c r="N3143" s="189"/>
      <c r="O3143" s="189"/>
      <c r="P3143" s="189"/>
      <c r="Q3143" s="189"/>
      <c r="R3143" s="189"/>
      <c r="T3143" s="251"/>
      <c r="V3143" s="189"/>
      <c r="W3143" s="189"/>
      <c r="X3143" s="189"/>
      <c r="Y3143" s="189"/>
      <c r="AA3143" s="189"/>
      <c r="AB3143" s="189"/>
      <c r="AC3143" s="189"/>
    </row>
    <row r="3144" spans="1:29" s="246" customFormat="1" x14ac:dyDescent="0.3">
      <c r="A3144" s="189"/>
      <c r="F3144" s="247"/>
      <c r="J3144" s="189"/>
      <c r="K3144" s="189"/>
      <c r="L3144" s="189"/>
      <c r="M3144" s="189"/>
      <c r="N3144" s="189"/>
      <c r="O3144" s="189"/>
      <c r="P3144" s="189"/>
      <c r="Q3144" s="189"/>
      <c r="R3144" s="189"/>
      <c r="T3144" s="251"/>
      <c r="V3144" s="189"/>
      <c r="W3144" s="189"/>
      <c r="X3144" s="189"/>
      <c r="Y3144" s="189"/>
      <c r="AA3144" s="189"/>
      <c r="AB3144" s="189"/>
      <c r="AC3144" s="189"/>
    </row>
    <row r="3145" spans="1:29" s="246" customFormat="1" x14ac:dyDescent="0.3">
      <c r="A3145" s="189"/>
      <c r="F3145" s="247"/>
      <c r="J3145" s="189"/>
      <c r="K3145" s="189"/>
      <c r="L3145" s="189"/>
      <c r="M3145" s="189"/>
      <c r="N3145" s="189"/>
      <c r="O3145" s="189"/>
      <c r="P3145" s="189"/>
      <c r="Q3145" s="189"/>
      <c r="R3145" s="189"/>
      <c r="T3145" s="251"/>
      <c r="V3145" s="189"/>
      <c r="W3145" s="189"/>
      <c r="X3145" s="189"/>
      <c r="Y3145" s="189"/>
      <c r="AA3145" s="189"/>
      <c r="AB3145" s="189"/>
      <c r="AC3145" s="189"/>
    </row>
    <row r="3146" spans="1:29" s="246" customFormat="1" x14ac:dyDescent="0.3">
      <c r="A3146" s="189"/>
      <c r="F3146" s="247"/>
      <c r="J3146" s="189"/>
      <c r="K3146" s="189"/>
      <c r="L3146" s="189"/>
      <c r="M3146" s="189"/>
      <c r="N3146" s="189"/>
      <c r="O3146" s="189"/>
      <c r="P3146" s="189"/>
      <c r="Q3146" s="189"/>
      <c r="R3146" s="189"/>
      <c r="T3146" s="251"/>
      <c r="V3146" s="189"/>
      <c r="W3146" s="189"/>
      <c r="X3146" s="189"/>
      <c r="Y3146" s="189"/>
      <c r="AA3146" s="189"/>
      <c r="AB3146" s="189"/>
      <c r="AC3146" s="189"/>
    </row>
    <row r="3147" spans="1:29" s="246" customFormat="1" x14ac:dyDescent="0.3">
      <c r="A3147" s="189"/>
      <c r="F3147" s="247"/>
      <c r="J3147" s="189"/>
      <c r="K3147" s="189"/>
      <c r="L3147" s="189"/>
      <c r="M3147" s="189"/>
      <c r="N3147" s="189"/>
      <c r="O3147" s="189"/>
      <c r="P3147" s="189"/>
      <c r="Q3147" s="189"/>
      <c r="R3147" s="189"/>
      <c r="T3147" s="251"/>
      <c r="V3147" s="189"/>
      <c r="W3147" s="189"/>
      <c r="X3147" s="189"/>
      <c r="Y3147" s="189"/>
      <c r="AA3147" s="189"/>
      <c r="AB3147" s="189"/>
      <c r="AC3147" s="189"/>
    </row>
    <row r="3148" spans="1:29" s="246" customFormat="1" x14ac:dyDescent="0.3">
      <c r="A3148" s="189"/>
      <c r="F3148" s="247"/>
      <c r="J3148" s="189"/>
      <c r="K3148" s="189"/>
      <c r="L3148" s="189"/>
      <c r="M3148" s="189"/>
      <c r="N3148" s="189"/>
      <c r="O3148" s="189"/>
      <c r="P3148" s="189"/>
      <c r="Q3148" s="189"/>
      <c r="R3148" s="189"/>
      <c r="T3148" s="251"/>
      <c r="V3148" s="189"/>
      <c r="W3148" s="189"/>
      <c r="X3148" s="189"/>
      <c r="Y3148" s="189"/>
      <c r="AA3148" s="189"/>
      <c r="AB3148" s="189"/>
      <c r="AC3148" s="189"/>
    </row>
    <row r="3149" spans="1:29" s="246" customFormat="1" x14ac:dyDescent="0.3">
      <c r="A3149" s="189"/>
      <c r="F3149" s="247"/>
      <c r="J3149" s="189"/>
      <c r="K3149" s="189"/>
      <c r="L3149" s="189"/>
      <c r="M3149" s="189"/>
      <c r="N3149" s="189"/>
      <c r="O3149" s="189"/>
      <c r="P3149" s="189"/>
      <c r="Q3149" s="189"/>
      <c r="R3149" s="189"/>
      <c r="T3149" s="251"/>
      <c r="V3149" s="189"/>
      <c r="W3149" s="189"/>
      <c r="X3149" s="189"/>
      <c r="Y3149" s="189"/>
      <c r="AA3149" s="189"/>
      <c r="AB3149" s="189"/>
      <c r="AC3149" s="189"/>
    </row>
    <row r="3150" spans="1:29" s="246" customFormat="1" x14ac:dyDescent="0.3">
      <c r="A3150" s="189"/>
      <c r="F3150" s="247"/>
      <c r="J3150" s="189"/>
      <c r="K3150" s="189"/>
      <c r="L3150" s="189"/>
      <c r="M3150" s="189"/>
      <c r="N3150" s="189"/>
      <c r="O3150" s="189"/>
      <c r="P3150" s="189"/>
      <c r="Q3150" s="189"/>
      <c r="R3150" s="189"/>
      <c r="T3150" s="251"/>
      <c r="V3150" s="189"/>
      <c r="W3150" s="189"/>
      <c r="X3150" s="189"/>
      <c r="Y3150" s="189"/>
      <c r="AA3150" s="189"/>
      <c r="AB3150" s="189"/>
      <c r="AC3150" s="189"/>
    </row>
    <row r="3151" spans="1:29" s="246" customFormat="1" x14ac:dyDescent="0.3">
      <c r="A3151" s="189"/>
      <c r="F3151" s="247"/>
      <c r="J3151" s="189"/>
      <c r="K3151" s="189"/>
      <c r="L3151" s="189"/>
      <c r="M3151" s="189"/>
      <c r="N3151" s="189"/>
      <c r="O3151" s="189"/>
      <c r="P3151" s="189"/>
      <c r="Q3151" s="189"/>
      <c r="R3151" s="189"/>
      <c r="T3151" s="251"/>
      <c r="V3151" s="189"/>
      <c r="W3151" s="189"/>
      <c r="X3151" s="189"/>
      <c r="Y3151" s="189"/>
      <c r="AA3151" s="189"/>
      <c r="AB3151" s="189"/>
      <c r="AC3151" s="189"/>
    </row>
    <row r="3152" spans="1:29" s="246" customFormat="1" x14ac:dyDescent="0.3">
      <c r="A3152" s="189"/>
      <c r="F3152" s="247"/>
      <c r="J3152" s="189"/>
      <c r="K3152" s="189"/>
      <c r="L3152" s="189"/>
      <c r="M3152" s="189"/>
      <c r="N3152" s="189"/>
      <c r="O3152" s="189"/>
      <c r="P3152" s="189"/>
      <c r="Q3152" s="189"/>
      <c r="R3152" s="189"/>
      <c r="T3152" s="251"/>
      <c r="V3152" s="189"/>
      <c r="W3152" s="189"/>
      <c r="X3152" s="189"/>
      <c r="Y3152" s="189"/>
      <c r="AA3152" s="189"/>
      <c r="AB3152" s="189"/>
      <c r="AC3152" s="189"/>
    </row>
    <row r="3153" spans="1:29" s="246" customFormat="1" x14ac:dyDescent="0.3">
      <c r="A3153" s="189"/>
      <c r="F3153" s="247"/>
      <c r="J3153" s="189"/>
      <c r="K3153" s="189"/>
      <c r="L3153" s="189"/>
      <c r="M3153" s="189"/>
      <c r="N3153" s="189"/>
      <c r="O3153" s="189"/>
      <c r="P3153" s="189"/>
      <c r="Q3153" s="189"/>
      <c r="R3153" s="189"/>
      <c r="T3153" s="251"/>
      <c r="V3153" s="189"/>
      <c r="W3153" s="189"/>
      <c r="X3153" s="189"/>
      <c r="Y3153" s="189"/>
      <c r="AA3153" s="189"/>
      <c r="AB3153" s="189"/>
      <c r="AC3153" s="189"/>
    </row>
    <row r="3154" spans="1:29" s="246" customFormat="1" x14ac:dyDescent="0.3">
      <c r="A3154" s="189"/>
      <c r="F3154" s="247"/>
      <c r="J3154" s="189"/>
      <c r="K3154" s="189"/>
      <c r="L3154" s="189"/>
      <c r="M3154" s="189"/>
      <c r="N3154" s="189"/>
      <c r="O3154" s="189"/>
      <c r="P3154" s="189"/>
      <c r="Q3154" s="189"/>
      <c r="R3154" s="189"/>
      <c r="T3154" s="251"/>
      <c r="V3154" s="189"/>
      <c r="W3154" s="189"/>
      <c r="X3154" s="189"/>
      <c r="Y3154" s="189"/>
      <c r="AA3154" s="189"/>
      <c r="AB3154" s="189"/>
      <c r="AC3154" s="189"/>
    </row>
    <row r="3155" spans="1:29" s="246" customFormat="1" x14ac:dyDescent="0.3">
      <c r="A3155" s="189"/>
      <c r="F3155" s="247"/>
      <c r="J3155" s="189"/>
      <c r="K3155" s="189"/>
      <c r="L3155" s="189"/>
      <c r="M3155" s="189"/>
      <c r="N3155" s="189"/>
      <c r="O3155" s="189"/>
      <c r="P3155" s="189"/>
      <c r="Q3155" s="189"/>
      <c r="R3155" s="189"/>
      <c r="T3155" s="251"/>
      <c r="V3155" s="189"/>
      <c r="W3155" s="189"/>
      <c r="X3155" s="189"/>
      <c r="Y3155" s="189"/>
      <c r="AA3155" s="189"/>
      <c r="AB3155" s="189"/>
      <c r="AC3155" s="189"/>
    </row>
    <row r="3156" spans="1:29" s="246" customFormat="1" x14ac:dyDescent="0.3">
      <c r="A3156" s="189"/>
      <c r="F3156" s="247"/>
      <c r="J3156" s="189"/>
      <c r="K3156" s="189"/>
      <c r="L3156" s="189"/>
      <c r="M3156" s="189"/>
      <c r="N3156" s="189"/>
      <c r="O3156" s="189"/>
      <c r="P3156" s="189"/>
      <c r="Q3156" s="189"/>
      <c r="R3156" s="189"/>
      <c r="T3156" s="251"/>
      <c r="V3156" s="189"/>
      <c r="W3156" s="189"/>
      <c r="X3156" s="189"/>
      <c r="Y3156" s="189"/>
      <c r="AA3156" s="189"/>
      <c r="AB3156" s="189"/>
      <c r="AC3156" s="189"/>
    </row>
    <row r="3157" spans="1:29" s="246" customFormat="1" x14ac:dyDescent="0.3">
      <c r="A3157" s="189"/>
      <c r="F3157" s="247"/>
      <c r="J3157" s="189"/>
      <c r="K3157" s="189"/>
      <c r="L3157" s="189"/>
      <c r="M3157" s="189"/>
      <c r="N3157" s="189"/>
      <c r="O3157" s="189"/>
      <c r="P3157" s="189"/>
      <c r="Q3157" s="189"/>
      <c r="R3157" s="189"/>
      <c r="T3157" s="251"/>
      <c r="V3157" s="189"/>
      <c r="W3157" s="189"/>
      <c r="X3157" s="189"/>
      <c r="Y3157" s="189"/>
      <c r="AA3157" s="189"/>
      <c r="AB3157" s="189"/>
      <c r="AC3157" s="189"/>
    </row>
    <row r="3158" spans="1:29" s="246" customFormat="1" x14ac:dyDescent="0.3">
      <c r="A3158" s="189"/>
      <c r="F3158" s="247"/>
      <c r="J3158" s="189"/>
      <c r="K3158" s="189"/>
      <c r="L3158" s="189"/>
      <c r="M3158" s="189"/>
      <c r="N3158" s="189"/>
      <c r="O3158" s="189"/>
      <c r="P3158" s="189"/>
      <c r="Q3158" s="189"/>
      <c r="R3158" s="189"/>
      <c r="T3158" s="251"/>
      <c r="V3158" s="189"/>
      <c r="W3158" s="189"/>
      <c r="X3158" s="189"/>
      <c r="Y3158" s="189"/>
      <c r="AA3158" s="189"/>
      <c r="AB3158" s="189"/>
      <c r="AC3158" s="189"/>
    </row>
    <row r="3159" spans="1:29" s="246" customFormat="1" x14ac:dyDescent="0.3">
      <c r="A3159" s="189"/>
      <c r="F3159" s="247"/>
      <c r="J3159" s="189"/>
      <c r="K3159" s="189"/>
      <c r="L3159" s="189"/>
      <c r="M3159" s="189"/>
      <c r="N3159" s="189"/>
      <c r="O3159" s="189"/>
      <c r="P3159" s="189"/>
      <c r="Q3159" s="189"/>
      <c r="R3159" s="189"/>
      <c r="T3159" s="251"/>
      <c r="V3159" s="189"/>
      <c r="W3159" s="189"/>
      <c r="X3159" s="189"/>
      <c r="Y3159" s="189"/>
      <c r="AA3159" s="189"/>
      <c r="AB3159" s="189"/>
      <c r="AC3159" s="189"/>
    </row>
    <row r="3160" spans="1:29" s="246" customFormat="1" x14ac:dyDescent="0.3">
      <c r="A3160" s="189"/>
      <c r="F3160" s="247"/>
      <c r="J3160" s="189"/>
      <c r="K3160" s="189"/>
      <c r="L3160" s="189"/>
      <c r="M3160" s="189"/>
      <c r="N3160" s="189"/>
      <c r="O3160" s="189"/>
      <c r="P3160" s="189"/>
      <c r="Q3160" s="189"/>
      <c r="R3160" s="189"/>
      <c r="T3160" s="251"/>
      <c r="V3160" s="189"/>
      <c r="W3160" s="189"/>
      <c r="X3160" s="189"/>
      <c r="Y3160" s="189"/>
      <c r="AA3160" s="189"/>
      <c r="AB3160" s="189"/>
      <c r="AC3160" s="189"/>
    </row>
    <row r="3161" spans="1:29" s="246" customFormat="1" x14ac:dyDescent="0.3">
      <c r="A3161" s="189"/>
      <c r="F3161" s="247"/>
      <c r="J3161" s="189"/>
      <c r="K3161" s="189"/>
      <c r="L3161" s="189"/>
      <c r="M3161" s="189"/>
      <c r="N3161" s="189"/>
      <c r="O3161" s="189"/>
      <c r="P3161" s="189"/>
      <c r="Q3161" s="189"/>
      <c r="R3161" s="189"/>
      <c r="T3161" s="251"/>
      <c r="V3161" s="189"/>
      <c r="W3161" s="189"/>
      <c r="X3161" s="189"/>
      <c r="Y3161" s="189"/>
      <c r="AA3161" s="189"/>
      <c r="AB3161" s="189"/>
      <c r="AC3161" s="189"/>
    </row>
    <row r="3162" spans="1:29" s="246" customFormat="1" x14ac:dyDescent="0.3">
      <c r="A3162" s="189"/>
      <c r="F3162" s="247"/>
      <c r="J3162" s="189"/>
      <c r="K3162" s="189"/>
      <c r="L3162" s="189"/>
      <c r="M3162" s="189"/>
      <c r="N3162" s="189"/>
      <c r="O3162" s="189"/>
      <c r="P3162" s="189"/>
      <c r="Q3162" s="189"/>
      <c r="R3162" s="189"/>
      <c r="T3162" s="251"/>
      <c r="V3162" s="189"/>
      <c r="W3162" s="189"/>
      <c r="X3162" s="189"/>
      <c r="Y3162" s="189"/>
      <c r="AA3162" s="189"/>
      <c r="AB3162" s="189"/>
      <c r="AC3162" s="189"/>
    </row>
    <row r="3163" spans="1:29" s="246" customFormat="1" x14ac:dyDescent="0.3">
      <c r="A3163" s="189"/>
      <c r="F3163" s="247"/>
      <c r="J3163" s="189"/>
      <c r="K3163" s="189"/>
      <c r="L3163" s="189"/>
      <c r="M3163" s="189"/>
      <c r="N3163" s="189"/>
      <c r="O3163" s="189"/>
      <c r="P3163" s="189"/>
      <c r="Q3163" s="189"/>
      <c r="R3163" s="189"/>
      <c r="T3163" s="251"/>
      <c r="V3163" s="189"/>
      <c r="W3163" s="189"/>
      <c r="X3163" s="189"/>
      <c r="Y3163" s="189"/>
      <c r="AA3163" s="189"/>
      <c r="AB3163" s="189"/>
      <c r="AC3163" s="189"/>
    </row>
    <row r="3164" spans="1:29" s="246" customFormat="1" x14ac:dyDescent="0.3">
      <c r="A3164" s="189"/>
      <c r="F3164" s="247"/>
      <c r="J3164" s="189"/>
      <c r="K3164" s="189"/>
      <c r="L3164" s="189"/>
      <c r="M3164" s="189"/>
      <c r="N3164" s="189"/>
      <c r="O3164" s="189"/>
      <c r="P3164" s="189"/>
      <c r="Q3164" s="189"/>
      <c r="R3164" s="189"/>
      <c r="T3164" s="251"/>
      <c r="V3164" s="189"/>
      <c r="W3164" s="189"/>
      <c r="X3164" s="189"/>
      <c r="Y3164" s="189"/>
      <c r="AA3164" s="189"/>
      <c r="AB3164" s="189"/>
      <c r="AC3164" s="189"/>
    </row>
    <row r="3165" spans="1:29" s="246" customFormat="1" x14ac:dyDescent="0.3">
      <c r="A3165" s="189"/>
      <c r="F3165" s="247"/>
      <c r="J3165" s="189"/>
      <c r="K3165" s="189"/>
      <c r="L3165" s="189"/>
      <c r="M3165" s="189"/>
      <c r="N3165" s="189"/>
      <c r="O3165" s="189"/>
      <c r="P3165" s="189"/>
      <c r="Q3165" s="189"/>
      <c r="R3165" s="189"/>
      <c r="T3165" s="251"/>
      <c r="V3165" s="189"/>
      <c r="W3165" s="189"/>
      <c r="X3165" s="189"/>
      <c r="Y3165" s="189"/>
      <c r="AA3165" s="189"/>
      <c r="AB3165" s="189"/>
      <c r="AC3165" s="189"/>
    </row>
    <row r="3166" spans="1:29" s="246" customFormat="1" x14ac:dyDescent="0.3">
      <c r="A3166" s="189"/>
      <c r="F3166" s="247"/>
      <c r="J3166" s="189"/>
      <c r="K3166" s="189"/>
      <c r="L3166" s="189"/>
      <c r="M3166" s="189"/>
      <c r="N3166" s="189"/>
      <c r="O3166" s="189"/>
      <c r="P3166" s="189"/>
      <c r="Q3166" s="189"/>
      <c r="R3166" s="189"/>
      <c r="T3166" s="251"/>
      <c r="V3166" s="189"/>
      <c r="W3166" s="189"/>
      <c r="X3166" s="189"/>
      <c r="Y3166" s="189"/>
      <c r="AA3166" s="189"/>
      <c r="AB3166" s="189"/>
      <c r="AC3166" s="189"/>
    </row>
    <row r="3167" spans="1:29" s="246" customFormat="1" x14ac:dyDescent="0.3">
      <c r="A3167" s="189"/>
      <c r="F3167" s="247"/>
      <c r="J3167" s="189"/>
      <c r="K3167" s="189"/>
      <c r="L3167" s="189"/>
      <c r="M3167" s="189"/>
      <c r="N3167" s="189"/>
      <c r="O3167" s="189"/>
      <c r="P3167" s="189"/>
      <c r="Q3167" s="189"/>
      <c r="R3167" s="189"/>
      <c r="T3167" s="251"/>
      <c r="V3167" s="189"/>
      <c r="W3167" s="189"/>
      <c r="X3167" s="189"/>
      <c r="Y3167" s="189"/>
      <c r="AA3167" s="189"/>
      <c r="AB3167" s="189"/>
      <c r="AC3167" s="189"/>
    </row>
    <row r="3168" spans="1:29" s="246" customFormat="1" x14ac:dyDescent="0.3">
      <c r="A3168" s="189"/>
      <c r="F3168" s="247"/>
      <c r="J3168" s="189"/>
      <c r="K3168" s="189"/>
      <c r="L3168" s="189"/>
      <c r="M3168" s="189"/>
      <c r="N3168" s="189"/>
      <c r="O3168" s="189"/>
      <c r="P3168" s="189"/>
      <c r="Q3168" s="189"/>
      <c r="R3168" s="189"/>
      <c r="T3168" s="251"/>
      <c r="V3168" s="189"/>
      <c r="W3168" s="189"/>
      <c r="X3168" s="189"/>
      <c r="Y3168" s="189"/>
      <c r="AA3168" s="189"/>
      <c r="AB3168" s="189"/>
      <c r="AC3168" s="189"/>
    </row>
    <row r="3169" spans="1:29" s="246" customFormat="1" x14ac:dyDescent="0.3">
      <c r="A3169" s="189"/>
      <c r="F3169" s="247"/>
      <c r="J3169" s="189"/>
      <c r="K3169" s="189"/>
      <c r="L3169" s="189"/>
      <c r="M3169" s="189"/>
      <c r="N3169" s="189"/>
      <c r="O3169" s="189"/>
      <c r="P3169" s="189"/>
      <c r="Q3169" s="189"/>
      <c r="R3169" s="189"/>
      <c r="T3169" s="251"/>
      <c r="V3169" s="189"/>
      <c r="W3169" s="189"/>
      <c r="X3169" s="189"/>
      <c r="Y3169" s="189"/>
      <c r="AA3169" s="189"/>
      <c r="AB3169" s="189"/>
      <c r="AC3169" s="189"/>
    </row>
    <row r="3170" spans="1:29" s="246" customFormat="1" x14ac:dyDescent="0.3">
      <c r="A3170" s="189"/>
      <c r="F3170" s="247"/>
      <c r="J3170" s="189"/>
      <c r="K3170" s="189"/>
      <c r="L3170" s="189"/>
      <c r="M3170" s="189"/>
      <c r="N3170" s="189"/>
      <c r="O3170" s="189"/>
      <c r="P3170" s="189"/>
      <c r="Q3170" s="189"/>
      <c r="R3170" s="189"/>
      <c r="T3170" s="251"/>
      <c r="V3170" s="189"/>
      <c r="W3170" s="189"/>
      <c r="X3170" s="189"/>
      <c r="Y3170" s="189"/>
      <c r="AA3170" s="189"/>
      <c r="AB3170" s="189"/>
      <c r="AC3170" s="189"/>
    </row>
    <row r="3171" spans="1:29" s="246" customFormat="1" x14ac:dyDescent="0.3">
      <c r="A3171" s="189"/>
      <c r="F3171" s="247"/>
      <c r="J3171" s="189"/>
      <c r="K3171" s="189"/>
      <c r="L3171" s="189"/>
      <c r="M3171" s="189"/>
      <c r="N3171" s="189"/>
      <c r="O3171" s="189"/>
      <c r="P3171" s="189"/>
      <c r="Q3171" s="189"/>
      <c r="R3171" s="189"/>
      <c r="T3171" s="251"/>
      <c r="V3171" s="189"/>
      <c r="W3171" s="189"/>
      <c r="X3171" s="189"/>
      <c r="Y3171" s="189"/>
      <c r="AA3171" s="189"/>
      <c r="AB3171" s="189"/>
      <c r="AC3171" s="189"/>
    </row>
    <row r="3172" spans="1:29" s="246" customFormat="1" x14ac:dyDescent="0.3">
      <c r="A3172" s="189"/>
      <c r="F3172" s="247"/>
      <c r="J3172" s="189"/>
      <c r="K3172" s="189"/>
      <c r="L3172" s="189"/>
      <c r="M3172" s="189"/>
      <c r="N3172" s="189"/>
      <c r="O3172" s="189"/>
      <c r="P3172" s="189"/>
      <c r="Q3172" s="189"/>
      <c r="R3172" s="189"/>
      <c r="T3172" s="251"/>
      <c r="V3172" s="189"/>
      <c r="W3172" s="189"/>
      <c r="X3172" s="189"/>
      <c r="Y3172" s="189"/>
      <c r="AA3172" s="189"/>
      <c r="AB3172" s="189"/>
      <c r="AC3172" s="189"/>
    </row>
    <row r="3173" spans="1:29" s="246" customFormat="1" x14ac:dyDescent="0.3">
      <c r="A3173" s="189"/>
      <c r="F3173" s="247"/>
      <c r="J3173" s="189"/>
      <c r="K3173" s="189"/>
      <c r="L3173" s="189"/>
      <c r="M3173" s="189"/>
      <c r="N3173" s="189"/>
      <c r="O3173" s="189"/>
      <c r="P3173" s="189"/>
      <c r="Q3173" s="189"/>
      <c r="R3173" s="189"/>
      <c r="T3173" s="251"/>
      <c r="V3173" s="189"/>
      <c r="W3173" s="189"/>
      <c r="X3173" s="189"/>
      <c r="Y3173" s="189"/>
      <c r="AA3173" s="189"/>
      <c r="AB3173" s="189"/>
      <c r="AC3173" s="189"/>
    </row>
    <row r="3174" spans="1:29" s="246" customFormat="1" x14ac:dyDescent="0.3">
      <c r="A3174" s="189"/>
      <c r="F3174" s="247"/>
      <c r="J3174" s="189"/>
      <c r="K3174" s="189"/>
      <c r="L3174" s="189"/>
      <c r="M3174" s="189"/>
      <c r="N3174" s="189"/>
      <c r="O3174" s="189"/>
      <c r="P3174" s="189"/>
      <c r="Q3174" s="189"/>
      <c r="R3174" s="189"/>
      <c r="T3174" s="251"/>
      <c r="V3174" s="189"/>
      <c r="W3174" s="189"/>
      <c r="X3174" s="189"/>
      <c r="Y3174" s="189"/>
      <c r="AA3174" s="189"/>
      <c r="AB3174" s="189"/>
      <c r="AC3174" s="189"/>
    </row>
    <row r="3175" spans="1:29" s="246" customFormat="1" x14ac:dyDescent="0.3">
      <c r="A3175" s="189"/>
      <c r="F3175" s="247"/>
      <c r="J3175" s="189"/>
      <c r="K3175" s="189"/>
      <c r="L3175" s="189"/>
      <c r="M3175" s="189"/>
      <c r="N3175" s="189"/>
      <c r="O3175" s="189"/>
      <c r="P3175" s="189"/>
      <c r="Q3175" s="189"/>
      <c r="R3175" s="189"/>
      <c r="T3175" s="251"/>
      <c r="V3175" s="189"/>
      <c r="W3175" s="189"/>
      <c r="X3175" s="189"/>
      <c r="Y3175" s="189"/>
      <c r="AA3175" s="189"/>
      <c r="AB3175" s="189"/>
      <c r="AC3175" s="189"/>
    </row>
    <row r="3176" spans="1:29" s="246" customFormat="1" x14ac:dyDescent="0.3">
      <c r="A3176" s="189"/>
      <c r="F3176" s="247"/>
      <c r="J3176" s="189"/>
      <c r="K3176" s="189"/>
      <c r="L3176" s="189"/>
      <c r="M3176" s="189"/>
      <c r="N3176" s="189"/>
      <c r="O3176" s="189"/>
      <c r="P3176" s="189"/>
      <c r="Q3176" s="189"/>
      <c r="R3176" s="189"/>
      <c r="T3176" s="251"/>
      <c r="V3176" s="189"/>
      <c r="W3176" s="189"/>
      <c r="X3176" s="189"/>
      <c r="Y3176" s="189"/>
      <c r="AA3176" s="189"/>
      <c r="AB3176" s="189"/>
      <c r="AC3176" s="189"/>
    </row>
    <row r="3177" spans="1:29" s="246" customFormat="1" x14ac:dyDescent="0.3">
      <c r="A3177" s="189"/>
      <c r="F3177" s="247"/>
      <c r="J3177" s="189"/>
      <c r="K3177" s="189"/>
      <c r="L3177" s="189"/>
      <c r="M3177" s="189"/>
      <c r="N3177" s="189"/>
      <c r="O3177" s="189"/>
      <c r="P3177" s="189"/>
      <c r="Q3177" s="189"/>
      <c r="R3177" s="189"/>
      <c r="T3177" s="251"/>
      <c r="V3177" s="189"/>
      <c r="W3177" s="189"/>
      <c r="X3177" s="189"/>
      <c r="Y3177" s="189"/>
      <c r="AA3177" s="189"/>
      <c r="AB3177" s="189"/>
      <c r="AC3177" s="189"/>
    </row>
    <row r="3178" spans="1:29" s="246" customFormat="1" x14ac:dyDescent="0.3">
      <c r="A3178" s="189"/>
      <c r="F3178" s="247"/>
      <c r="J3178" s="189"/>
      <c r="K3178" s="189"/>
      <c r="L3178" s="189"/>
      <c r="M3178" s="189"/>
      <c r="N3178" s="189"/>
      <c r="O3178" s="189"/>
      <c r="P3178" s="189"/>
      <c r="Q3178" s="189"/>
      <c r="R3178" s="189"/>
      <c r="T3178" s="251"/>
      <c r="V3178" s="189"/>
      <c r="W3178" s="189"/>
      <c r="X3178" s="189"/>
      <c r="Y3178" s="189"/>
      <c r="AA3178" s="189"/>
      <c r="AB3178" s="189"/>
      <c r="AC3178" s="189"/>
    </row>
    <row r="3179" spans="1:29" s="246" customFormat="1" x14ac:dyDescent="0.3">
      <c r="A3179" s="189"/>
      <c r="F3179" s="247"/>
      <c r="J3179" s="189"/>
      <c r="K3179" s="189"/>
      <c r="L3179" s="189"/>
      <c r="M3179" s="189"/>
      <c r="N3179" s="189"/>
      <c r="O3179" s="189"/>
      <c r="P3179" s="189"/>
      <c r="Q3179" s="189"/>
      <c r="R3179" s="189"/>
      <c r="T3179" s="251"/>
      <c r="V3179" s="189"/>
      <c r="W3179" s="189"/>
      <c r="X3179" s="189"/>
      <c r="Y3179" s="189"/>
      <c r="AA3179" s="189"/>
      <c r="AB3179" s="189"/>
      <c r="AC3179" s="189"/>
    </row>
    <row r="3180" spans="1:29" s="246" customFormat="1" x14ac:dyDescent="0.3">
      <c r="A3180" s="189"/>
      <c r="F3180" s="247"/>
      <c r="J3180" s="189"/>
      <c r="K3180" s="189"/>
      <c r="L3180" s="189"/>
      <c r="M3180" s="189"/>
      <c r="N3180" s="189"/>
      <c r="O3180" s="189"/>
      <c r="P3180" s="189"/>
      <c r="Q3180" s="189"/>
      <c r="R3180" s="189"/>
      <c r="T3180" s="251"/>
      <c r="V3180" s="189"/>
      <c r="W3180" s="189"/>
      <c r="X3180" s="189"/>
      <c r="Y3180" s="189"/>
      <c r="AA3180" s="189"/>
      <c r="AB3180" s="189"/>
      <c r="AC3180" s="189"/>
    </row>
    <row r="3181" spans="1:29" s="246" customFormat="1" x14ac:dyDescent="0.3">
      <c r="A3181" s="189"/>
      <c r="F3181" s="247"/>
      <c r="J3181" s="189"/>
      <c r="K3181" s="189"/>
      <c r="L3181" s="189"/>
      <c r="M3181" s="189"/>
      <c r="N3181" s="189"/>
      <c r="O3181" s="189"/>
      <c r="P3181" s="189"/>
      <c r="Q3181" s="189"/>
      <c r="R3181" s="189"/>
      <c r="T3181" s="251"/>
      <c r="V3181" s="189"/>
      <c r="W3181" s="189"/>
      <c r="X3181" s="189"/>
      <c r="Y3181" s="189"/>
      <c r="AA3181" s="189"/>
      <c r="AB3181" s="189"/>
      <c r="AC3181" s="189"/>
    </row>
    <row r="3182" spans="1:29" s="246" customFormat="1" x14ac:dyDescent="0.3">
      <c r="A3182" s="189"/>
      <c r="F3182" s="247"/>
      <c r="J3182" s="189"/>
      <c r="K3182" s="189"/>
      <c r="L3182" s="189"/>
      <c r="M3182" s="189"/>
      <c r="N3182" s="189"/>
      <c r="O3182" s="189"/>
      <c r="P3182" s="189"/>
      <c r="Q3182" s="189"/>
      <c r="R3182" s="189"/>
      <c r="T3182" s="251"/>
      <c r="V3182" s="189"/>
      <c r="W3182" s="189"/>
      <c r="X3182" s="189"/>
      <c r="Y3182" s="189"/>
      <c r="AA3182" s="189"/>
      <c r="AB3182" s="189"/>
      <c r="AC3182" s="189"/>
    </row>
    <row r="3183" spans="1:29" s="246" customFormat="1" x14ac:dyDescent="0.3">
      <c r="A3183" s="189"/>
      <c r="F3183" s="247"/>
      <c r="J3183" s="189"/>
      <c r="K3183" s="189"/>
      <c r="L3183" s="189"/>
      <c r="M3183" s="189"/>
      <c r="N3183" s="189"/>
      <c r="O3183" s="189"/>
      <c r="P3183" s="189"/>
      <c r="Q3183" s="189"/>
      <c r="R3183" s="189"/>
      <c r="T3183" s="251"/>
      <c r="V3183" s="189"/>
      <c r="W3183" s="189"/>
      <c r="X3183" s="189"/>
      <c r="Y3183" s="189"/>
      <c r="AA3183" s="189"/>
      <c r="AB3183" s="189"/>
      <c r="AC3183" s="189"/>
    </row>
    <row r="3184" spans="1:29" s="246" customFormat="1" x14ac:dyDescent="0.3">
      <c r="A3184" s="189"/>
      <c r="F3184" s="247"/>
      <c r="J3184" s="189"/>
      <c r="K3184" s="189"/>
      <c r="L3184" s="189"/>
      <c r="M3184" s="189"/>
      <c r="N3184" s="189"/>
      <c r="O3184" s="189"/>
      <c r="P3184" s="189"/>
      <c r="Q3184" s="189"/>
      <c r="R3184" s="189"/>
      <c r="T3184" s="251"/>
      <c r="V3184" s="189"/>
      <c r="W3184" s="189"/>
      <c r="X3184" s="189"/>
      <c r="Y3184" s="189"/>
      <c r="AA3184" s="189"/>
      <c r="AB3184" s="189"/>
      <c r="AC3184" s="189"/>
    </row>
    <row r="3185" spans="1:29" s="246" customFormat="1" x14ac:dyDescent="0.3">
      <c r="A3185" s="189"/>
      <c r="F3185" s="247"/>
      <c r="J3185" s="189"/>
      <c r="K3185" s="189"/>
      <c r="L3185" s="189"/>
      <c r="M3185" s="189"/>
      <c r="N3185" s="189"/>
      <c r="O3185" s="189"/>
      <c r="P3185" s="189"/>
      <c r="Q3185" s="189"/>
      <c r="R3185" s="189"/>
      <c r="T3185" s="251"/>
      <c r="V3185" s="189"/>
      <c r="W3185" s="189"/>
      <c r="X3185" s="189"/>
      <c r="Y3185" s="189"/>
      <c r="AA3185" s="189"/>
      <c r="AB3185" s="189"/>
      <c r="AC3185" s="189"/>
    </row>
    <row r="3186" spans="1:29" s="246" customFormat="1" x14ac:dyDescent="0.3">
      <c r="A3186" s="189"/>
      <c r="F3186" s="247"/>
      <c r="J3186" s="189"/>
      <c r="K3186" s="189"/>
      <c r="L3186" s="189"/>
      <c r="M3186" s="189"/>
      <c r="N3186" s="189"/>
      <c r="O3186" s="189"/>
      <c r="P3186" s="189"/>
      <c r="Q3186" s="189"/>
      <c r="R3186" s="189"/>
      <c r="T3186" s="251"/>
      <c r="V3186" s="189"/>
      <c r="W3186" s="189"/>
      <c r="X3186" s="189"/>
      <c r="Y3186" s="189"/>
      <c r="AA3186" s="189"/>
      <c r="AB3186" s="189"/>
      <c r="AC3186" s="189"/>
    </row>
    <row r="3187" spans="1:29" s="246" customFormat="1" x14ac:dyDescent="0.3">
      <c r="A3187" s="189"/>
      <c r="F3187" s="247"/>
      <c r="J3187" s="189"/>
      <c r="K3187" s="189"/>
      <c r="L3187" s="189"/>
      <c r="M3187" s="189"/>
      <c r="N3187" s="189"/>
      <c r="O3187" s="189"/>
      <c r="P3187" s="189"/>
      <c r="Q3187" s="189"/>
      <c r="R3187" s="189"/>
      <c r="T3187" s="251"/>
      <c r="V3187" s="189"/>
      <c r="W3187" s="189"/>
      <c r="X3187" s="189"/>
      <c r="Y3187" s="189"/>
      <c r="AA3187" s="189"/>
      <c r="AB3187" s="189"/>
      <c r="AC3187" s="189"/>
    </row>
    <row r="3188" spans="1:29" s="246" customFormat="1" x14ac:dyDescent="0.3">
      <c r="A3188" s="189"/>
      <c r="F3188" s="247"/>
      <c r="J3188" s="189"/>
      <c r="K3188" s="189"/>
      <c r="L3188" s="189"/>
      <c r="M3188" s="189"/>
      <c r="N3188" s="189"/>
      <c r="O3188" s="189"/>
      <c r="P3188" s="189"/>
      <c r="Q3188" s="189"/>
      <c r="R3188" s="189"/>
      <c r="T3188" s="251"/>
      <c r="V3188" s="189"/>
      <c r="W3188" s="189"/>
      <c r="X3188" s="189"/>
      <c r="Y3188" s="189"/>
      <c r="AA3188" s="189"/>
      <c r="AB3188" s="189"/>
      <c r="AC3188" s="189"/>
    </row>
    <row r="3189" spans="1:29" s="246" customFormat="1" x14ac:dyDescent="0.3">
      <c r="A3189" s="189"/>
      <c r="F3189" s="247"/>
      <c r="J3189" s="189"/>
      <c r="K3189" s="189"/>
      <c r="L3189" s="189"/>
      <c r="M3189" s="189"/>
      <c r="N3189" s="189"/>
      <c r="O3189" s="189"/>
      <c r="P3189" s="189"/>
      <c r="Q3189" s="189"/>
      <c r="R3189" s="189"/>
      <c r="T3189" s="251"/>
      <c r="V3189" s="189"/>
      <c r="W3189" s="189"/>
      <c r="X3189" s="189"/>
      <c r="Y3189" s="189"/>
      <c r="AA3189" s="189"/>
      <c r="AB3189" s="189"/>
      <c r="AC3189" s="189"/>
    </row>
    <row r="3190" spans="1:29" s="246" customFormat="1" x14ac:dyDescent="0.3">
      <c r="A3190" s="189"/>
      <c r="F3190" s="247"/>
      <c r="J3190" s="189"/>
      <c r="K3190" s="189"/>
      <c r="L3190" s="189"/>
      <c r="M3190" s="189"/>
      <c r="N3190" s="189"/>
      <c r="O3190" s="189"/>
      <c r="P3190" s="189"/>
      <c r="Q3190" s="189"/>
      <c r="R3190" s="189"/>
      <c r="T3190" s="251"/>
      <c r="V3190" s="189"/>
      <c r="W3190" s="189"/>
      <c r="X3190" s="189"/>
      <c r="Y3190" s="189"/>
      <c r="AA3190" s="189"/>
      <c r="AB3190" s="189"/>
      <c r="AC3190" s="189"/>
    </row>
    <row r="3191" spans="1:29" s="246" customFormat="1" x14ac:dyDescent="0.3">
      <c r="A3191" s="189"/>
      <c r="F3191" s="247"/>
      <c r="J3191" s="189"/>
      <c r="K3191" s="189"/>
      <c r="L3191" s="189"/>
      <c r="M3191" s="189"/>
      <c r="N3191" s="189"/>
      <c r="O3191" s="189"/>
      <c r="P3191" s="189"/>
      <c r="Q3191" s="189"/>
      <c r="R3191" s="189"/>
      <c r="T3191" s="251"/>
      <c r="V3191" s="189"/>
      <c r="W3191" s="189"/>
      <c r="X3191" s="189"/>
      <c r="Y3191" s="189"/>
      <c r="AA3191" s="189"/>
      <c r="AB3191" s="189"/>
      <c r="AC3191" s="189"/>
    </row>
    <row r="3192" spans="1:29" s="246" customFormat="1" x14ac:dyDescent="0.3">
      <c r="A3192" s="189"/>
      <c r="F3192" s="247"/>
      <c r="J3192" s="189"/>
      <c r="K3192" s="189"/>
      <c r="L3192" s="189"/>
      <c r="M3192" s="189"/>
      <c r="N3192" s="189"/>
      <c r="O3192" s="189"/>
      <c r="P3192" s="189"/>
      <c r="Q3192" s="189"/>
      <c r="R3192" s="189"/>
      <c r="T3192" s="251"/>
      <c r="V3192" s="189"/>
      <c r="W3192" s="189"/>
      <c r="X3192" s="189"/>
      <c r="Y3192" s="189"/>
      <c r="AA3192" s="189"/>
      <c r="AB3192" s="189"/>
      <c r="AC3192" s="189"/>
    </row>
    <row r="3193" spans="1:29" s="246" customFormat="1" x14ac:dyDescent="0.3">
      <c r="A3193" s="189"/>
      <c r="F3193" s="247"/>
      <c r="J3193" s="189"/>
      <c r="K3193" s="189"/>
      <c r="L3193" s="189"/>
      <c r="M3193" s="189"/>
      <c r="N3193" s="189"/>
      <c r="O3193" s="189"/>
      <c r="P3193" s="189"/>
      <c r="Q3193" s="189"/>
      <c r="R3193" s="189"/>
      <c r="T3193" s="251"/>
      <c r="V3193" s="189"/>
      <c r="W3193" s="189"/>
      <c r="X3193" s="189"/>
      <c r="Y3193" s="189"/>
      <c r="AA3193" s="189"/>
      <c r="AB3193" s="189"/>
      <c r="AC3193" s="189"/>
    </row>
    <row r="3194" spans="1:29" s="246" customFormat="1" x14ac:dyDescent="0.3">
      <c r="A3194" s="189"/>
      <c r="F3194" s="247"/>
      <c r="J3194" s="189"/>
      <c r="K3194" s="189"/>
      <c r="L3194" s="189"/>
      <c r="M3194" s="189"/>
      <c r="N3194" s="189"/>
      <c r="O3194" s="189"/>
      <c r="P3194" s="189"/>
      <c r="Q3194" s="189"/>
      <c r="R3194" s="189"/>
      <c r="T3194" s="251"/>
      <c r="V3194" s="189"/>
      <c r="W3194" s="189"/>
      <c r="X3194" s="189"/>
      <c r="Y3194" s="189"/>
      <c r="AA3194" s="189"/>
      <c r="AB3194" s="189"/>
      <c r="AC3194" s="189"/>
    </row>
    <row r="3195" spans="1:29" s="246" customFormat="1" x14ac:dyDescent="0.3">
      <c r="A3195" s="189"/>
      <c r="F3195" s="247"/>
      <c r="J3195" s="189"/>
      <c r="K3195" s="189"/>
      <c r="L3195" s="189"/>
      <c r="M3195" s="189"/>
      <c r="N3195" s="189"/>
      <c r="O3195" s="189"/>
      <c r="P3195" s="189"/>
      <c r="Q3195" s="189"/>
      <c r="R3195" s="189"/>
      <c r="T3195" s="251"/>
      <c r="V3195" s="189"/>
      <c r="W3195" s="189"/>
      <c r="X3195" s="189"/>
      <c r="Y3195" s="189"/>
      <c r="AA3195" s="189"/>
      <c r="AB3195" s="189"/>
      <c r="AC3195" s="189"/>
    </row>
    <row r="3196" spans="1:29" s="246" customFormat="1" x14ac:dyDescent="0.3">
      <c r="A3196" s="189"/>
      <c r="F3196" s="247"/>
      <c r="J3196" s="189"/>
      <c r="K3196" s="189"/>
      <c r="L3196" s="189"/>
      <c r="M3196" s="189"/>
      <c r="N3196" s="189"/>
      <c r="O3196" s="189"/>
      <c r="P3196" s="189"/>
      <c r="Q3196" s="189"/>
      <c r="R3196" s="189"/>
      <c r="T3196" s="251"/>
      <c r="V3196" s="189"/>
      <c r="W3196" s="189"/>
      <c r="X3196" s="189"/>
      <c r="Y3196" s="189"/>
      <c r="AA3196" s="189"/>
      <c r="AB3196" s="189"/>
      <c r="AC3196" s="189"/>
    </row>
    <row r="3197" spans="1:29" s="246" customFormat="1" x14ac:dyDescent="0.3">
      <c r="A3197" s="189"/>
      <c r="F3197" s="247"/>
      <c r="J3197" s="189"/>
      <c r="K3197" s="189"/>
      <c r="L3197" s="189"/>
      <c r="M3197" s="189"/>
      <c r="N3197" s="189"/>
      <c r="O3197" s="189"/>
      <c r="P3197" s="189"/>
      <c r="Q3197" s="189"/>
      <c r="R3197" s="189"/>
      <c r="T3197" s="251"/>
      <c r="V3197" s="189"/>
      <c r="W3197" s="189"/>
      <c r="X3197" s="189"/>
      <c r="Y3197" s="189"/>
      <c r="AA3197" s="189"/>
      <c r="AB3197" s="189"/>
      <c r="AC3197" s="189"/>
    </row>
    <row r="3198" spans="1:29" s="246" customFormat="1" x14ac:dyDescent="0.3">
      <c r="A3198" s="189"/>
      <c r="F3198" s="247"/>
      <c r="J3198" s="189"/>
      <c r="K3198" s="189"/>
      <c r="L3198" s="189"/>
      <c r="M3198" s="189"/>
      <c r="N3198" s="189"/>
      <c r="O3198" s="189"/>
      <c r="P3198" s="189"/>
      <c r="Q3198" s="189"/>
      <c r="R3198" s="189"/>
      <c r="T3198" s="251"/>
      <c r="V3198" s="189"/>
      <c r="W3198" s="189"/>
      <c r="X3198" s="189"/>
      <c r="Y3198" s="189"/>
      <c r="AA3198" s="189"/>
      <c r="AB3198" s="189"/>
      <c r="AC3198" s="189"/>
    </row>
    <row r="3199" spans="1:29" s="246" customFormat="1" x14ac:dyDescent="0.3">
      <c r="A3199" s="189"/>
      <c r="F3199" s="247"/>
      <c r="J3199" s="189"/>
      <c r="K3199" s="189"/>
      <c r="L3199" s="189"/>
      <c r="M3199" s="189"/>
      <c r="N3199" s="189"/>
      <c r="O3199" s="189"/>
      <c r="P3199" s="189"/>
      <c r="Q3199" s="189"/>
      <c r="R3199" s="189"/>
      <c r="T3199" s="251"/>
      <c r="V3199" s="189"/>
      <c r="W3199" s="189"/>
      <c r="X3199" s="189"/>
      <c r="Y3199" s="189"/>
      <c r="AA3199" s="189"/>
      <c r="AB3199" s="189"/>
      <c r="AC3199" s="189"/>
    </row>
    <row r="3200" spans="1:29" s="246" customFormat="1" x14ac:dyDescent="0.3">
      <c r="A3200" s="189"/>
      <c r="F3200" s="247"/>
      <c r="J3200" s="189"/>
      <c r="K3200" s="189"/>
      <c r="L3200" s="189"/>
      <c r="M3200" s="189"/>
      <c r="N3200" s="189"/>
      <c r="O3200" s="189"/>
      <c r="P3200" s="189"/>
      <c r="Q3200" s="189"/>
      <c r="R3200" s="189"/>
      <c r="T3200" s="251"/>
      <c r="V3200" s="189"/>
      <c r="W3200" s="189"/>
      <c r="X3200" s="189"/>
      <c r="Y3200" s="189"/>
      <c r="AA3200" s="189"/>
      <c r="AB3200" s="189"/>
      <c r="AC3200" s="189"/>
    </row>
    <row r="3201" spans="1:29" s="246" customFormat="1" x14ac:dyDescent="0.3">
      <c r="A3201" s="189"/>
      <c r="F3201" s="247"/>
      <c r="J3201" s="189"/>
      <c r="K3201" s="189"/>
      <c r="L3201" s="189"/>
      <c r="M3201" s="189"/>
      <c r="N3201" s="189"/>
      <c r="O3201" s="189"/>
      <c r="P3201" s="189"/>
      <c r="Q3201" s="189"/>
      <c r="R3201" s="189"/>
      <c r="T3201" s="251"/>
      <c r="V3201" s="189"/>
      <c r="W3201" s="189"/>
      <c r="X3201" s="189"/>
      <c r="Y3201" s="189"/>
      <c r="AA3201" s="189"/>
      <c r="AB3201" s="189"/>
      <c r="AC3201" s="189"/>
    </row>
    <row r="3202" spans="1:29" s="246" customFormat="1" x14ac:dyDescent="0.3">
      <c r="A3202" s="189"/>
      <c r="F3202" s="247"/>
      <c r="J3202" s="189"/>
      <c r="K3202" s="189"/>
      <c r="L3202" s="189"/>
      <c r="M3202" s="189"/>
      <c r="N3202" s="189"/>
      <c r="O3202" s="189"/>
      <c r="P3202" s="189"/>
      <c r="Q3202" s="189"/>
      <c r="R3202" s="189"/>
      <c r="T3202" s="251"/>
      <c r="V3202" s="189"/>
      <c r="W3202" s="189"/>
      <c r="X3202" s="189"/>
      <c r="Y3202" s="189"/>
      <c r="AA3202" s="189"/>
      <c r="AB3202" s="189"/>
      <c r="AC3202" s="189"/>
    </row>
    <row r="3203" spans="1:29" s="246" customFormat="1" x14ac:dyDescent="0.3">
      <c r="A3203" s="189"/>
      <c r="F3203" s="247"/>
      <c r="J3203" s="189"/>
      <c r="K3203" s="189"/>
      <c r="L3203" s="189"/>
      <c r="M3203" s="189"/>
      <c r="N3203" s="189"/>
      <c r="O3203" s="189"/>
      <c r="P3203" s="189"/>
      <c r="Q3203" s="189"/>
      <c r="R3203" s="189"/>
      <c r="T3203" s="251"/>
      <c r="V3203" s="189"/>
      <c r="W3203" s="189"/>
      <c r="X3203" s="189"/>
      <c r="Y3203" s="189"/>
      <c r="AA3203" s="189"/>
      <c r="AB3203" s="189"/>
      <c r="AC3203" s="189"/>
    </row>
    <row r="3204" spans="1:29" s="246" customFormat="1" x14ac:dyDescent="0.3">
      <c r="A3204" s="189"/>
      <c r="F3204" s="247"/>
      <c r="J3204" s="189"/>
      <c r="K3204" s="189"/>
      <c r="L3204" s="189"/>
      <c r="M3204" s="189"/>
      <c r="N3204" s="189"/>
      <c r="O3204" s="189"/>
      <c r="P3204" s="189"/>
      <c r="Q3204" s="189"/>
      <c r="R3204" s="189"/>
      <c r="T3204" s="251"/>
      <c r="V3204" s="189"/>
      <c r="W3204" s="189"/>
      <c r="X3204" s="189"/>
      <c r="Y3204" s="189"/>
      <c r="AA3204" s="189"/>
      <c r="AB3204" s="189"/>
      <c r="AC3204" s="189"/>
    </row>
    <row r="3205" spans="1:29" s="246" customFormat="1" x14ac:dyDescent="0.3">
      <c r="A3205" s="189"/>
      <c r="F3205" s="247"/>
      <c r="J3205" s="189"/>
      <c r="K3205" s="189"/>
      <c r="L3205" s="189"/>
      <c r="M3205" s="189"/>
      <c r="N3205" s="189"/>
      <c r="O3205" s="189"/>
      <c r="P3205" s="189"/>
      <c r="Q3205" s="189"/>
      <c r="R3205" s="189"/>
      <c r="T3205" s="251"/>
      <c r="V3205" s="189"/>
      <c r="W3205" s="189"/>
      <c r="X3205" s="189"/>
      <c r="Y3205" s="189"/>
      <c r="AA3205" s="189"/>
      <c r="AB3205" s="189"/>
      <c r="AC3205" s="189"/>
    </row>
    <row r="3206" spans="1:29" s="246" customFormat="1" x14ac:dyDescent="0.3">
      <c r="A3206" s="189"/>
      <c r="F3206" s="247"/>
      <c r="J3206" s="189"/>
      <c r="K3206" s="189"/>
      <c r="L3206" s="189"/>
      <c r="M3206" s="189"/>
      <c r="N3206" s="189"/>
      <c r="O3206" s="189"/>
      <c r="P3206" s="189"/>
      <c r="Q3206" s="189"/>
      <c r="R3206" s="189"/>
      <c r="T3206" s="251"/>
      <c r="V3206" s="189"/>
      <c r="W3206" s="189"/>
      <c r="X3206" s="189"/>
      <c r="Y3206" s="189"/>
      <c r="AA3206" s="189"/>
      <c r="AB3206" s="189"/>
      <c r="AC3206" s="189"/>
    </row>
    <row r="3207" spans="1:29" s="246" customFormat="1" x14ac:dyDescent="0.3">
      <c r="A3207" s="189"/>
      <c r="F3207" s="247"/>
      <c r="J3207" s="189"/>
      <c r="K3207" s="189"/>
      <c r="L3207" s="189"/>
      <c r="M3207" s="189"/>
      <c r="N3207" s="189"/>
      <c r="O3207" s="189"/>
      <c r="P3207" s="189"/>
      <c r="Q3207" s="189"/>
      <c r="R3207" s="189"/>
      <c r="T3207" s="251"/>
      <c r="V3207" s="189"/>
      <c r="W3207" s="189"/>
      <c r="X3207" s="189"/>
      <c r="Y3207" s="189"/>
      <c r="AA3207" s="189"/>
      <c r="AB3207" s="189"/>
      <c r="AC3207" s="189"/>
    </row>
    <row r="3208" spans="1:29" s="246" customFormat="1" x14ac:dyDescent="0.3">
      <c r="A3208" s="189"/>
      <c r="F3208" s="247"/>
      <c r="J3208" s="189"/>
      <c r="K3208" s="189"/>
      <c r="L3208" s="189"/>
      <c r="M3208" s="189"/>
      <c r="N3208" s="189"/>
      <c r="O3208" s="189"/>
      <c r="P3208" s="189"/>
      <c r="Q3208" s="189"/>
      <c r="R3208" s="189"/>
      <c r="T3208" s="251"/>
      <c r="V3208" s="189"/>
      <c r="W3208" s="189"/>
      <c r="X3208" s="189"/>
      <c r="Y3208" s="189"/>
      <c r="AA3208" s="189"/>
      <c r="AB3208" s="189"/>
      <c r="AC3208" s="189"/>
    </row>
    <row r="3209" spans="1:29" s="246" customFormat="1" x14ac:dyDescent="0.3">
      <c r="A3209" s="189"/>
      <c r="F3209" s="247"/>
      <c r="J3209" s="189"/>
      <c r="K3209" s="189"/>
      <c r="L3209" s="189"/>
      <c r="M3209" s="189"/>
      <c r="N3209" s="189"/>
      <c r="O3209" s="189"/>
      <c r="P3209" s="189"/>
      <c r="Q3209" s="189"/>
      <c r="R3209" s="189"/>
      <c r="T3209" s="251"/>
      <c r="V3209" s="189"/>
      <c r="W3209" s="189"/>
      <c r="X3209" s="189"/>
      <c r="Y3209" s="189"/>
      <c r="AA3209" s="189"/>
      <c r="AB3209" s="189"/>
      <c r="AC3209" s="189"/>
    </row>
    <row r="3210" spans="1:29" s="246" customFormat="1" x14ac:dyDescent="0.3">
      <c r="A3210" s="189"/>
      <c r="F3210" s="247"/>
      <c r="J3210" s="189"/>
      <c r="K3210" s="189"/>
      <c r="L3210" s="189"/>
      <c r="M3210" s="189"/>
      <c r="N3210" s="189"/>
      <c r="O3210" s="189"/>
      <c r="P3210" s="189"/>
      <c r="Q3210" s="189"/>
      <c r="R3210" s="189"/>
      <c r="T3210" s="251"/>
      <c r="V3210" s="189"/>
      <c r="W3210" s="189"/>
      <c r="X3210" s="189"/>
      <c r="Y3210" s="189"/>
      <c r="AA3210" s="189"/>
      <c r="AB3210" s="189"/>
      <c r="AC3210" s="189"/>
    </row>
    <row r="3211" spans="1:29" s="246" customFormat="1" x14ac:dyDescent="0.3">
      <c r="A3211" s="189"/>
      <c r="F3211" s="247"/>
      <c r="J3211" s="189"/>
      <c r="K3211" s="189"/>
      <c r="L3211" s="189"/>
      <c r="M3211" s="189"/>
      <c r="N3211" s="189"/>
      <c r="O3211" s="189"/>
      <c r="P3211" s="189"/>
      <c r="Q3211" s="189"/>
      <c r="R3211" s="189"/>
      <c r="T3211" s="251"/>
      <c r="V3211" s="189"/>
      <c r="W3211" s="189"/>
      <c r="X3211" s="189"/>
      <c r="Y3211" s="189"/>
      <c r="AA3211" s="189"/>
      <c r="AB3211" s="189"/>
      <c r="AC3211" s="189"/>
    </row>
    <row r="3212" spans="1:29" s="246" customFormat="1" x14ac:dyDescent="0.3">
      <c r="A3212" s="189"/>
      <c r="F3212" s="247"/>
      <c r="J3212" s="189"/>
      <c r="K3212" s="189"/>
      <c r="L3212" s="189"/>
      <c r="M3212" s="189"/>
      <c r="N3212" s="189"/>
      <c r="O3212" s="189"/>
      <c r="P3212" s="189"/>
      <c r="Q3212" s="189"/>
      <c r="R3212" s="189"/>
      <c r="T3212" s="251"/>
      <c r="V3212" s="189"/>
      <c r="W3212" s="189"/>
      <c r="X3212" s="189"/>
      <c r="Y3212" s="189"/>
      <c r="AA3212" s="189"/>
      <c r="AB3212" s="189"/>
      <c r="AC3212" s="189"/>
    </row>
    <row r="3213" spans="1:29" s="246" customFormat="1" x14ac:dyDescent="0.3">
      <c r="A3213" s="189"/>
      <c r="F3213" s="247"/>
      <c r="J3213" s="189"/>
      <c r="K3213" s="189"/>
      <c r="L3213" s="189"/>
      <c r="M3213" s="189"/>
      <c r="N3213" s="189"/>
      <c r="O3213" s="189"/>
      <c r="P3213" s="189"/>
      <c r="Q3213" s="189"/>
      <c r="R3213" s="189"/>
      <c r="T3213" s="251"/>
      <c r="V3213" s="189"/>
      <c r="W3213" s="189"/>
      <c r="X3213" s="189"/>
      <c r="Y3213" s="189"/>
      <c r="AA3213" s="189"/>
      <c r="AB3213" s="189"/>
      <c r="AC3213" s="189"/>
    </row>
    <row r="3214" spans="1:29" s="246" customFormat="1" x14ac:dyDescent="0.3">
      <c r="A3214" s="189"/>
      <c r="F3214" s="247"/>
      <c r="J3214" s="189"/>
      <c r="K3214" s="189"/>
      <c r="L3214" s="189"/>
      <c r="M3214" s="189"/>
      <c r="N3214" s="189"/>
      <c r="O3214" s="189"/>
      <c r="P3214" s="189"/>
      <c r="Q3214" s="189"/>
      <c r="R3214" s="189"/>
      <c r="T3214" s="251"/>
      <c r="V3214" s="189"/>
      <c r="W3214" s="189"/>
      <c r="X3214" s="189"/>
      <c r="Y3214" s="189"/>
      <c r="AA3214" s="189"/>
      <c r="AB3214" s="189"/>
      <c r="AC3214" s="189"/>
    </row>
    <row r="3215" spans="1:29" s="246" customFormat="1" x14ac:dyDescent="0.3">
      <c r="A3215" s="189"/>
      <c r="F3215" s="247"/>
      <c r="J3215" s="189"/>
      <c r="K3215" s="189"/>
      <c r="L3215" s="189"/>
      <c r="M3215" s="189"/>
      <c r="N3215" s="189"/>
      <c r="O3215" s="189"/>
      <c r="P3215" s="189"/>
      <c r="Q3215" s="189"/>
      <c r="R3215" s="189"/>
      <c r="T3215" s="251"/>
      <c r="V3215" s="189"/>
      <c r="W3215" s="189"/>
      <c r="X3215" s="189"/>
      <c r="Y3215" s="189"/>
      <c r="AA3215" s="189"/>
      <c r="AB3215" s="189"/>
      <c r="AC3215" s="189"/>
    </row>
    <row r="3216" spans="1:29" s="246" customFormat="1" x14ac:dyDescent="0.3">
      <c r="A3216" s="189"/>
      <c r="F3216" s="247"/>
      <c r="J3216" s="189"/>
      <c r="K3216" s="189"/>
      <c r="L3216" s="189"/>
      <c r="M3216" s="189"/>
      <c r="N3216" s="189"/>
      <c r="O3216" s="189"/>
      <c r="P3216" s="189"/>
      <c r="Q3216" s="189"/>
      <c r="R3216" s="189"/>
      <c r="T3216" s="251"/>
      <c r="V3216" s="189"/>
      <c r="W3216" s="189"/>
      <c r="X3216" s="189"/>
      <c r="Y3216" s="189"/>
      <c r="AA3216" s="189"/>
      <c r="AB3216" s="189"/>
      <c r="AC3216" s="189"/>
    </row>
    <row r="3217" spans="1:29" s="246" customFormat="1" x14ac:dyDescent="0.3">
      <c r="A3217" s="189"/>
      <c r="F3217" s="247"/>
      <c r="J3217" s="189"/>
      <c r="K3217" s="189"/>
      <c r="L3217" s="189"/>
      <c r="M3217" s="189"/>
      <c r="N3217" s="189"/>
      <c r="O3217" s="189"/>
      <c r="P3217" s="189"/>
      <c r="Q3217" s="189"/>
      <c r="R3217" s="189"/>
      <c r="T3217" s="251"/>
      <c r="V3217" s="189"/>
      <c r="W3217" s="189"/>
      <c r="X3217" s="189"/>
      <c r="Y3217" s="189"/>
      <c r="AA3217" s="189"/>
      <c r="AB3217" s="189"/>
      <c r="AC3217" s="189"/>
    </row>
    <row r="3218" spans="1:29" s="246" customFormat="1" x14ac:dyDescent="0.3">
      <c r="A3218" s="189"/>
      <c r="F3218" s="247"/>
      <c r="J3218" s="189"/>
      <c r="K3218" s="189"/>
      <c r="L3218" s="189"/>
      <c r="M3218" s="189"/>
      <c r="N3218" s="189"/>
      <c r="O3218" s="189"/>
      <c r="P3218" s="189"/>
      <c r="Q3218" s="189"/>
      <c r="R3218" s="189"/>
      <c r="T3218" s="251"/>
      <c r="V3218" s="189"/>
      <c r="W3218" s="189"/>
      <c r="X3218" s="189"/>
      <c r="Y3218" s="189"/>
      <c r="AA3218" s="189"/>
      <c r="AB3218" s="189"/>
      <c r="AC3218" s="189"/>
    </row>
    <row r="3219" spans="1:29" s="246" customFormat="1" x14ac:dyDescent="0.3">
      <c r="A3219" s="189"/>
      <c r="F3219" s="247"/>
      <c r="J3219" s="189"/>
      <c r="K3219" s="189"/>
      <c r="L3219" s="189"/>
      <c r="M3219" s="189"/>
      <c r="N3219" s="189"/>
      <c r="O3219" s="189"/>
      <c r="P3219" s="189"/>
      <c r="Q3219" s="189"/>
      <c r="R3219" s="189"/>
      <c r="T3219" s="251"/>
      <c r="V3219" s="189"/>
      <c r="W3219" s="189"/>
      <c r="X3219" s="189"/>
      <c r="Y3219" s="189"/>
      <c r="AA3219" s="189"/>
      <c r="AB3219" s="189"/>
      <c r="AC3219" s="189"/>
    </row>
    <row r="3220" spans="1:29" s="246" customFormat="1" x14ac:dyDescent="0.3">
      <c r="A3220" s="189"/>
      <c r="F3220" s="247"/>
      <c r="J3220" s="189"/>
      <c r="K3220" s="189"/>
      <c r="L3220" s="189"/>
      <c r="M3220" s="189"/>
      <c r="N3220" s="189"/>
      <c r="O3220" s="189"/>
      <c r="P3220" s="189"/>
      <c r="Q3220" s="189"/>
      <c r="R3220" s="189"/>
      <c r="T3220" s="251"/>
      <c r="V3220" s="189"/>
      <c r="W3220" s="189"/>
      <c r="X3220" s="189"/>
      <c r="Y3220" s="189"/>
      <c r="AA3220" s="189"/>
      <c r="AB3220" s="189"/>
      <c r="AC3220" s="189"/>
    </row>
    <row r="3221" spans="1:29" s="246" customFormat="1" x14ac:dyDescent="0.3">
      <c r="A3221" s="189"/>
      <c r="F3221" s="247"/>
      <c r="J3221" s="189"/>
      <c r="K3221" s="189"/>
      <c r="L3221" s="189"/>
      <c r="M3221" s="189"/>
      <c r="N3221" s="189"/>
      <c r="O3221" s="189"/>
      <c r="P3221" s="189"/>
      <c r="Q3221" s="189"/>
      <c r="R3221" s="189"/>
      <c r="T3221" s="251"/>
      <c r="V3221" s="189"/>
      <c r="W3221" s="189"/>
      <c r="X3221" s="189"/>
      <c r="Y3221" s="189"/>
      <c r="AA3221" s="189"/>
      <c r="AB3221" s="189"/>
      <c r="AC3221" s="189"/>
    </row>
    <row r="3222" spans="1:29" s="246" customFormat="1" x14ac:dyDescent="0.3">
      <c r="A3222" s="189"/>
      <c r="F3222" s="247"/>
      <c r="J3222" s="189"/>
      <c r="K3222" s="189"/>
      <c r="L3222" s="189"/>
      <c r="M3222" s="189"/>
      <c r="N3222" s="189"/>
      <c r="O3222" s="189"/>
      <c r="P3222" s="189"/>
      <c r="Q3222" s="189"/>
      <c r="R3222" s="189"/>
      <c r="T3222" s="251"/>
      <c r="V3222" s="189"/>
      <c r="W3222" s="189"/>
      <c r="X3222" s="189"/>
      <c r="Y3222" s="189"/>
      <c r="AA3222" s="189"/>
      <c r="AB3222" s="189"/>
      <c r="AC3222" s="189"/>
    </row>
    <row r="3223" spans="1:29" s="246" customFormat="1" x14ac:dyDescent="0.3">
      <c r="A3223" s="189"/>
      <c r="F3223" s="247"/>
      <c r="J3223" s="189"/>
      <c r="K3223" s="189"/>
      <c r="L3223" s="189"/>
      <c r="M3223" s="189"/>
      <c r="N3223" s="189"/>
      <c r="O3223" s="189"/>
      <c r="P3223" s="189"/>
      <c r="Q3223" s="189"/>
      <c r="R3223" s="189"/>
      <c r="T3223" s="251"/>
      <c r="V3223" s="189"/>
      <c r="W3223" s="189"/>
      <c r="X3223" s="189"/>
      <c r="Y3223" s="189"/>
      <c r="AA3223" s="189"/>
      <c r="AB3223" s="189"/>
      <c r="AC3223" s="189"/>
    </row>
    <row r="3224" spans="1:29" s="246" customFormat="1" x14ac:dyDescent="0.3">
      <c r="A3224" s="189"/>
      <c r="F3224" s="247"/>
      <c r="J3224" s="189"/>
      <c r="K3224" s="189"/>
      <c r="L3224" s="189"/>
      <c r="M3224" s="189"/>
      <c r="N3224" s="189"/>
      <c r="O3224" s="189"/>
      <c r="P3224" s="189"/>
      <c r="Q3224" s="189"/>
      <c r="R3224" s="189"/>
      <c r="T3224" s="251"/>
      <c r="V3224" s="189"/>
      <c r="W3224" s="189"/>
      <c r="X3224" s="189"/>
      <c r="Y3224" s="189"/>
      <c r="AA3224" s="189"/>
      <c r="AB3224" s="189"/>
      <c r="AC3224" s="189"/>
    </row>
    <row r="3225" spans="1:29" s="246" customFormat="1" x14ac:dyDescent="0.3">
      <c r="A3225" s="189"/>
      <c r="F3225" s="247"/>
      <c r="J3225" s="189"/>
      <c r="K3225" s="189"/>
      <c r="L3225" s="189"/>
      <c r="M3225" s="189"/>
      <c r="N3225" s="189"/>
      <c r="O3225" s="189"/>
      <c r="P3225" s="189"/>
      <c r="Q3225" s="189"/>
      <c r="R3225" s="189"/>
      <c r="T3225" s="251"/>
      <c r="V3225" s="189"/>
      <c r="W3225" s="189"/>
      <c r="X3225" s="189"/>
      <c r="Y3225" s="189"/>
      <c r="AA3225" s="189"/>
      <c r="AB3225" s="189"/>
      <c r="AC3225" s="189"/>
    </row>
    <row r="3226" spans="1:29" s="246" customFormat="1" x14ac:dyDescent="0.3">
      <c r="A3226" s="189"/>
      <c r="F3226" s="247"/>
      <c r="J3226" s="189"/>
      <c r="K3226" s="189"/>
      <c r="L3226" s="189"/>
      <c r="M3226" s="189"/>
      <c r="N3226" s="189"/>
      <c r="O3226" s="189"/>
      <c r="P3226" s="189"/>
      <c r="Q3226" s="189"/>
      <c r="R3226" s="189"/>
      <c r="T3226" s="251"/>
      <c r="V3226" s="189"/>
      <c r="W3226" s="189"/>
      <c r="X3226" s="189"/>
      <c r="Y3226" s="189"/>
      <c r="AA3226" s="189"/>
      <c r="AB3226" s="189"/>
      <c r="AC3226" s="189"/>
    </row>
    <row r="3227" spans="1:29" s="246" customFormat="1" x14ac:dyDescent="0.3">
      <c r="A3227" s="189"/>
      <c r="F3227" s="247"/>
      <c r="J3227" s="189"/>
      <c r="K3227" s="189"/>
      <c r="L3227" s="189"/>
      <c r="M3227" s="189"/>
      <c r="N3227" s="189"/>
      <c r="O3227" s="189"/>
      <c r="P3227" s="189"/>
      <c r="Q3227" s="189"/>
      <c r="R3227" s="189"/>
      <c r="T3227" s="251"/>
      <c r="V3227" s="189"/>
      <c r="W3227" s="189"/>
      <c r="X3227" s="189"/>
      <c r="Y3227" s="189"/>
      <c r="AA3227" s="189"/>
      <c r="AB3227" s="189"/>
      <c r="AC3227" s="189"/>
    </row>
    <row r="3228" spans="1:29" s="246" customFormat="1" x14ac:dyDescent="0.3">
      <c r="A3228" s="189"/>
      <c r="F3228" s="247"/>
      <c r="J3228" s="189"/>
      <c r="K3228" s="189"/>
      <c r="L3228" s="189"/>
      <c r="M3228" s="189"/>
      <c r="N3228" s="189"/>
      <c r="O3228" s="189"/>
      <c r="P3228" s="189"/>
      <c r="Q3228" s="189"/>
      <c r="R3228" s="189"/>
      <c r="T3228" s="251"/>
      <c r="V3228" s="189"/>
      <c r="W3228" s="189"/>
      <c r="X3228" s="189"/>
      <c r="Y3228" s="189"/>
      <c r="AA3228" s="189"/>
      <c r="AB3228" s="189"/>
      <c r="AC3228" s="189"/>
    </row>
    <row r="3229" spans="1:29" s="246" customFormat="1" x14ac:dyDescent="0.3">
      <c r="A3229" s="189"/>
      <c r="F3229" s="247"/>
      <c r="J3229" s="189"/>
      <c r="K3229" s="189"/>
      <c r="L3229" s="189"/>
      <c r="M3229" s="189"/>
      <c r="N3229" s="189"/>
      <c r="O3229" s="189"/>
      <c r="P3229" s="189"/>
      <c r="Q3229" s="189"/>
      <c r="R3229" s="189"/>
      <c r="T3229" s="251"/>
      <c r="V3229" s="189"/>
      <c r="W3229" s="189"/>
      <c r="X3229" s="189"/>
      <c r="Y3229" s="189"/>
      <c r="AA3229" s="189"/>
      <c r="AB3229" s="189"/>
      <c r="AC3229" s="189"/>
    </row>
    <row r="3230" spans="1:29" s="246" customFormat="1" x14ac:dyDescent="0.3">
      <c r="A3230" s="189"/>
      <c r="F3230" s="247"/>
      <c r="J3230" s="189"/>
      <c r="K3230" s="189"/>
      <c r="L3230" s="189"/>
      <c r="M3230" s="189"/>
      <c r="N3230" s="189"/>
      <c r="O3230" s="189"/>
      <c r="P3230" s="189"/>
      <c r="Q3230" s="189"/>
      <c r="R3230" s="189"/>
      <c r="T3230" s="251"/>
      <c r="V3230" s="189"/>
      <c r="W3230" s="189"/>
      <c r="X3230" s="189"/>
      <c r="Y3230" s="189"/>
      <c r="AA3230" s="189"/>
      <c r="AB3230" s="189"/>
      <c r="AC3230" s="189"/>
    </row>
    <row r="3231" spans="1:29" s="246" customFormat="1" x14ac:dyDescent="0.3">
      <c r="A3231" s="189"/>
      <c r="F3231" s="247"/>
      <c r="J3231" s="189"/>
      <c r="K3231" s="189"/>
      <c r="L3231" s="189"/>
      <c r="M3231" s="189"/>
      <c r="N3231" s="189"/>
      <c r="O3231" s="189"/>
      <c r="P3231" s="189"/>
      <c r="Q3231" s="189"/>
      <c r="R3231" s="189"/>
      <c r="T3231" s="251"/>
      <c r="V3231" s="189"/>
      <c r="W3231" s="189"/>
      <c r="X3231" s="189"/>
      <c r="Y3231" s="189"/>
      <c r="AA3231" s="189"/>
      <c r="AB3231" s="189"/>
      <c r="AC3231" s="189"/>
    </row>
    <row r="3232" spans="1:29" s="246" customFormat="1" x14ac:dyDescent="0.3">
      <c r="A3232" s="189"/>
      <c r="F3232" s="247"/>
      <c r="J3232" s="189"/>
      <c r="K3232" s="189"/>
      <c r="L3232" s="189"/>
      <c r="M3232" s="189"/>
      <c r="N3232" s="189"/>
      <c r="O3232" s="189"/>
      <c r="P3232" s="189"/>
      <c r="Q3232" s="189"/>
      <c r="R3232" s="189"/>
      <c r="T3232" s="251"/>
      <c r="V3232" s="189"/>
      <c r="W3232" s="189"/>
      <c r="X3232" s="189"/>
      <c r="Y3232" s="189"/>
      <c r="AA3232" s="189"/>
      <c r="AB3232" s="189"/>
      <c r="AC3232" s="189"/>
    </row>
    <row r="3233" spans="1:29" s="246" customFormat="1" x14ac:dyDescent="0.3">
      <c r="A3233" s="189"/>
      <c r="F3233" s="247"/>
      <c r="J3233" s="189"/>
      <c r="K3233" s="189"/>
      <c r="L3233" s="189"/>
      <c r="M3233" s="189"/>
      <c r="N3233" s="189"/>
      <c r="O3233" s="189"/>
      <c r="P3233" s="189"/>
      <c r="Q3233" s="189"/>
      <c r="R3233" s="189"/>
      <c r="T3233" s="251"/>
      <c r="V3233" s="189"/>
      <c r="W3233" s="189"/>
      <c r="X3233" s="189"/>
      <c r="Y3233" s="189"/>
      <c r="AA3233" s="189"/>
      <c r="AB3233" s="189"/>
      <c r="AC3233" s="189"/>
    </row>
    <row r="3234" spans="1:29" s="246" customFormat="1" x14ac:dyDescent="0.3">
      <c r="A3234" s="189"/>
      <c r="F3234" s="247"/>
      <c r="J3234" s="189"/>
      <c r="K3234" s="189"/>
      <c r="L3234" s="189"/>
      <c r="M3234" s="189"/>
      <c r="N3234" s="189"/>
      <c r="O3234" s="189"/>
      <c r="P3234" s="189"/>
      <c r="Q3234" s="189"/>
      <c r="R3234" s="189"/>
      <c r="T3234" s="251"/>
      <c r="V3234" s="189"/>
      <c r="W3234" s="189"/>
      <c r="X3234" s="189"/>
      <c r="Y3234" s="189"/>
      <c r="AA3234" s="189"/>
      <c r="AB3234" s="189"/>
      <c r="AC3234" s="189"/>
    </row>
    <row r="3235" spans="1:29" s="246" customFormat="1" x14ac:dyDescent="0.3">
      <c r="A3235" s="189"/>
      <c r="F3235" s="247"/>
      <c r="J3235" s="189"/>
      <c r="K3235" s="189"/>
      <c r="L3235" s="189"/>
      <c r="M3235" s="189"/>
      <c r="N3235" s="189"/>
      <c r="O3235" s="189"/>
      <c r="P3235" s="189"/>
      <c r="Q3235" s="189"/>
      <c r="R3235" s="189"/>
      <c r="T3235" s="251"/>
      <c r="V3235" s="189"/>
      <c r="W3235" s="189"/>
      <c r="X3235" s="189"/>
      <c r="Y3235" s="189"/>
      <c r="AA3235" s="189"/>
      <c r="AB3235" s="189"/>
      <c r="AC3235" s="189"/>
    </row>
    <row r="3236" spans="1:29" s="246" customFormat="1" x14ac:dyDescent="0.3">
      <c r="A3236" s="189"/>
      <c r="F3236" s="247"/>
      <c r="J3236" s="189"/>
      <c r="K3236" s="189"/>
      <c r="L3236" s="189"/>
      <c r="M3236" s="189"/>
      <c r="N3236" s="189"/>
      <c r="O3236" s="189"/>
      <c r="P3236" s="189"/>
      <c r="Q3236" s="189"/>
      <c r="R3236" s="189"/>
      <c r="T3236" s="251"/>
      <c r="V3236" s="189"/>
      <c r="W3236" s="189"/>
      <c r="X3236" s="189"/>
      <c r="Y3236" s="189"/>
      <c r="AA3236" s="189"/>
      <c r="AB3236" s="189"/>
      <c r="AC3236" s="189"/>
    </row>
    <row r="3237" spans="1:29" s="246" customFormat="1" x14ac:dyDescent="0.3">
      <c r="A3237" s="189"/>
      <c r="F3237" s="247"/>
      <c r="J3237" s="189"/>
      <c r="K3237" s="189"/>
      <c r="L3237" s="189"/>
      <c r="M3237" s="189"/>
      <c r="N3237" s="189"/>
      <c r="O3237" s="189"/>
      <c r="P3237" s="189"/>
      <c r="Q3237" s="189"/>
      <c r="R3237" s="189"/>
      <c r="T3237" s="251"/>
      <c r="V3237" s="189"/>
      <c r="W3237" s="189"/>
      <c r="X3237" s="189"/>
      <c r="Y3237" s="189"/>
      <c r="AA3237" s="189"/>
      <c r="AB3237" s="189"/>
      <c r="AC3237" s="189"/>
    </row>
    <row r="3238" spans="1:29" s="246" customFormat="1" x14ac:dyDescent="0.3">
      <c r="A3238" s="189"/>
      <c r="F3238" s="247"/>
      <c r="J3238" s="189"/>
      <c r="K3238" s="189"/>
      <c r="L3238" s="189"/>
      <c r="M3238" s="189"/>
      <c r="N3238" s="189"/>
      <c r="O3238" s="189"/>
      <c r="P3238" s="189"/>
      <c r="Q3238" s="189"/>
      <c r="R3238" s="189"/>
      <c r="T3238" s="251"/>
      <c r="V3238" s="189"/>
      <c r="W3238" s="189"/>
      <c r="X3238" s="189"/>
      <c r="Y3238" s="189"/>
      <c r="AA3238" s="189"/>
      <c r="AB3238" s="189"/>
      <c r="AC3238" s="189"/>
    </row>
    <row r="3239" spans="1:29" s="246" customFormat="1" x14ac:dyDescent="0.3">
      <c r="A3239" s="189"/>
      <c r="F3239" s="247"/>
      <c r="J3239" s="189"/>
      <c r="K3239" s="189"/>
      <c r="L3239" s="189"/>
      <c r="M3239" s="189"/>
      <c r="N3239" s="189"/>
      <c r="O3239" s="189"/>
      <c r="P3239" s="189"/>
      <c r="Q3239" s="189"/>
      <c r="R3239" s="189"/>
      <c r="T3239" s="251"/>
      <c r="V3239" s="189"/>
      <c r="W3239" s="189"/>
      <c r="X3239" s="189"/>
      <c r="Y3239" s="189"/>
      <c r="AA3239" s="189"/>
      <c r="AB3239" s="189"/>
      <c r="AC3239" s="189"/>
    </row>
    <row r="3240" spans="1:29" s="246" customFormat="1" x14ac:dyDescent="0.3">
      <c r="A3240" s="189"/>
      <c r="F3240" s="247"/>
      <c r="J3240" s="189"/>
      <c r="K3240" s="189"/>
      <c r="L3240" s="189"/>
      <c r="M3240" s="189"/>
      <c r="N3240" s="189"/>
      <c r="O3240" s="189"/>
      <c r="P3240" s="189"/>
      <c r="Q3240" s="189"/>
      <c r="R3240" s="189"/>
      <c r="T3240" s="251"/>
      <c r="V3240" s="189"/>
      <c r="W3240" s="189"/>
      <c r="X3240" s="189"/>
      <c r="Y3240" s="189"/>
      <c r="AA3240" s="189"/>
      <c r="AB3240" s="189"/>
      <c r="AC3240" s="189"/>
    </row>
    <row r="3241" spans="1:29" s="246" customFormat="1" x14ac:dyDescent="0.3">
      <c r="A3241" s="189"/>
      <c r="F3241" s="247"/>
      <c r="J3241" s="189"/>
      <c r="K3241" s="189"/>
      <c r="L3241" s="189"/>
      <c r="M3241" s="189"/>
      <c r="N3241" s="189"/>
      <c r="O3241" s="189"/>
      <c r="P3241" s="189"/>
      <c r="Q3241" s="189"/>
      <c r="R3241" s="189"/>
      <c r="T3241" s="251"/>
      <c r="V3241" s="189"/>
      <c r="W3241" s="189"/>
      <c r="X3241" s="189"/>
      <c r="Y3241" s="189"/>
      <c r="AA3241" s="189"/>
      <c r="AB3241" s="189"/>
      <c r="AC3241" s="189"/>
    </row>
    <row r="3242" spans="1:29" s="246" customFormat="1" x14ac:dyDescent="0.3">
      <c r="A3242" s="189"/>
      <c r="F3242" s="247"/>
      <c r="J3242" s="189"/>
      <c r="K3242" s="189"/>
      <c r="L3242" s="189"/>
      <c r="M3242" s="189"/>
      <c r="N3242" s="189"/>
      <c r="O3242" s="189"/>
      <c r="P3242" s="189"/>
      <c r="Q3242" s="189"/>
      <c r="R3242" s="189"/>
      <c r="T3242" s="251"/>
      <c r="V3242" s="189"/>
      <c r="W3242" s="189"/>
      <c r="X3242" s="189"/>
      <c r="Y3242" s="189"/>
      <c r="AA3242" s="189"/>
      <c r="AB3242" s="189"/>
      <c r="AC3242" s="189"/>
    </row>
    <row r="3243" spans="1:29" s="246" customFormat="1" x14ac:dyDescent="0.3">
      <c r="A3243" s="189"/>
      <c r="F3243" s="247"/>
      <c r="J3243" s="189"/>
      <c r="K3243" s="189"/>
      <c r="L3243" s="189"/>
      <c r="M3243" s="189"/>
      <c r="N3243" s="189"/>
      <c r="O3243" s="189"/>
      <c r="P3243" s="189"/>
      <c r="Q3243" s="189"/>
      <c r="R3243" s="189"/>
      <c r="T3243" s="251"/>
      <c r="V3243" s="189"/>
      <c r="W3243" s="189"/>
      <c r="X3243" s="189"/>
      <c r="Y3243" s="189"/>
      <c r="AA3243" s="189"/>
      <c r="AB3243" s="189"/>
      <c r="AC3243" s="189"/>
    </row>
    <row r="3244" spans="1:29" s="246" customFormat="1" x14ac:dyDescent="0.3">
      <c r="A3244" s="189"/>
      <c r="F3244" s="247"/>
      <c r="J3244" s="189"/>
      <c r="K3244" s="189"/>
      <c r="L3244" s="189"/>
      <c r="M3244" s="189"/>
      <c r="N3244" s="189"/>
      <c r="O3244" s="189"/>
      <c r="P3244" s="189"/>
      <c r="Q3244" s="189"/>
      <c r="R3244" s="189"/>
      <c r="T3244" s="251"/>
      <c r="V3244" s="189"/>
      <c r="W3244" s="189"/>
      <c r="X3244" s="189"/>
      <c r="Y3244" s="189"/>
      <c r="AA3244" s="189"/>
      <c r="AB3244" s="189"/>
      <c r="AC3244" s="189"/>
    </row>
    <row r="3245" spans="1:29" s="246" customFormat="1" x14ac:dyDescent="0.3">
      <c r="A3245" s="189"/>
      <c r="F3245" s="247"/>
      <c r="J3245" s="189"/>
      <c r="K3245" s="189"/>
      <c r="L3245" s="189"/>
      <c r="M3245" s="189"/>
      <c r="N3245" s="189"/>
      <c r="O3245" s="189"/>
      <c r="P3245" s="189"/>
      <c r="Q3245" s="189"/>
      <c r="R3245" s="189"/>
      <c r="T3245" s="251"/>
      <c r="V3245" s="189"/>
      <c r="W3245" s="189"/>
      <c r="X3245" s="189"/>
      <c r="Y3245" s="189"/>
      <c r="AA3245" s="189"/>
      <c r="AB3245" s="189"/>
      <c r="AC3245" s="189"/>
    </row>
    <row r="3246" spans="1:29" s="246" customFormat="1" x14ac:dyDescent="0.3">
      <c r="A3246" s="189"/>
      <c r="F3246" s="247"/>
      <c r="J3246" s="189"/>
      <c r="K3246" s="189"/>
      <c r="L3246" s="189"/>
      <c r="M3246" s="189"/>
      <c r="N3246" s="189"/>
      <c r="O3246" s="189"/>
      <c r="P3246" s="189"/>
      <c r="Q3246" s="189"/>
      <c r="R3246" s="189"/>
      <c r="T3246" s="251"/>
      <c r="V3246" s="189"/>
      <c r="W3246" s="189"/>
      <c r="X3246" s="189"/>
      <c r="Y3246" s="189"/>
      <c r="AA3246" s="189"/>
      <c r="AB3246" s="189"/>
      <c r="AC3246" s="189"/>
    </row>
    <row r="3247" spans="1:29" s="246" customFormat="1" x14ac:dyDescent="0.3">
      <c r="A3247" s="189"/>
      <c r="F3247" s="247"/>
      <c r="J3247" s="189"/>
      <c r="K3247" s="189"/>
      <c r="L3247" s="189"/>
      <c r="M3247" s="189"/>
      <c r="N3247" s="189"/>
      <c r="O3247" s="189"/>
      <c r="P3247" s="189"/>
      <c r="Q3247" s="189"/>
      <c r="R3247" s="189"/>
      <c r="T3247" s="251"/>
      <c r="V3247" s="189"/>
      <c r="W3247" s="189"/>
      <c r="X3247" s="189"/>
      <c r="Y3247" s="189"/>
      <c r="AA3247" s="189"/>
      <c r="AB3247" s="189"/>
      <c r="AC3247" s="189"/>
    </row>
    <row r="3248" spans="1:29" s="246" customFormat="1" x14ac:dyDescent="0.3">
      <c r="A3248" s="189"/>
      <c r="F3248" s="247"/>
      <c r="J3248" s="189"/>
      <c r="K3248" s="189"/>
      <c r="L3248" s="189"/>
      <c r="M3248" s="189"/>
      <c r="N3248" s="189"/>
      <c r="O3248" s="189"/>
      <c r="P3248" s="189"/>
      <c r="Q3248" s="189"/>
      <c r="R3248" s="189"/>
      <c r="T3248" s="251"/>
      <c r="V3248" s="189"/>
      <c r="W3248" s="189"/>
      <c r="X3248" s="189"/>
      <c r="Y3248" s="189"/>
      <c r="AA3248" s="189"/>
      <c r="AB3248" s="189"/>
      <c r="AC3248" s="189"/>
    </row>
    <row r="3249" spans="1:29" s="246" customFormat="1" x14ac:dyDescent="0.3">
      <c r="A3249" s="189"/>
      <c r="F3249" s="247"/>
      <c r="J3249" s="189"/>
      <c r="K3249" s="189"/>
      <c r="L3249" s="189"/>
      <c r="M3249" s="189"/>
      <c r="N3249" s="189"/>
      <c r="O3249" s="189"/>
      <c r="P3249" s="189"/>
      <c r="Q3249" s="189"/>
      <c r="R3249" s="189"/>
      <c r="T3249" s="251"/>
      <c r="V3249" s="189"/>
      <c r="W3249" s="189"/>
      <c r="X3249" s="189"/>
      <c r="Y3249" s="189"/>
      <c r="AA3249" s="189"/>
      <c r="AB3249" s="189"/>
      <c r="AC3249" s="189"/>
    </row>
    <row r="3250" spans="1:29" s="246" customFormat="1" x14ac:dyDescent="0.3">
      <c r="A3250" s="189"/>
      <c r="F3250" s="247"/>
      <c r="J3250" s="189"/>
      <c r="K3250" s="189"/>
      <c r="L3250" s="189"/>
      <c r="M3250" s="189"/>
      <c r="N3250" s="189"/>
      <c r="O3250" s="189"/>
      <c r="P3250" s="189"/>
      <c r="Q3250" s="189"/>
      <c r="R3250" s="189"/>
      <c r="T3250" s="251"/>
      <c r="V3250" s="189"/>
      <c r="W3250" s="189"/>
      <c r="X3250" s="189"/>
      <c r="Y3250" s="189"/>
      <c r="AA3250" s="189"/>
      <c r="AB3250" s="189"/>
      <c r="AC3250" s="189"/>
    </row>
    <row r="3251" spans="1:29" s="246" customFormat="1" x14ac:dyDescent="0.3">
      <c r="A3251" s="189"/>
      <c r="F3251" s="247"/>
      <c r="J3251" s="189"/>
      <c r="K3251" s="189"/>
      <c r="L3251" s="189"/>
      <c r="M3251" s="189"/>
      <c r="N3251" s="189"/>
      <c r="O3251" s="189"/>
      <c r="P3251" s="189"/>
      <c r="Q3251" s="189"/>
      <c r="R3251" s="189"/>
      <c r="T3251" s="251"/>
      <c r="V3251" s="189"/>
      <c r="W3251" s="189"/>
      <c r="X3251" s="189"/>
      <c r="Y3251" s="189"/>
      <c r="AA3251" s="189"/>
      <c r="AB3251" s="189"/>
      <c r="AC3251" s="189"/>
    </row>
    <row r="3252" spans="1:29" s="246" customFormat="1" x14ac:dyDescent="0.3">
      <c r="A3252" s="189"/>
      <c r="F3252" s="247"/>
      <c r="J3252" s="189"/>
      <c r="K3252" s="189"/>
      <c r="L3252" s="189"/>
      <c r="M3252" s="189"/>
      <c r="N3252" s="189"/>
      <c r="O3252" s="189"/>
      <c r="P3252" s="189"/>
      <c r="Q3252" s="189"/>
      <c r="R3252" s="189"/>
      <c r="T3252" s="251"/>
      <c r="V3252" s="189"/>
      <c r="W3252" s="189"/>
      <c r="X3252" s="189"/>
      <c r="Y3252" s="189"/>
      <c r="AA3252" s="189"/>
      <c r="AB3252" s="189"/>
      <c r="AC3252" s="189"/>
    </row>
    <row r="3253" spans="1:29" s="246" customFormat="1" x14ac:dyDescent="0.3">
      <c r="A3253" s="189"/>
      <c r="F3253" s="247"/>
      <c r="J3253" s="189"/>
      <c r="K3253" s="189"/>
      <c r="L3253" s="189"/>
      <c r="M3253" s="189"/>
      <c r="N3253" s="189"/>
      <c r="O3253" s="189"/>
      <c r="P3253" s="189"/>
      <c r="Q3253" s="189"/>
      <c r="R3253" s="189"/>
      <c r="T3253" s="251"/>
      <c r="V3253" s="189"/>
      <c r="W3253" s="189"/>
      <c r="X3253" s="189"/>
      <c r="Y3253" s="189"/>
      <c r="AA3253" s="189"/>
      <c r="AB3253" s="189"/>
      <c r="AC3253" s="189"/>
    </row>
    <row r="3254" spans="1:29" s="246" customFormat="1" x14ac:dyDescent="0.3">
      <c r="A3254" s="189"/>
      <c r="F3254" s="247"/>
      <c r="J3254" s="189"/>
      <c r="K3254" s="189"/>
      <c r="L3254" s="189"/>
      <c r="M3254" s="189"/>
      <c r="N3254" s="189"/>
      <c r="O3254" s="189"/>
      <c r="P3254" s="189"/>
      <c r="Q3254" s="189"/>
      <c r="R3254" s="189"/>
      <c r="T3254" s="251"/>
      <c r="V3254" s="189"/>
      <c r="W3254" s="189"/>
      <c r="X3254" s="189"/>
      <c r="Y3254" s="189"/>
      <c r="AA3254" s="189"/>
      <c r="AB3254" s="189"/>
      <c r="AC3254" s="189"/>
    </row>
    <row r="3255" spans="1:29" s="246" customFormat="1" x14ac:dyDescent="0.3">
      <c r="A3255" s="189"/>
      <c r="F3255" s="247"/>
      <c r="J3255" s="189"/>
      <c r="K3255" s="189"/>
      <c r="L3255" s="189"/>
      <c r="M3255" s="189"/>
      <c r="N3255" s="189"/>
      <c r="O3255" s="189"/>
      <c r="P3255" s="189"/>
      <c r="Q3255" s="189"/>
      <c r="R3255" s="189"/>
      <c r="T3255" s="251"/>
      <c r="V3255" s="189"/>
      <c r="W3255" s="189"/>
      <c r="X3255" s="189"/>
      <c r="Y3255" s="189"/>
      <c r="AA3255" s="189"/>
      <c r="AB3255" s="189"/>
      <c r="AC3255" s="189"/>
    </row>
    <row r="3256" spans="1:29" s="246" customFormat="1" x14ac:dyDescent="0.3">
      <c r="A3256" s="189"/>
      <c r="F3256" s="247"/>
      <c r="J3256" s="189"/>
      <c r="K3256" s="189"/>
      <c r="L3256" s="189"/>
      <c r="M3256" s="189"/>
      <c r="N3256" s="189"/>
      <c r="O3256" s="189"/>
      <c r="P3256" s="189"/>
      <c r="Q3256" s="189"/>
      <c r="R3256" s="189"/>
      <c r="T3256" s="251"/>
      <c r="V3256" s="189"/>
      <c r="W3256" s="189"/>
      <c r="X3256" s="189"/>
      <c r="Y3256" s="189"/>
      <c r="AA3256" s="189"/>
      <c r="AB3256" s="189"/>
      <c r="AC3256" s="189"/>
    </row>
    <row r="3257" spans="1:29" s="246" customFormat="1" x14ac:dyDescent="0.3">
      <c r="A3257" s="189"/>
      <c r="F3257" s="247"/>
      <c r="J3257" s="189"/>
      <c r="K3257" s="189"/>
      <c r="L3257" s="189"/>
      <c r="M3257" s="189"/>
      <c r="N3257" s="189"/>
      <c r="O3257" s="189"/>
      <c r="P3257" s="189"/>
      <c r="Q3257" s="189"/>
      <c r="R3257" s="189"/>
      <c r="T3257" s="251"/>
      <c r="V3257" s="189"/>
      <c r="W3257" s="189"/>
      <c r="X3257" s="189"/>
      <c r="Y3257" s="189"/>
      <c r="AA3257" s="189"/>
      <c r="AB3257" s="189"/>
      <c r="AC3257" s="189"/>
    </row>
    <row r="3258" spans="1:29" s="246" customFormat="1" x14ac:dyDescent="0.3">
      <c r="A3258" s="189"/>
      <c r="F3258" s="247"/>
      <c r="J3258" s="189"/>
      <c r="K3258" s="189"/>
      <c r="L3258" s="189"/>
      <c r="M3258" s="189"/>
      <c r="N3258" s="189"/>
      <c r="O3258" s="189"/>
      <c r="P3258" s="189"/>
      <c r="Q3258" s="189"/>
      <c r="R3258" s="189"/>
      <c r="T3258" s="251"/>
      <c r="V3258" s="189"/>
      <c r="W3258" s="189"/>
      <c r="X3258" s="189"/>
      <c r="Y3258" s="189"/>
      <c r="AA3258" s="189"/>
      <c r="AB3258" s="189"/>
      <c r="AC3258" s="189"/>
    </row>
    <row r="3259" spans="1:29" s="246" customFormat="1" x14ac:dyDescent="0.3">
      <c r="A3259" s="189"/>
      <c r="F3259" s="247"/>
      <c r="J3259" s="189"/>
      <c r="K3259" s="189"/>
      <c r="L3259" s="189"/>
      <c r="M3259" s="189"/>
      <c r="N3259" s="189"/>
      <c r="O3259" s="189"/>
      <c r="P3259" s="189"/>
      <c r="Q3259" s="189"/>
      <c r="R3259" s="189"/>
      <c r="T3259" s="251"/>
      <c r="V3259" s="189"/>
      <c r="W3259" s="189"/>
      <c r="X3259" s="189"/>
      <c r="Y3259" s="189"/>
      <c r="AA3259" s="189"/>
      <c r="AB3259" s="189"/>
      <c r="AC3259" s="189"/>
    </row>
    <row r="3260" spans="1:29" s="246" customFormat="1" x14ac:dyDescent="0.3">
      <c r="A3260" s="189"/>
      <c r="F3260" s="247"/>
      <c r="J3260" s="189"/>
      <c r="K3260" s="189"/>
      <c r="L3260" s="189"/>
      <c r="M3260" s="189"/>
      <c r="N3260" s="189"/>
      <c r="O3260" s="189"/>
      <c r="P3260" s="189"/>
      <c r="Q3260" s="189"/>
      <c r="R3260" s="189"/>
      <c r="T3260" s="251"/>
      <c r="V3260" s="189"/>
      <c r="W3260" s="189"/>
      <c r="X3260" s="189"/>
      <c r="Y3260" s="189"/>
      <c r="AA3260" s="189"/>
      <c r="AB3260" s="189"/>
      <c r="AC3260" s="189"/>
    </row>
    <row r="3261" spans="1:29" s="246" customFormat="1" x14ac:dyDescent="0.3">
      <c r="A3261" s="189"/>
      <c r="F3261" s="247"/>
      <c r="J3261" s="189"/>
      <c r="K3261" s="189"/>
      <c r="L3261" s="189"/>
      <c r="M3261" s="189"/>
      <c r="N3261" s="189"/>
      <c r="O3261" s="189"/>
      <c r="P3261" s="189"/>
      <c r="Q3261" s="189"/>
      <c r="R3261" s="189"/>
      <c r="T3261" s="251"/>
      <c r="V3261" s="189"/>
      <c r="W3261" s="189"/>
      <c r="X3261" s="189"/>
      <c r="Y3261" s="189"/>
      <c r="AA3261" s="189"/>
      <c r="AB3261" s="189"/>
      <c r="AC3261" s="189"/>
    </row>
    <row r="3262" spans="1:29" s="246" customFormat="1" x14ac:dyDescent="0.3">
      <c r="A3262" s="189"/>
      <c r="F3262" s="247"/>
      <c r="J3262" s="189"/>
      <c r="K3262" s="189"/>
      <c r="L3262" s="189"/>
      <c r="M3262" s="189"/>
      <c r="N3262" s="189"/>
      <c r="O3262" s="189"/>
      <c r="P3262" s="189"/>
      <c r="Q3262" s="189"/>
      <c r="R3262" s="189"/>
      <c r="T3262" s="251"/>
      <c r="V3262" s="189"/>
      <c r="W3262" s="189"/>
      <c r="X3262" s="189"/>
      <c r="Y3262" s="189"/>
      <c r="AA3262" s="189"/>
      <c r="AB3262" s="189"/>
      <c r="AC3262" s="189"/>
    </row>
    <row r="3263" spans="1:29" s="246" customFormat="1" x14ac:dyDescent="0.3">
      <c r="A3263" s="189"/>
      <c r="F3263" s="247"/>
      <c r="J3263" s="189"/>
      <c r="K3263" s="189"/>
      <c r="L3263" s="189"/>
      <c r="M3263" s="189"/>
      <c r="N3263" s="189"/>
      <c r="O3263" s="189"/>
      <c r="P3263" s="189"/>
      <c r="Q3263" s="189"/>
      <c r="R3263" s="189"/>
      <c r="T3263" s="251"/>
      <c r="V3263" s="189"/>
      <c r="W3263" s="189"/>
      <c r="X3263" s="189"/>
      <c r="Y3263" s="189"/>
      <c r="AA3263" s="189"/>
      <c r="AB3263" s="189"/>
      <c r="AC3263" s="189"/>
    </row>
    <row r="3264" spans="1:29" s="246" customFormat="1" x14ac:dyDescent="0.3">
      <c r="A3264" s="189"/>
      <c r="F3264" s="247"/>
      <c r="J3264" s="189"/>
      <c r="K3264" s="189"/>
      <c r="L3264" s="189"/>
      <c r="M3264" s="189"/>
      <c r="N3264" s="189"/>
      <c r="O3264" s="189"/>
      <c r="P3264" s="189"/>
      <c r="Q3264" s="189"/>
      <c r="R3264" s="189"/>
      <c r="T3264" s="251"/>
      <c r="V3264" s="189"/>
      <c r="W3264" s="189"/>
      <c r="X3264" s="189"/>
      <c r="Y3264" s="189"/>
      <c r="AA3264" s="189"/>
      <c r="AB3264" s="189"/>
      <c r="AC3264" s="189"/>
    </row>
    <row r="3265" spans="1:29" s="246" customFormat="1" x14ac:dyDescent="0.3">
      <c r="A3265" s="189"/>
      <c r="F3265" s="247"/>
      <c r="J3265" s="189"/>
      <c r="K3265" s="189"/>
      <c r="L3265" s="189"/>
      <c r="M3265" s="189"/>
      <c r="N3265" s="189"/>
      <c r="O3265" s="189"/>
      <c r="P3265" s="189"/>
      <c r="Q3265" s="189"/>
      <c r="R3265" s="189"/>
      <c r="T3265" s="251"/>
      <c r="V3265" s="189"/>
      <c r="W3265" s="189"/>
      <c r="X3265" s="189"/>
      <c r="Y3265" s="189"/>
      <c r="AA3265" s="189"/>
      <c r="AB3265" s="189"/>
      <c r="AC3265" s="189"/>
    </row>
    <row r="3266" spans="1:29" s="246" customFormat="1" x14ac:dyDescent="0.3">
      <c r="A3266" s="189"/>
      <c r="F3266" s="247"/>
      <c r="J3266" s="189"/>
      <c r="K3266" s="189"/>
      <c r="L3266" s="189"/>
      <c r="M3266" s="189"/>
      <c r="N3266" s="189"/>
      <c r="O3266" s="189"/>
      <c r="P3266" s="189"/>
      <c r="Q3266" s="189"/>
      <c r="R3266" s="189"/>
      <c r="T3266" s="251"/>
      <c r="V3266" s="189"/>
      <c r="W3266" s="189"/>
      <c r="X3266" s="189"/>
      <c r="Y3266" s="189"/>
      <c r="AA3266" s="189"/>
      <c r="AB3266" s="189"/>
      <c r="AC3266" s="189"/>
    </row>
    <row r="3267" spans="1:29" s="246" customFormat="1" x14ac:dyDescent="0.3">
      <c r="A3267" s="189"/>
      <c r="F3267" s="247"/>
      <c r="J3267" s="189"/>
      <c r="K3267" s="189"/>
      <c r="L3267" s="189"/>
      <c r="M3267" s="189"/>
      <c r="N3267" s="189"/>
      <c r="O3267" s="189"/>
      <c r="P3267" s="189"/>
      <c r="Q3267" s="189"/>
      <c r="R3267" s="189"/>
      <c r="T3267" s="251"/>
      <c r="V3267" s="189"/>
      <c r="W3267" s="189"/>
      <c r="X3267" s="189"/>
      <c r="Y3267" s="189"/>
      <c r="AA3267" s="189"/>
      <c r="AB3267" s="189"/>
      <c r="AC3267" s="189"/>
    </row>
    <row r="3268" spans="1:29" s="246" customFormat="1" x14ac:dyDescent="0.3">
      <c r="A3268" s="189"/>
      <c r="F3268" s="247"/>
      <c r="J3268" s="189"/>
      <c r="K3268" s="189"/>
      <c r="L3268" s="189"/>
      <c r="M3268" s="189"/>
      <c r="N3268" s="189"/>
      <c r="O3268" s="189"/>
      <c r="P3268" s="189"/>
      <c r="Q3268" s="189"/>
      <c r="R3268" s="189"/>
      <c r="T3268" s="251"/>
      <c r="V3268" s="189"/>
      <c r="W3268" s="189"/>
      <c r="X3268" s="189"/>
      <c r="Y3268" s="189"/>
      <c r="AA3268" s="189"/>
      <c r="AB3268" s="189"/>
      <c r="AC3268" s="189"/>
    </row>
    <row r="3269" spans="1:29" s="246" customFormat="1" x14ac:dyDescent="0.3">
      <c r="A3269" s="189"/>
      <c r="F3269" s="247"/>
      <c r="J3269" s="189"/>
      <c r="K3269" s="189"/>
      <c r="L3269" s="189"/>
      <c r="M3269" s="189"/>
      <c r="N3269" s="189"/>
      <c r="O3269" s="189"/>
      <c r="P3269" s="189"/>
      <c r="Q3269" s="189"/>
      <c r="R3269" s="189"/>
      <c r="T3269" s="251"/>
      <c r="V3269" s="189"/>
      <c r="W3269" s="189"/>
      <c r="X3269" s="189"/>
      <c r="Y3269" s="189"/>
      <c r="AA3269" s="189"/>
      <c r="AB3269" s="189"/>
      <c r="AC3269" s="189"/>
    </row>
    <row r="3270" spans="1:29" s="246" customFormat="1" x14ac:dyDescent="0.3">
      <c r="A3270" s="189"/>
      <c r="F3270" s="247"/>
      <c r="J3270" s="189"/>
      <c r="K3270" s="189"/>
      <c r="L3270" s="189"/>
      <c r="M3270" s="189"/>
      <c r="N3270" s="189"/>
      <c r="O3270" s="189"/>
      <c r="P3270" s="189"/>
      <c r="Q3270" s="189"/>
      <c r="R3270" s="189"/>
      <c r="T3270" s="251"/>
      <c r="V3270" s="189"/>
      <c r="W3270" s="189"/>
      <c r="X3270" s="189"/>
      <c r="Y3270" s="189"/>
      <c r="AA3270" s="189"/>
      <c r="AB3270" s="189"/>
      <c r="AC3270" s="189"/>
    </row>
    <row r="3271" spans="1:29" s="246" customFormat="1" x14ac:dyDescent="0.3">
      <c r="A3271" s="189"/>
      <c r="F3271" s="247"/>
      <c r="J3271" s="189"/>
      <c r="K3271" s="189"/>
      <c r="L3271" s="189"/>
      <c r="M3271" s="189"/>
      <c r="N3271" s="189"/>
      <c r="O3271" s="189"/>
      <c r="P3271" s="189"/>
      <c r="Q3271" s="189"/>
      <c r="R3271" s="189"/>
      <c r="T3271" s="251"/>
      <c r="V3271" s="189"/>
      <c r="W3271" s="189"/>
      <c r="X3271" s="189"/>
      <c r="Y3271" s="189"/>
      <c r="AA3271" s="189"/>
      <c r="AB3271" s="189"/>
      <c r="AC3271" s="189"/>
    </row>
    <row r="3272" spans="1:29" s="246" customFormat="1" x14ac:dyDescent="0.3">
      <c r="A3272" s="189"/>
      <c r="F3272" s="247"/>
      <c r="J3272" s="189"/>
      <c r="K3272" s="189"/>
      <c r="L3272" s="189"/>
      <c r="M3272" s="189"/>
      <c r="N3272" s="189"/>
      <c r="O3272" s="189"/>
      <c r="P3272" s="189"/>
      <c r="Q3272" s="189"/>
      <c r="R3272" s="189"/>
      <c r="T3272" s="251"/>
      <c r="V3272" s="189"/>
      <c r="W3272" s="189"/>
      <c r="X3272" s="189"/>
      <c r="Y3272" s="189"/>
      <c r="AA3272" s="189"/>
      <c r="AB3272" s="189"/>
      <c r="AC3272" s="189"/>
    </row>
    <row r="3273" spans="1:29" s="246" customFormat="1" x14ac:dyDescent="0.3">
      <c r="A3273" s="189"/>
      <c r="F3273" s="247"/>
      <c r="J3273" s="189"/>
      <c r="K3273" s="189"/>
      <c r="L3273" s="189"/>
      <c r="M3273" s="189"/>
      <c r="N3273" s="189"/>
      <c r="O3273" s="189"/>
      <c r="P3273" s="189"/>
      <c r="Q3273" s="189"/>
      <c r="R3273" s="189"/>
      <c r="T3273" s="251"/>
      <c r="V3273" s="189"/>
      <c r="W3273" s="189"/>
      <c r="X3273" s="189"/>
      <c r="Y3273" s="189"/>
      <c r="AA3273" s="189"/>
      <c r="AB3273" s="189"/>
      <c r="AC3273" s="189"/>
    </row>
    <row r="3274" spans="1:29" s="246" customFormat="1" x14ac:dyDescent="0.3">
      <c r="A3274" s="189"/>
      <c r="F3274" s="247"/>
      <c r="J3274" s="189"/>
      <c r="K3274" s="189"/>
      <c r="L3274" s="189"/>
      <c r="M3274" s="189"/>
      <c r="N3274" s="189"/>
      <c r="O3274" s="189"/>
      <c r="P3274" s="189"/>
      <c r="Q3274" s="189"/>
      <c r="R3274" s="189"/>
      <c r="T3274" s="251"/>
      <c r="V3274" s="189"/>
      <c r="W3274" s="189"/>
      <c r="X3274" s="189"/>
      <c r="Y3274" s="189"/>
      <c r="AA3274" s="189"/>
      <c r="AB3274" s="189"/>
      <c r="AC3274" s="189"/>
    </row>
    <row r="3275" spans="1:29" s="246" customFormat="1" x14ac:dyDescent="0.3">
      <c r="A3275" s="189"/>
      <c r="F3275" s="247"/>
      <c r="J3275" s="189"/>
      <c r="K3275" s="189"/>
      <c r="L3275" s="189"/>
      <c r="M3275" s="189"/>
      <c r="N3275" s="189"/>
      <c r="O3275" s="189"/>
      <c r="P3275" s="189"/>
      <c r="Q3275" s="189"/>
      <c r="R3275" s="189"/>
      <c r="T3275" s="251"/>
      <c r="V3275" s="189"/>
      <c r="W3275" s="189"/>
      <c r="X3275" s="189"/>
      <c r="Y3275" s="189"/>
      <c r="AA3275" s="189"/>
      <c r="AB3275" s="189"/>
      <c r="AC3275" s="189"/>
    </row>
    <row r="3276" spans="1:29" s="246" customFormat="1" x14ac:dyDescent="0.3">
      <c r="A3276" s="189"/>
      <c r="F3276" s="247"/>
      <c r="J3276" s="189"/>
      <c r="K3276" s="189"/>
      <c r="L3276" s="189"/>
      <c r="M3276" s="189"/>
      <c r="N3276" s="189"/>
      <c r="O3276" s="189"/>
      <c r="P3276" s="189"/>
      <c r="Q3276" s="189"/>
      <c r="R3276" s="189"/>
      <c r="T3276" s="251"/>
      <c r="V3276" s="189"/>
      <c r="W3276" s="189"/>
      <c r="X3276" s="189"/>
      <c r="Y3276" s="189"/>
      <c r="AA3276" s="189"/>
      <c r="AB3276" s="189"/>
      <c r="AC3276" s="189"/>
    </row>
    <row r="3277" spans="1:29" s="246" customFormat="1" x14ac:dyDescent="0.3">
      <c r="A3277" s="189"/>
      <c r="F3277" s="247"/>
      <c r="J3277" s="189"/>
      <c r="K3277" s="189"/>
      <c r="L3277" s="189"/>
      <c r="M3277" s="189"/>
      <c r="N3277" s="189"/>
      <c r="O3277" s="189"/>
      <c r="P3277" s="189"/>
      <c r="Q3277" s="189"/>
      <c r="R3277" s="189"/>
      <c r="T3277" s="251"/>
      <c r="V3277" s="189"/>
      <c r="W3277" s="189"/>
      <c r="X3277" s="189"/>
      <c r="Y3277" s="189"/>
      <c r="AA3277" s="189"/>
      <c r="AB3277" s="189"/>
      <c r="AC3277" s="189"/>
    </row>
    <row r="3278" spans="1:29" s="246" customFormat="1" x14ac:dyDescent="0.3">
      <c r="A3278" s="189"/>
      <c r="F3278" s="247"/>
      <c r="J3278" s="189"/>
      <c r="K3278" s="189"/>
      <c r="L3278" s="189"/>
      <c r="M3278" s="189"/>
      <c r="N3278" s="189"/>
      <c r="O3278" s="189"/>
      <c r="P3278" s="189"/>
      <c r="Q3278" s="189"/>
      <c r="R3278" s="189"/>
      <c r="T3278" s="251"/>
      <c r="V3278" s="189"/>
      <c r="W3278" s="189"/>
      <c r="X3278" s="189"/>
      <c r="Y3278" s="189"/>
      <c r="AA3278" s="189"/>
      <c r="AB3278" s="189"/>
      <c r="AC3278" s="189"/>
    </row>
    <row r="3279" spans="1:29" s="246" customFormat="1" x14ac:dyDescent="0.3">
      <c r="A3279" s="189"/>
      <c r="F3279" s="247"/>
      <c r="J3279" s="189"/>
      <c r="K3279" s="189"/>
      <c r="L3279" s="189"/>
      <c r="M3279" s="189"/>
      <c r="N3279" s="189"/>
      <c r="O3279" s="189"/>
      <c r="P3279" s="189"/>
      <c r="Q3279" s="189"/>
      <c r="R3279" s="189"/>
      <c r="T3279" s="251"/>
      <c r="V3279" s="189"/>
      <c r="W3279" s="189"/>
      <c r="X3279" s="189"/>
      <c r="Y3279" s="189"/>
      <c r="AA3279" s="189"/>
      <c r="AB3279" s="189"/>
      <c r="AC3279" s="189"/>
    </row>
    <row r="3280" spans="1:29" s="246" customFormat="1" x14ac:dyDescent="0.3">
      <c r="A3280" s="189"/>
      <c r="F3280" s="247"/>
      <c r="J3280" s="189"/>
      <c r="K3280" s="189"/>
      <c r="L3280" s="189"/>
      <c r="M3280" s="189"/>
      <c r="N3280" s="189"/>
      <c r="O3280" s="189"/>
      <c r="P3280" s="189"/>
      <c r="Q3280" s="189"/>
      <c r="R3280" s="189"/>
      <c r="T3280" s="251"/>
      <c r="V3280" s="189"/>
      <c r="W3280" s="189"/>
      <c r="X3280" s="189"/>
      <c r="Y3280" s="189"/>
      <c r="AA3280" s="189"/>
      <c r="AB3280" s="189"/>
      <c r="AC3280" s="189"/>
    </row>
    <row r="3281" spans="1:29" s="246" customFormat="1" x14ac:dyDescent="0.3">
      <c r="A3281" s="189"/>
      <c r="F3281" s="247"/>
      <c r="J3281" s="189"/>
      <c r="K3281" s="189"/>
      <c r="L3281" s="189"/>
      <c r="M3281" s="189"/>
      <c r="N3281" s="189"/>
      <c r="O3281" s="189"/>
      <c r="P3281" s="189"/>
      <c r="Q3281" s="189"/>
      <c r="R3281" s="189"/>
      <c r="T3281" s="251"/>
      <c r="V3281" s="189"/>
      <c r="W3281" s="189"/>
      <c r="X3281" s="189"/>
      <c r="Y3281" s="189"/>
      <c r="AA3281" s="189"/>
      <c r="AB3281" s="189"/>
      <c r="AC3281" s="189"/>
    </row>
    <row r="3282" spans="1:29" s="246" customFormat="1" x14ac:dyDescent="0.3">
      <c r="A3282" s="189"/>
      <c r="F3282" s="247"/>
      <c r="J3282" s="189"/>
      <c r="K3282" s="189"/>
      <c r="L3282" s="189"/>
      <c r="M3282" s="189"/>
      <c r="N3282" s="189"/>
      <c r="O3282" s="189"/>
      <c r="P3282" s="189"/>
      <c r="Q3282" s="189"/>
      <c r="R3282" s="189"/>
      <c r="T3282" s="251"/>
      <c r="V3282" s="189"/>
      <c r="W3282" s="189"/>
      <c r="X3282" s="189"/>
      <c r="Y3282" s="189"/>
      <c r="AA3282" s="189"/>
      <c r="AB3282" s="189"/>
      <c r="AC3282" s="189"/>
    </row>
    <row r="3283" spans="1:29" s="246" customFormat="1" x14ac:dyDescent="0.3">
      <c r="A3283" s="189"/>
      <c r="F3283" s="247"/>
      <c r="J3283" s="189"/>
      <c r="K3283" s="189"/>
      <c r="L3283" s="189"/>
      <c r="M3283" s="189"/>
      <c r="N3283" s="189"/>
      <c r="O3283" s="189"/>
      <c r="P3283" s="189"/>
      <c r="Q3283" s="189"/>
      <c r="R3283" s="189"/>
      <c r="T3283" s="251"/>
      <c r="V3283" s="189"/>
      <c r="W3283" s="189"/>
      <c r="X3283" s="189"/>
      <c r="Y3283" s="189"/>
      <c r="AA3283" s="189"/>
      <c r="AB3283" s="189"/>
      <c r="AC3283" s="189"/>
    </row>
    <row r="3284" spans="1:29" s="246" customFormat="1" x14ac:dyDescent="0.3">
      <c r="A3284" s="189"/>
      <c r="F3284" s="247"/>
      <c r="J3284" s="189"/>
      <c r="K3284" s="189"/>
      <c r="L3284" s="189"/>
      <c r="M3284" s="189"/>
      <c r="N3284" s="189"/>
      <c r="O3284" s="189"/>
      <c r="P3284" s="189"/>
      <c r="Q3284" s="189"/>
      <c r="R3284" s="189"/>
      <c r="T3284" s="251"/>
      <c r="V3284" s="189"/>
      <c r="W3284" s="189"/>
      <c r="X3284" s="189"/>
      <c r="Y3284" s="189"/>
      <c r="AA3284" s="189"/>
      <c r="AB3284" s="189"/>
      <c r="AC3284" s="189"/>
    </row>
    <row r="3285" spans="1:29" s="246" customFormat="1" x14ac:dyDescent="0.3">
      <c r="A3285" s="189"/>
      <c r="F3285" s="247"/>
      <c r="J3285" s="189"/>
      <c r="K3285" s="189"/>
      <c r="L3285" s="189"/>
      <c r="M3285" s="189"/>
      <c r="N3285" s="189"/>
      <c r="O3285" s="189"/>
      <c r="P3285" s="189"/>
      <c r="Q3285" s="189"/>
      <c r="R3285" s="189"/>
      <c r="T3285" s="251"/>
      <c r="V3285" s="189"/>
      <c r="W3285" s="189"/>
      <c r="X3285" s="189"/>
      <c r="Y3285" s="189"/>
      <c r="AA3285" s="189"/>
      <c r="AB3285" s="189"/>
      <c r="AC3285" s="189"/>
    </row>
    <row r="3286" spans="1:29" s="246" customFormat="1" x14ac:dyDescent="0.3">
      <c r="A3286" s="189"/>
      <c r="F3286" s="247"/>
      <c r="J3286" s="189"/>
      <c r="K3286" s="189"/>
      <c r="L3286" s="189"/>
      <c r="M3286" s="189"/>
      <c r="N3286" s="189"/>
      <c r="O3286" s="189"/>
      <c r="P3286" s="189"/>
      <c r="Q3286" s="189"/>
      <c r="R3286" s="189"/>
      <c r="T3286" s="251"/>
      <c r="V3286" s="189"/>
      <c r="W3286" s="189"/>
      <c r="X3286" s="189"/>
      <c r="Y3286" s="189"/>
      <c r="AA3286" s="189"/>
      <c r="AB3286" s="189"/>
      <c r="AC3286" s="189"/>
    </row>
    <row r="3287" spans="1:29" s="246" customFormat="1" x14ac:dyDescent="0.3">
      <c r="A3287" s="189"/>
      <c r="F3287" s="247"/>
      <c r="J3287" s="189"/>
      <c r="K3287" s="189"/>
      <c r="L3287" s="189"/>
      <c r="M3287" s="189"/>
      <c r="N3287" s="189"/>
      <c r="O3287" s="189"/>
      <c r="P3287" s="189"/>
      <c r="Q3287" s="189"/>
      <c r="R3287" s="189"/>
      <c r="T3287" s="251"/>
      <c r="V3287" s="189"/>
      <c r="W3287" s="189"/>
      <c r="X3287" s="189"/>
      <c r="Y3287" s="189"/>
      <c r="AA3287" s="189"/>
      <c r="AB3287" s="189"/>
      <c r="AC3287" s="189"/>
    </row>
    <row r="3288" spans="1:29" s="246" customFormat="1" x14ac:dyDescent="0.3">
      <c r="A3288" s="189"/>
      <c r="F3288" s="247"/>
      <c r="J3288" s="189"/>
      <c r="K3288" s="189"/>
      <c r="L3288" s="189"/>
      <c r="M3288" s="189"/>
      <c r="N3288" s="189"/>
      <c r="O3288" s="189"/>
      <c r="P3288" s="189"/>
      <c r="Q3288" s="189"/>
      <c r="R3288" s="189"/>
      <c r="T3288" s="251"/>
      <c r="V3288" s="189"/>
      <c r="W3288" s="189"/>
      <c r="X3288" s="189"/>
      <c r="Y3288" s="189"/>
      <c r="AA3288" s="189"/>
      <c r="AB3288" s="189"/>
      <c r="AC3288" s="189"/>
    </row>
    <row r="3289" spans="1:29" s="246" customFormat="1" x14ac:dyDescent="0.3">
      <c r="A3289" s="189"/>
      <c r="F3289" s="247"/>
      <c r="J3289" s="189"/>
      <c r="K3289" s="189"/>
      <c r="L3289" s="189"/>
      <c r="M3289" s="189"/>
      <c r="N3289" s="189"/>
      <c r="O3289" s="189"/>
      <c r="P3289" s="189"/>
      <c r="Q3289" s="189"/>
      <c r="R3289" s="189"/>
      <c r="T3289" s="251"/>
      <c r="V3289" s="189"/>
      <c r="W3289" s="189"/>
      <c r="X3289" s="189"/>
      <c r="Y3289" s="189"/>
      <c r="AA3289" s="189"/>
      <c r="AB3289" s="189"/>
      <c r="AC3289" s="189"/>
    </row>
    <row r="3290" spans="1:29" s="246" customFormat="1" x14ac:dyDescent="0.3">
      <c r="A3290" s="189"/>
      <c r="F3290" s="247"/>
      <c r="J3290" s="189"/>
      <c r="K3290" s="189"/>
      <c r="L3290" s="189"/>
      <c r="M3290" s="189"/>
      <c r="N3290" s="189"/>
      <c r="O3290" s="189"/>
      <c r="P3290" s="189"/>
      <c r="Q3290" s="189"/>
      <c r="R3290" s="189"/>
      <c r="T3290" s="251"/>
      <c r="V3290" s="189"/>
      <c r="W3290" s="189"/>
      <c r="X3290" s="189"/>
      <c r="Y3290" s="189"/>
      <c r="AA3290" s="189"/>
      <c r="AB3290" s="189"/>
      <c r="AC3290" s="189"/>
    </row>
    <row r="3291" spans="1:29" s="246" customFormat="1" x14ac:dyDescent="0.3">
      <c r="A3291" s="189"/>
      <c r="F3291" s="247"/>
      <c r="J3291" s="189"/>
      <c r="K3291" s="189"/>
      <c r="L3291" s="189"/>
      <c r="M3291" s="189"/>
      <c r="N3291" s="189"/>
      <c r="O3291" s="189"/>
      <c r="P3291" s="189"/>
      <c r="Q3291" s="189"/>
      <c r="R3291" s="189"/>
      <c r="T3291" s="251"/>
      <c r="V3291" s="189"/>
      <c r="W3291" s="189"/>
      <c r="X3291" s="189"/>
      <c r="Y3291" s="189"/>
      <c r="AA3291" s="189"/>
      <c r="AB3291" s="189"/>
      <c r="AC3291" s="189"/>
    </row>
    <row r="3292" spans="1:29" s="246" customFormat="1" x14ac:dyDescent="0.3">
      <c r="A3292" s="189"/>
      <c r="F3292" s="247"/>
      <c r="J3292" s="189"/>
      <c r="K3292" s="189"/>
      <c r="L3292" s="189"/>
      <c r="M3292" s="189"/>
      <c r="N3292" s="189"/>
      <c r="O3292" s="189"/>
      <c r="P3292" s="189"/>
      <c r="Q3292" s="189"/>
      <c r="R3292" s="189"/>
      <c r="T3292" s="251"/>
      <c r="V3292" s="189"/>
      <c r="W3292" s="189"/>
      <c r="X3292" s="189"/>
      <c r="Y3292" s="189"/>
      <c r="AA3292" s="189"/>
      <c r="AB3292" s="189"/>
      <c r="AC3292" s="189"/>
    </row>
    <row r="3293" spans="1:29" s="246" customFormat="1" x14ac:dyDescent="0.3">
      <c r="A3293" s="189"/>
      <c r="F3293" s="247"/>
      <c r="J3293" s="189"/>
      <c r="K3293" s="189"/>
      <c r="L3293" s="189"/>
      <c r="M3293" s="189"/>
      <c r="N3293" s="189"/>
      <c r="O3293" s="189"/>
      <c r="P3293" s="189"/>
      <c r="Q3293" s="189"/>
      <c r="R3293" s="189"/>
      <c r="T3293" s="251"/>
      <c r="V3293" s="189"/>
      <c r="W3293" s="189"/>
      <c r="X3293" s="189"/>
      <c r="Y3293" s="189"/>
      <c r="AA3293" s="189"/>
      <c r="AB3293" s="189"/>
      <c r="AC3293" s="189"/>
    </row>
    <row r="3294" spans="1:29" s="246" customFormat="1" x14ac:dyDescent="0.3">
      <c r="A3294" s="189"/>
      <c r="F3294" s="247"/>
      <c r="J3294" s="189"/>
      <c r="K3294" s="189"/>
      <c r="L3294" s="189"/>
      <c r="M3294" s="189"/>
      <c r="N3294" s="189"/>
      <c r="O3294" s="189"/>
      <c r="P3294" s="189"/>
      <c r="Q3294" s="189"/>
      <c r="R3294" s="189"/>
      <c r="T3294" s="251"/>
      <c r="V3294" s="189"/>
      <c r="W3294" s="189"/>
      <c r="X3294" s="189"/>
      <c r="Y3294" s="189"/>
      <c r="AA3294" s="189"/>
      <c r="AB3294" s="189"/>
      <c r="AC3294" s="189"/>
    </row>
    <row r="3295" spans="1:29" s="246" customFormat="1" x14ac:dyDescent="0.3">
      <c r="A3295" s="189"/>
      <c r="F3295" s="247"/>
      <c r="J3295" s="189"/>
      <c r="K3295" s="189"/>
      <c r="L3295" s="189"/>
      <c r="M3295" s="189"/>
      <c r="N3295" s="189"/>
      <c r="O3295" s="189"/>
      <c r="P3295" s="189"/>
      <c r="Q3295" s="189"/>
      <c r="R3295" s="189"/>
      <c r="T3295" s="251"/>
      <c r="V3295" s="189"/>
      <c r="W3295" s="189"/>
      <c r="X3295" s="189"/>
      <c r="Y3295" s="189"/>
      <c r="AA3295" s="189"/>
      <c r="AB3295" s="189"/>
      <c r="AC3295" s="189"/>
    </row>
    <row r="3296" spans="1:29" s="246" customFormat="1" x14ac:dyDescent="0.3">
      <c r="A3296" s="189"/>
      <c r="F3296" s="247"/>
      <c r="J3296" s="189"/>
      <c r="K3296" s="189"/>
      <c r="L3296" s="189"/>
      <c r="M3296" s="189"/>
      <c r="N3296" s="189"/>
      <c r="O3296" s="189"/>
      <c r="P3296" s="189"/>
      <c r="Q3296" s="189"/>
      <c r="R3296" s="189"/>
      <c r="T3296" s="251"/>
      <c r="V3296" s="189"/>
      <c r="W3296" s="189"/>
      <c r="X3296" s="189"/>
      <c r="Y3296" s="189"/>
      <c r="AA3296" s="189"/>
      <c r="AB3296" s="189"/>
      <c r="AC3296" s="189"/>
    </row>
    <row r="3297" spans="1:29" s="246" customFormat="1" x14ac:dyDescent="0.3">
      <c r="A3297" s="189"/>
      <c r="F3297" s="247"/>
      <c r="J3297" s="189"/>
      <c r="K3297" s="189"/>
      <c r="L3297" s="189"/>
      <c r="M3297" s="189"/>
      <c r="N3297" s="189"/>
      <c r="O3297" s="189"/>
      <c r="P3297" s="189"/>
      <c r="Q3297" s="189"/>
      <c r="R3297" s="189"/>
      <c r="T3297" s="251"/>
      <c r="V3297" s="189"/>
      <c r="W3297" s="189"/>
      <c r="X3297" s="189"/>
      <c r="Y3297" s="189"/>
      <c r="AA3297" s="189"/>
      <c r="AB3297" s="189"/>
      <c r="AC3297" s="189"/>
    </row>
    <row r="3298" spans="1:29" s="246" customFormat="1" x14ac:dyDescent="0.3">
      <c r="A3298" s="189"/>
      <c r="F3298" s="247"/>
      <c r="J3298" s="189"/>
      <c r="K3298" s="189"/>
      <c r="L3298" s="189"/>
      <c r="M3298" s="189"/>
      <c r="N3298" s="189"/>
      <c r="O3298" s="189"/>
      <c r="P3298" s="189"/>
      <c r="Q3298" s="189"/>
      <c r="R3298" s="189"/>
      <c r="T3298" s="251"/>
      <c r="V3298" s="189"/>
      <c r="W3298" s="189"/>
      <c r="X3298" s="189"/>
      <c r="Y3298" s="189"/>
      <c r="AA3298" s="189"/>
      <c r="AB3298" s="189"/>
      <c r="AC3298" s="189"/>
    </row>
    <row r="3299" spans="1:29" s="246" customFormat="1" x14ac:dyDescent="0.3">
      <c r="A3299" s="189"/>
      <c r="F3299" s="247"/>
      <c r="J3299" s="189"/>
      <c r="K3299" s="189"/>
      <c r="L3299" s="189"/>
      <c r="M3299" s="189"/>
      <c r="N3299" s="189"/>
      <c r="O3299" s="189"/>
      <c r="P3299" s="189"/>
      <c r="Q3299" s="189"/>
      <c r="R3299" s="189"/>
      <c r="T3299" s="251"/>
      <c r="V3299" s="189"/>
      <c r="W3299" s="189"/>
      <c r="X3299" s="189"/>
      <c r="Y3299" s="189"/>
      <c r="AA3299" s="189"/>
      <c r="AB3299" s="189"/>
      <c r="AC3299" s="189"/>
    </row>
    <row r="3300" spans="1:29" s="246" customFormat="1" x14ac:dyDescent="0.3">
      <c r="A3300" s="189"/>
      <c r="F3300" s="247"/>
      <c r="J3300" s="189"/>
      <c r="K3300" s="189"/>
      <c r="L3300" s="189"/>
      <c r="M3300" s="189"/>
      <c r="N3300" s="189"/>
      <c r="O3300" s="189"/>
      <c r="P3300" s="189"/>
      <c r="Q3300" s="189"/>
      <c r="R3300" s="189"/>
      <c r="T3300" s="251"/>
      <c r="V3300" s="189"/>
      <c r="W3300" s="189"/>
      <c r="X3300" s="189"/>
      <c r="Y3300" s="189"/>
      <c r="AA3300" s="189"/>
      <c r="AB3300" s="189"/>
      <c r="AC3300" s="189"/>
    </row>
    <row r="3301" spans="1:29" s="246" customFormat="1" x14ac:dyDescent="0.3">
      <c r="A3301" s="189"/>
      <c r="F3301" s="247"/>
      <c r="J3301" s="189"/>
      <c r="K3301" s="189"/>
      <c r="L3301" s="189"/>
      <c r="M3301" s="189"/>
      <c r="N3301" s="189"/>
      <c r="O3301" s="189"/>
      <c r="P3301" s="189"/>
      <c r="Q3301" s="189"/>
      <c r="R3301" s="189"/>
      <c r="T3301" s="251"/>
      <c r="V3301" s="189"/>
      <c r="W3301" s="189"/>
      <c r="X3301" s="189"/>
      <c r="Y3301" s="189"/>
      <c r="AA3301" s="189"/>
      <c r="AB3301" s="189"/>
      <c r="AC3301" s="189"/>
    </row>
    <row r="3302" spans="1:29" s="246" customFormat="1" x14ac:dyDescent="0.3">
      <c r="A3302" s="189"/>
      <c r="F3302" s="247"/>
      <c r="J3302" s="189"/>
      <c r="K3302" s="189"/>
      <c r="L3302" s="189"/>
      <c r="M3302" s="189"/>
      <c r="N3302" s="189"/>
      <c r="O3302" s="189"/>
      <c r="P3302" s="189"/>
      <c r="Q3302" s="189"/>
      <c r="R3302" s="189"/>
      <c r="T3302" s="251"/>
      <c r="V3302" s="189"/>
      <c r="W3302" s="189"/>
      <c r="X3302" s="189"/>
      <c r="Y3302" s="189"/>
      <c r="AA3302" s="189"/>
      <c r="AB3302" s="189"/>
      <c r="AC3302" s="189"/>
    </row>
    <row r="3303" spans="1:29" s="246" customFormat="1" x14ac:dyDescent="0.3">
      <c r="A3303" s="189"/>
      <c r="F3303" s="247"/>
      <c r="J3303" s="189"/>
      <c r="K3303" s="189"/>
      <c r="L3303" s="189"/>
      <c r="M3303" s="189"/>
      <c r="N3303" s="189"/>
      <c r="O3303" s="189"/>
      <c r="P3303" s="189"/>
      <c r="Q3303" s="189"/>
      <c r="R3303" s="189"/>
      <c r="T3303" s="251"/>
      <c r="V3303" s="189"/>
      <c r="W3303" s="189"/>
      <c r="X3303" s="189"/>
      <c r="Y3303" s="189"/>
      <c r="AA3303" s="189"/>
      <c r="AB3303" s="189"/>
      <c r="AC3303" s="189"/>
    </row>
    <row r="3304" spans="1:29" s="246" customFormat="1" x14ac:dyDescent="0.3">
      <c r="A3304" s="189"/>
      <c r="F3304" s="247"/>
      <c r="J3304" s="189"/>
      <c r="K3304" s="189"/>
      <c r="L3304" s="189"/>
      <c r="M3304" s="189"/>
      <c r="N3304" s="189"/>
      <c r="O3304" s="189"/>
      <c r="P3304" s="189"/>
      <c r="Q3304" s="189"/>
      <c r="R3304" s="189"/>
      <c r="T3304" s="251"/>
      <c r="V3304" s="189"/>
      <c r="W3304" s="189"/>
      <c r="X3304" s="189"/>
      <c r="Y3304" s="189"/>
      <c r="AA3304" s="189"/>
      <c r="AB3304" s="189"/>
      <c r="AC3304" s="189"/>
    </row>
    <row r="3305" spans="1:29" s="246" customFormat="1" x14ac:dyDescent="0.3">
      <c r="A3305" s="189"/>
      <c r="F3305" s="247"/>
      <c r="J3305" s="189"/>
      <c r="K3305" s="189"/>
      <c r="L3305" s="189"/>
      <c r="M3305" s="189"/>
      <c r="N3305" s="189"/>
      <c r="O3305" s="189"/>
      <c r="P3305" s="189"/>
      <c r="Q3305" s="189"/>
      <c r="R3305" s="189"/>
      <c r="T3305" s="251"/>
      <c r="V3305" s="189"/>
      <c r="W3305" s="189"/>
      <c r="X3305" s="189"/>
      <c r="Y3305" s="189"/>
      <c r="AA3305" s="189"/>
      <c r="AB3305" s="189"/>
      <c r="AC3305" s="189"/>
    </row>
    <row r="3306" spans="1:29" s="246" customFormat="1" x14ac:dyDescent="0.3">
      <c r="A3306" s="189"/>
      <c r="F3306" s="247"/>
      <c r="J3306" s="189"/>
      <c r="K3306" s="189"/>
      <c r="L3306" s="189"/>
      <c r="M3306" s="189"/>
      <c r="N3306" s="189"/>
      <c r="O3306" s="189"/>
      <c r="P3306" s="189"/>
      <c r="Q3306" s="189"/>
      <c r="R3306" s="189"/>
      <c r="T3306" s="251"/>
      <c r="V3306" s="189"/>
      <c r="W3306" s="189"/>
      <c r="X3306" s="189"/>
      <c r="Y3306" s="189"/>
      <c r="AA3306" s="189"/>
      <c r="AB3306" s="189"/>
      <c r="AC3306" s="189"/>
    </row>
    <row r="3307" spans="1:29" s="246" customFormat="1" x14ac:dyDescent="0.3">
      <c r="A3307" s="189"/>
      <c r="F3307" s="247"/>
      <c r="J3307" s="189"/>
      <c r="K3307" s="189"/>
      <c r="L3307" s="189"/>
      <c r="M3307" s="189"/>
      <c r="N3307" s="189"/>
      <c r="O3307" s="189"/>
      <c r="P3307" s="189"/>
      <c r="Q3307" s="189"/>
      <c r="R3307" s="189"/>
      <c r="T3307" s="251"/>
      <c r="V3307" s="189"/>
      <c r="W3307" s="189"/>
      <c r="X3307" s="189"/>
      <c r="Y3307" s="189"/>
      <c r="AA3307" s="189"/>
      <c r="AB3307" s="189"/>
      <c r="AC3307" s="189"/>
    </row>
    <row r="3308" spans="1:29" s="246" customFormat="1" x14ac:dyDescent="0.3">
      <c r="A3308" s="189"/>
      <c r="F3308" s="247"/>
      <c r="J3308" s="189"/>
      <c r="K3308" s="189"/>
      <c r="L3308" s="189"/>
      <c r="M3308" s="189"/>
      <c r="N3308" s="189"/>
      <c r="O3308" s="189"/>
      <c r="P3308" s="189"/>
      <c r="Q3308" s="189"/>
      <c r="R3308" s="189"/>
      <c r="T3308" s="251"/>
      <c r="V3308" s="189"/>
      <c r="W3308" s="189"/>
      <c r="X3308" s="189"/>
      <c r="Y3308" s="189"/>
      <c r="AA3308" s="189"/>
      <c r="AB3308" s="189"/>
      <c r="AC3308" s="189"/>
    </row>
    <row r="3309" spans="1:29" s="246" customFormat="1" x14ac:dyDescent="0.3">
      <c r="A3309" s="189"/>
      <c r="F3309" s="247"/>
      <c r="J3309" s="189"/>
      <c r="K3309" s="189"/>
      <c r="L3309" s="189"/>
      <c r="M3309" s="189"/>
      <c r="N3309" s="189"/>
      <c r="O3309" s="189"/>
      <c r="P3309" s="189"/>
      <c r="Q3309" s="189"/>
      <c r="R3309" s="189"/>
      <c r="T3309" s="251"/>
      <c r="V3309" s="189"/>
      <c r="W3309" s="189"/>
      <c r="X3309" s="189"/>
      <c r="Y3309" s="189"/>
      <c r="AA3309" s="189"/>
      <c r="AB3309" s="189"/>
      <c r="AC3309" s="189"/>
    </row>
    <row r="3310" spans="1:29" s="246" customFormat="1" x14ac:dyDescent="0.3">
      <c r="A3310" s="189"/>
      <c r="F3310" s="247"/>
      <c r="J3310" s="189"/>
      <c r="K3310" s="189"/>
      <c r="L3310" s="189"/>
      <c r="M3310" s="189"/>
      <c r="N3310" s="189"/>
      <c r="O3310" s="189"/>
      <c r="P3310" s="189"/>
      <c r="Q3310" s="189"/>
      <c r="R3310" s="189"/>
      <c r="T3310" s="251"/>
      <c r="V3310" s="189"/>
      <c r="W3310" s="189"/>
      <c r="X3310" s="189"/>
      <c r="Y3310" s="189"/>
      <c r="AA3310" s="189"/>
      <c r="AB3310" s="189"/>
      <c r="AC3310" s="189"/>
    </row>
    <row r="3311" spans="1:29" s="246" customFormat="1" x14ac:dyDescent="0.3">
      <c r="A3311" s="189"/>
      <c r="F3311" s="247"/>
      <c r="J3311" s="189"/>
      <c r="K3311" s="189"/>
      <c r="L3311" s="189"/>
      <c r="M3311" s="189"/>
      <c r="N3311" s="189"/>
      <c r="O3311" s="189"/>
      <c r="P3311" s="189"/>
      <c r="Q3311" s="189"/>
      <c r="R3311" s="189"/>
      <c r="T3311" s="251"/>
      <c r="V3311" s="189"/>
      <c r="W3311" s="189"/>
      <c r="X3311" s="189"/>
      <c r="Y3311" s="189"/>
      <c r="AA3311" s="189"/>
      <c r="AB3311" s="189"/>
      <c r="AC3311" s="189"/>
    </row>
    <row r="3312" spans="1:29" s="246" customFormat="1" x14ac:dyDescent="0.3">
      <c r="A3312" s="189"/>
      <c r="F3312" s="247"/>
      <c r="J3312" s="189"/>
      <c r="K3312" s="189"/>
      <c r="L3312" s="189"/>
      <c r="M3312" s="189"/>
      <c r="N3312" s="189"/>
      <c r="O3312" s="189"/>
      <c r="P3312" s="189"/>
      <c r="Q3312" s="189"/>
      <c r="R3312" s="189"/>
      <c r="T3312" s="251"/>
      <c r="V3312" s="189"/>
      <c r="W3312" s="189"/>
      <c r="X3312" s="189"/>
      <c r="Y3312" s="189"/>
      <c r="AA3312" s="189"/>
      <c r="AB3312" s="189"/>
      <c r="AC3312" s="189"/>
    </row>
    <row r="3313" spans="1:29" s="246" customFormat="1" x14ac:dyDescent="0.3">
      <c r="A3313" s="189"/>
      <c r="F3313" s="247"/>
      <c r="J3313" s="189"/>
      <c r="K3313" s="189"/>
      <c r="L3313" s="189"/>
      <c r="M3313" s="189"/>
      <c r="N3313" s="189"/>
      <c r="O3313" s="189"/>
      <c r="P3313" s="189"/>
      <c r="Q3313" s="189"/>
      <c r="R3313" s="189"/>
      <c r="T3313" s="251"/>
      <c r="V3313" s="189"/>
      <c r="W3313" s="189"/>
      <c r="X3313" s="189"/>
      <c r="Y3313" s="189"/>
      <c r="AA3313" s="189"/>
      <c r="AB3313" s="189"/>
      <c r="AC3313" s="189"/>
    </row>
    <row r="3314" spans="1:29" s="246" customFormat="1" x14ac:dyDescent="0.3">
      <c r="A3314" s="189"/>
      <c r="F3314" s="247"/>
      <c r="J3314" s="189"/>
      <c r="K3314" s="189"/>
      <c r="L3314" s="189"/>
      <c r="M3314" s="189"/>
      <c r="N3314" s="189"/>
      <c r="O3314" s="189"/>
      <c r="P3314" s="189"/>
      <c r="Q3314" s="189"/>
      <c r="R3314" s="189"/>
      <c r="T3314" s="251"/>
      <c r="V3314" s="189"/>
      <c r="W3314" s="189"/>
      <c r="X3314" s="189"/>
      <c r="Y3314" s="189"/>
      <c r="AA3314" s="189"/>
      <c r="AB3314" s="189"/>
      <c r="AC3314" s="189"/>
    </row>
    <row r="3315" spans="1:29" s="246" customFormat="1" x14ac:dyDescent="0.3">
      <c r="A3315" s="189"/>
      <c r="F3315" s="247"/>
      <c r="J3315" s="189"/>
      <c r="K3315" s="189"/>
      <c r="L3315" s="189"/>
      <c r="M3315" s="189"/>
      <c r="N3315" s="189"/>
      <c r="O3315" s="189"/>
      <c r="P3315" s="189"/>
      <c r="Q3315" s="189"/>
      <c r="R3315" s="189"/>
      <c r="T3315" s="251"/>
      <c r="V3315" s="189"/>
      <c r="W3315" s="189"/>
      <c r="X3315" s="189"/>
      <c r="Y3315" s="189"/>
      <c r="AA3315" s="189"/>
      <c r="AB3315" s="189"/>
      <c r="AC3315" s="189"/>
    </row>
    <row r="3316" spans="1:29" s="246" customFormat="1" x14ac:dyDescent="0.3">
      <c r="A3316" s="189"/>
      <c r="F3316" s="247"/>
      <c r="J3316" s="189"/>
      <c r="K3316" s="189"/>
      <c r="L3316" s="189"/>
      <c r="M3316" s="189"/>
      <c r="N3316" s="189"/>
      <c r="O3316" s="189"/>
      <c r="P3316" s="189"/>
      <c r="Q3316" s="189"/>
      <c r="R3316" s="189"/>
      <c r="T3316" s="251"/>
      <c r="V3316" s="189"/>
      <c r="W3316" s="189"/>
      <c r="X3316" s="189"/>
      <c r="Y3316" s="189"/>
      <c r="AA3316" s="189"/>
      <c r="AB3316" s="189"/>
      <c r="AC3316" s="189"/>
    </row>
    <row r="3317" spans="1:29" s="246" customFormat="1" x14ac:dyDescent="0.3">
      <c r="A3317" s="189"/>
      <c r="F3317" s="247"/>
      <c r="J3317" s="189"/>
      <c r="K3317" s="189"/>
      <c r="L3317" s="189"/>
      <c r="M3317" s="189"/>
      <c r="N3317" s="189"/>
      <c r="O3317" s="189"/>
      <c r="P3317" s="189"/>
      <c r="Q3317" s="189"/>
      <c r="R3317" s="189"/>
      <c r="T3317" s="251"/>
      <c r="V3317" s="189"/>
      <c r="W3317" s="189"/>
      <c r="X3317" s="189"/>
      <c r="Y3317" s="189"/>
      <c r="AA3317" s="189"/>
      <c r="AB3317" s="189"/>
      <c r="AC3317" s="189"/>
    </row>
    <row r="3318" spans="1:29" s="246" customFormat="1" x14ac:dyDescent="0.3">
      <c r="A3318" s="189"/>
      <c r="F3318" s="247"/>
      <c r="J3318" s="189"/>
      <c r="K3318" s="189"/>
      <c r="L3318" s="189"/>
      <c r="M3318" s="189"/>
      <c r="N3318" s="189"/>
      <c r="O3318" s="189"/>
      <c r="P3318" s="189"/>
      <c r="Q3318" s="189"/>
      <c r="R3318" s="189"/>
      <c r="T3318" s="251"/>
      <c r="V3318" s="189"/>
      <c r="W3318" s="189"/>
      <c r="X3318" s="189"/>
      <c r="Y3318" s="189"/>
      <c r="AA3318" s="189"/>
      <c r="AB3318" s="189"/>
      <c r="AC3318" s="189"/>
    </row>
    <row r="3319" spans="1:29" s="246" customFormat="1" x14ac:dyDescent="0.3">
      <c r="A3319" s="189"/>
      <c r="F3319" s="247"/>
      <c r="J3319" s="189"/>
      <c r="K3319" s="189"/>
      <c r="L3319" s="189"/>
      <c r="M3319" s="189"/>
      <c r="N3319" s="189"/>
      <c r="O3319" s="189"/>
      <c r="P3319" s="189"/>
      <c r="Q3319" s="189"/>
      <c r="R3319" s="189"/>
      <c r="T3319" s="251"/>
      <c r="V3319" s="189"/>
      <c r="W3319" s="189"/>
      <c r="X3319" s="189"/>
      <c r="Y3319" s="189"/>
      <c r="AA3319" s="189"/>
      <c r="AB3319" s="189"/>
      <c r="AC3319" s="189"/>
    </row>
    <row r="3320" spans="1:29" s="246" customFormat="1" x14ac:dyDescent="0.3">
      <c r="A3320" s="189"/>
      <c r="F3320" s="247"/>
      <c r="J3320" s="189"/>
      <c r="K3320" s="189"/>
      <c r="L3320" s="189"/>
      <c r="M3320" s="189"/>
      <c r="N3320" s="189"/>
      <c r="O3320" s="189"/>
      <c r="P3320" s="189"/>
      <c r="Q3320" s="189"/>
      <c r="R3320" s="189"/>
      <c r="T3320" s="251"/>
      <c r="V3320" s="189"/>
      <c r="W3320" s="189"/>
      <c r="X3320" s="189"/>
      <c r="Y3320" s="189"/>
      <c r="AA3320" s="189"/>
      <c r="AB3320" s="189"/>
      <c r="AC3320" s="189"/>
    </row>
    <row r="3321" spans="1:29" s="246" customFormat="1" x14ac:dyDescent="0.3">
      <c r="A3321" s="189"/>
      <c r="F3321" s="247"/>
      <c r="J3321" s="189"/>
      <c r="K3321" s="189"/>
      <c r="L3321" s="189"/>
      <c r="M3321" s="189"/>
      <c r="N3321" s="189"/>
      <c r="O3321" s="189"/>
      <c r="P3321" s="189"/>
      <c r="Q3321" s="189"/>
      <c r="R3321" s="189"/>
      <c r="T3321" s="251"/>
      <c r="V3321" s="189"/>
      <c r="W3321" s="189"/>
      <c r="X3321" s="189"/>
      <c r="Y3321" s="189"/>
      <c r="AA3321" s="189"/>
      <c r="AB3321" s="189"/>
      <c r="AC3321" s="189"/>
    </row>
    <row r="3322" spans="1:29" s="246" customFormat="1" x14ac:dyDescent="0.3">
      <c r="A3322" s="189"/>
      <c r="F3322" s="247"/>
      <c r="J3322" s="189"/>
      <c r="K3322" s="189"/>
      <c r="L3322" s="189"/>
      <c r="M3322" s="189"/>
      <c r="N3322" s="189"/>
      <c r="O3322" s="189"/>
      <c r="P3322" s="189"/>
      <c r="Q3322" s="189"/>
      <c r="R3322" s="189"/>
      <c r="T3322" s="251"/>
      <c r="V3322" s="189"/>
      <c r="W3322" s="189"/>
      <c r="X3322" s="189"/>
      <c r="Y3322" s="189"/>
      <c r="AA3322" s="189"/>
      <c r="AB3322" s="189"/>
      <c r="AC3322" s="189"/>
    </row>
    <row r="3323" spans="1:29" s="246" customFormat="1" x14ac:dyDescent="0.3">
      <c r="A3323" s="189"/>
      <c r="F3323" s="247"/>
      <c r="J3323" s="189"/>
      <c r="K3323" s="189"/>
      <c r="L3323" s="189"/>
      <c r="M3323" s="189"/>
      <c r="N3323" s="189"/>
      <c r="O3323" s="189"/>
      <c r="P3323" s="189"/>
      <c r="Q3323" s="189"/>
      <c r="R3323" s="189"/>
      <c r="T3323" s="251"/>
      <c r="V3323" s="189"/>
      <c r="W3323" s="189"/>
      <c r="X3323" s="189"/>
      <c r="Y3323" s="189"/>
      <c r="AA3323" s="189"/>
      <c r="AB3323" s="189"/>
      <c r="AC3323" s="189"/>
    </row>
    <row r="3324" spans="1:29" s="246" customFormat="1" x14ac:dyDescent="0.3">
      <c r="A3324" s="189"/>
      <c r="F3324" s="247"/>
      <c r="J3324" s="189"/>
      <c r="K3324" s="189"/>
      <c r="L3324" s="189"/>
      <c r="M3324" s="189"/>
      <c r="N3324" s="189"/>
      <c r="O3324" s="189"/>
      <c r="P3324" s="189"/>
      <c r="Q3324" s="189"/>
      <c r="R3324" s="189"/>
      <c r="T3324" s="251"/>
      <c r="V3324" s="189"/>
      <c r="W3324" s="189"/>
      <c r="X3324" s="189"/>
      <c r="Y3324" s="189"/>
      <c r="AA3324" s="189"/>
      <c r="AB3324" s="189"/>
      <c r="AC3324" s="189"/>
    </row>
    <row r="3325" spans="1:29" s="246" customFormat="1" x14ac:dyDescent="0.3">
      <c r="A3325" s="189"/>
      <c r="F3325" s="247"/>
      <c r="J3325" s="189"/>
      <c r="K3325" s="189"/>
      <c r="L3325" s="189"/>
      <c r="M3325" s="189"/>
      <c r="N3325" s="189"/>
      <c r="O3325" s="189"/>
      <c r="P3325" s="189"/>
      <c r="Q3325" s="189"/>
      <c r="R3325" s="189"/>
      <c r="T3325" s="251"/>
      <c r="V3325" s="189"/>
      <c r="W3325" s="189"/>
      <c r="X3325" s="189"/>
      <c r="Y3325" s="189"/>
      <c r="AA3325" s="189"/>
      <c r="AB3325" s="189"/>
      <c r="AC3325" s="189"/>
    </row>
    <row r="3326" spans="1:29" s="246" customFormat="1" x14ac:dyDescent="0.3">
      <c r="A3326" s="189"/>
      <c r="F3326" s="247"/>
      <c r="J3326" s="189"/>
      <c r="K3326" s="189"/>
      <c r="L3326" s="189"/>
      <c r="M3326" s="189"/>
      <c r="N3326" s="189"/>
      <c r="O3326" s="189"/>
      <c r="P3326" s="189"/>
      <c r="Q3326" s="189"/>
      <c r="R3326" s="189"/>
      <c r="T3326" s="251"/>
      <c r="V3326" s="189"/>
      <c r="W3326" s="189"/>
      <c r="X3326" s="189"/>
      <c r="Y3326" s="189"/>
      <c r="AA3326" s="189"/>
      <c r="AB3326" s="189"/>
      <c r="AC3326" s="189"/>
    </row>
    <row r="3327" spans="1:29" s="246" customFormat="1" x14ac:dyDescent="0.3">
      <c r="A3327" s="189"/>
      <c r="F3327" s="247"/>
      <c r="J3327" s="189"/>
      <c r="K3327" s="189"/>
      <c r="L3327" s="189"/>
      <c r="M3327" s="189"/>
      <c r="N3327" s="189"/>
      <c r="O3327" s="189"/>
      <c r="P3327" s="189"/>
      <c r="Q3327" s="189"/>
      <c r="R3327" s="189"/>
      <c r="T3327" s="251"/>
      <c r="V3327" s="189"/>
      <c r="W3327" s="189"/>
      <c r="X3327" s="189"/>
      <c r="Y3327" s="189"/>
      <c r="AA3327" s="189"/>
      <c r="AB3327" s="189"/>
      <c r="AC3327" s="189"/>
    </row>
    <row r="3328" spans="1:29" s="246" customFormat="1" x14ac:dyDescent="0.3">
      <c r="A3328" s="189"/>
      <c r="F3328" s="247"/>
      <c r="J3328" s="189"/>
      <c r="K3328" s="189"/>
      <c r="L3328" s="189"/>
      <c r="M3328" s="189"/>
      <c r="N3328" s="189"/>
      <c r="O3328" s="189"/>
      <c r="P3328" s="189"/>
      <c r="Q3328" s="189"/>
      <c r="R3328" s="189"/>
      <c r="T3328" s="251"/>
      <c r="V3328" s="189"/>
      <c r="W3328" s="189"/>
      <c r="X3328" s="189"/>
      <c r="Y3328" s="189"/>
      <c r="AA3328" s="189"/>
      <c r="AB3328" s="189"/>
      <c r="AC3328" s="189"/>
    </row>
    <row r="3329" spans="1:29" s="246" customFormat="1" x14ac:dyDescent="0.3">
      <c r="A3329" s="189"/>
      <c r="F3329" s="247"/>
      <c r="J3329" s="189"/>
      <c r="K3329" s="189"/>
      <c r="L3329" s="189"/>
      <c r="M3329" s="189"/>
      <c r="N3329" s="189"/>
      <c r="O3329" s="189"/>
      <c r="P3329" s="189"/>
      <c r="Q3329" s="189"/>
      <c r="R3329" s="189"/>
      <c r="T3329" s="251"/>
      <c r="V3329" s="189"/>
      <c r="W3329" s="189"/>
      <c r="X3329" s="189"/>
      <c r="Y3329" s="189"/>
      <c r="AA3329" s="189"/>
      <c r="AB3329" s="189"/>
      <c r="AC3329" s="189"/>
    </row>
    <row r="3330" spans="1:29" s="246" customFormat="1" x14ac:dyDescent="0.3">
      <c r="A3330" s="189"/>
      <c r="F3330" s="247"/>
      <c r="J3330" s="189"/>
      <c r="K3330" s="189"/>
      <c r="L3330" s="189"/>
      <c r="M3330" s="189"/>
      <c r="N3330" s="189"/>
      <c r="O3330" s="189"/>
      <c r="P3330" s="189"/>
      <c r="Q3330" s="189"/>
      <c r="R3330" s="189"/>
      <c r="T3330" s="251"/>
      <c r="V3330" s="189"/>
      <c r="W3330" s="189"/>
      <c r="X3330" s="189"/>
      <c r="Y3330" s="189"/>
      <c r="AA3330" s="189"/>
      <c r="AB3330" s="189"/>
      <c r="AC3330" s="189"/>
    </row>
    <row r="3331" spans="1:29" s="246" customFormat="1" x14ac:dyDescent="0.3">
      <c r="A3331" s="189"/>
      <c r="F3331" s="247"/>
      <c r="J3331" s="189"/>
      <c r="K3331" s="189"/>
      <c r="L3331" s="189"/>
      <c r="M3331" s="189"/>
      <c r="N3331" s="189"/>
      <c r="O3331" s="189"/>
      <c r="P3331" s="189"/>
      <c r="Q3331" s="189"/>
      <c r="R3331" s="189"/>
      <c r="T3331" s="251"/>
      <c r="V3331" s="189"/>
      <c r="W3331" s="189"/>
      <c r="X3331" s="189"/>
      <c r="Y3331" s="189"/>
      <c r="AA3331" s="189"/>
      <c r="AB3331" s="189"/>
      <c r="AC3331" s="189"/>
    </row>
    <row r="3332" spans="1:29" s="246" customFormat="1" x14ac:dyDescent="0.3">
      <c r="A3332" s="189"/>
      <c r="F3332" s="247"/>
      <c r="J3332" s="189"/>
      <c r="K3332" s="189"/>
      <c r="L3332" s="189"/>
      <c r="M3332" s="189"/>
      <c r="N3332" s="189"/>
      <c r="O3332" s="189"/>
      <c r="P3332" s="189"/>
      <c r="Q3332" s="189"/>
      <c r="R3332" s="189"/>
      <c r="T3332" s="251"/>
      <c r="V3332" s="189"/>
      <c r="W3332" s="189"/>
      <c r="X3332" s="189"/>
      <c r="Y3332" s="189"/>
      <c r="AA3332" s="189"/>
      <c r="AB3332" s="189"/>
      <c r="AC3332" s="189"/>
    </row>
    <row r="3333" spans="1:29" s="246" customFormat="1" x14ac:dyDescent="0.3">
      <c r="A3333" s="189"/>
      <c r="F3333" s="247"/>
      <c r="J3333" s="189"/>
      <c r="K3333" s="189"/>
      <c r="L3333" s="189"/>
      <c r="M3333" s="189"/>
      <c r="N3333" s="189"/>
      <c r="O3333" s="189"/>
      <c r="P3333" s="189"/>
      <c r="Q3333" s="189"/>
      <c r="R3333" s="189"/>
      <c r="T3333" s="251"/>
      <c r="V3333" s="189"/>
      <c r="W3333" s="189"/>
      <c r="X3333" s="189"/>
      <c r="Y3333" s="189"/>
      <c r="AA3333" s="189"/>
      <c r="AB3333" s="189"/>
      <c r="AC3333" s="189"/>
    </row>
    <row r="3334" spans="1:29" s="246" customFormat="1" x14ac:dyDescent="0.3">
      <c r="A3334" s="189"/>
      <c r="F3334" s="247"/>
      <c r="J3334" s="189"/>
      <c r="K3334" s="189"/>
      <c r="L3334" s="189"/>
      <c r="M3334" s="189"/>
      <c r="N3334" s="189"/>
      <c r="O3334" s="189"/>
      <c r="P3334" s="189"/>
      <c r="Q3334" s="189"/>
      <c r="R3334" s="189"/>
      <c r="T3334" s="251"/>
      <c r="V3334" s="189"/>
      <c r="W3334" s="189"/>
      <c r="X3334" s="189"/>
      <c r="Y3334" s="189"/>
      <c r="AA3334" s="189"/>
      <c r="AB3334" s="189"/>
      <c r="AC3334" s="189"/>
    </row>
    <row r="3335" spans="1:29" s="246" customFormat="1" x14ac:dyDescent="0.3">
      <c r="A3335" s="189"/>
      <c r="F3335" s="247"/>
      <c r="J3335" s="189"/>
      <c r="K3335" s="189"/>
      <c r="L3335" s="189"/>
      <c r="M3335" s="189"/>
      <c r="N3335" s="189"/>
      <c r="O3335" s="189"/>
      <c r="P3335" s="189"/>
      <c r="Q3335" s="189"/>
      <c r="R3335" s="189"/>
      <c r="T3335" s="251"/>
      <c r="V3335" s="189"/>
      <c r="W3335" s="189"/>
      <c r="X3335" s="189"/>
      <c r="Y3335" s="189"/>
      <c r="AA3335" s="189"/>
      <c r="AB3335" s="189"/>
      <c r="AC3335" s="189"/>
    </row>
    <row r="3336" spans="1:29" s="246" customFormat="1" x14ac:dyDescent="0.3">
      <c r="A3336" s="189"/>
      <c r="F3336" s="247"/>
      <c r="J3336" s="189"/>
      <c r="K3336" s="189"/>
      <c r="L3336" s="189"/>
      <c r="M3336" s="189"/>
      <c r="N3336" s="189"/>
      <c r="O3336" s="189"/>
      <c r="P3336" s="189"/>
      <c r="Q3336" s="189"/>
      <c r="R3336" s="189"/>
      <c r="T3336" s="251"/>
      <c r="V3336" s="189"/>
      <c r="W3336" s="189"/>
      <c r="X3336" s="189"/>
      <c r="Y3336" s="189"/>
      <c r="AA3336" s="189"/>
      <c r="AB3336" s="189"/>
      <c r="AC3336" s="189"/>
    </row>
    <row r="3337" spans="1:29" s="246" customFormat="1" x14ac:dyDescent="0.3">
      <c r="A3337" s="189"/>
      <c r="F3337" s="247"/>
      <c r="J3337" s="189"/>
      <c r="K3337" s="189"/>
      <c r="L3337" s="189"/>
      <c r="M3337" s="189"/>
      <c r="N3337" s="189"/>
      <c r="O3337" s="189"/>
      <c r="P3337" s="189"/>
      <c r="Q3337" s="189"/>
      <c r="R3337" s="189"/>
      <c r="T3337" s="251"/>
      <c r="V3337" s="189"/>
      <c r="W3337" s="189"/>
      <c r="X3337" s="189"/>
      <c r="Y3337" s="189"/>
      <c r="AA3337" s="189"/>
      <c r="AB3337" s="189"/>
      <c r="AC3337" s="189"/>
    </row>
    <row r="3338" spans="1:29" s="246" customFormat="1" x14ac:dyDescent="0.3">
      <c r="A3338" s="189"/>
      <c r="F3338" s="247"/>
      <c r="J3338" s="189"/>
      <c r="K3338" s="189"/>
      <c r="L3338" s="189"/>
      <c r="M3338" s="189"/>
      <c r="N3338" s="189"/>
      <c r="O3338" s="189"/>
      <c r="P3338" s="189"/>
      <c r="Q3338" s="189"/>
      <c r="R3338" s="189"/>
      <c r="T3338" s="251"/>
      <c r="V3338" s="189"/>
      <c r="W3338" s="189"/>
      <c r="X3338" s="189"/>
      <c r="Y3338" s="189"/>
      <c r="AA3338" s="189"/>
      <c r="AB3338" s="189"/>
      <c r="AC3338" s="189"/>
    </row>
    <row r="3339" spans="1:29" s="246" customFormat="1" x14ac:dyDescent="0.3">
      <c r="A3339" s="189"/>
      <c r="F3339" s="247"/>
      <c r="J3339" s="189"/>
      <c r="K3339" s="189"/>
      <c r="L3339" s="189"/>
      <c r="M3339" s="189"/>
      <c r="N3339" s="189"/>
      <c r="O3339" s="189"/>
      <c r="P3339" s="189"/>
      <c r="Q3339" s="189"/>
      <c r="R3339" s="189"/>
      <c r="T3339" s="251"/>
      <c r="V3339" s="189"/>
      <c r="W3339" s="189"/>
      <c r="X3339" s="189"/>
      <c r="Y3339" s="189"/>
      <c r="AA3339" s="189"/>
      <c r="AB3339" s="189"/>
      <c r="AC3339" s="189"/>
    </row>
    <row r="3340" spans="1:29" s="246" customFormat="1" x14ac:dyDescent="0.3">
      <c r="A3340" s="189"/>
      <c r="F3340" s="247"/>
      <c r="J3340" s="189"/>
      <c r="K3340" s="189"/>
      <c r="L3340" s="189"/>
      <c r="M3340" s="189"/>
      <c r="N3340" s="189"/>
      <c r="O3340" s="189"/>
      <c r="P3340" s="189"/>
      <c r="Q3340" s="189"/>
      <c r="R3340" s="189"/>
      <c r="T3340" s="251"/>
      <c r="V3340" s="189"/>
      <c r="W3340" s="189"/>
      <c r="X3340" s="189"/>
      <c r="Y3340" s="189"/>
      <c r="AA3340" s="189"/>
      <c r="AB3340" s="189"/>
      <c r="AC3340" s="189"/>
    </row>
    <row r="3341" spans="1:29" s="246" customFormat="1" x14ac:dyDescent="0.3">
      <c r="A3341" s="189"/>
      <c r="F3341" s="247"/>
      <c r="J3341" s="189"/>
      <c r="K3341" s="189"/>
      <c r="L3341" s="189"/>
      <c r="M3341" s="189"/>
      <c r="N3341" s="189"/>
      <c r="O3341" s="189"/>
      <c r="P3341" s="189"/>
      <c r="Q3341" s="189"/>
      <c r="R3341" s="189"/>
      <c r="T3341" s="251"/>
      <c r="V3341" s="189"/>
      <c r="W3341" s="189"/>
      <c r="X3341" s="189"/>
      <c r="Y3341" s="189"/>
      <c r="AA3341" s="189"/>
      <c r="AB3341" s="189"/>
      <c r="AC3341" s="189"/>
    </row>
    <row r="3342" spans="1:29" s="246" customFormat="1" x14ac:dyDescent="0.3">
      <c r="A3342" s="189"/>
      <c r="F3342" s="247"/>
      <c r="J3342" s="189"/>
      <c r="K3342" s="189"/>
      <c r="L3342" s="189"/>
      <c r="M3342" s="189"/>
      <c r="N3342" s="189"/>
      <c r="O3342" s="189"/>
      <c r="P3342" s="189"/>
      <c r="Q3342" s="189"/>
      <c r="R3342" s="189"/>
      <c r="T3342" s="251"/>
      <c r="V3342" s="189"/>
      <c r="W3342" s="189"/>
      <c r="X3342" s="189"/>
      <c r="Y3342" s="189"/>
      <c r="AA3342" s="189"/>
      <c r="AB3342" s="189"/>
      <c r="AC3342" s="189"/>
    </row>
    <row r="3343" spans="1:29" s="246" customFormat="1" x14ac:dyDescent="0.3">
      <c r="A3343" s="189"/>
      <c r="F3343" s="247"/>
      <c r="J3343" s="189"/>
      <c r="K3343" s="189"/>
      <c r="L3343" s="189"/>
      <c r="M3343" s="189"/>
      <c r="N3343" s="189"/>
      <c r="O3343" s="189"/>
      <c r="P3343" s="189"/>
      <c r="Q3343" s="189"/>
      <c r="R3343" s="189"/>
      <c r="T3343" s="251"/>
      <c r="V3343" s="189"/>
      <c r="W3343" s="189"/>
      <c r="X3343" s="189"/>
      <c r="Y3343" s="189"/>
      <c r="AA3343" s="189"/>
      <c r="AB3343" s="189"/>
      <c r="AC3343" s="189"/>
    </row>
    <row r="3344" spans="1:29" s="246" customFormat="1" x14ac:dyDescent="0.3">
      <c r="A3344" s="189"/>
      <c r="F3344" s="247"/>
      <c r="J3344" s="189"/>
      <c r="K3344" s="189"/>
      <c r="L3344" s="189"/>
      <c r="M3344" s="189"/>
      <c r="N3344" s="189"/>
      <c r="O3344" s="189"/>
      <c r="P3344" s="189"/>
      <c r="Q3344" s="189"/>
      <c r="R3344" s="189"/>
      <c r="T3344" s="251"/>
      <c r="V3344" s="189"/>
      <c r="W3344" s="189"/>
      <c r="X3344" s="189"/>
      <c r="Y3344" s="189"/>
      <c r="AA3344" s="189"/>
      <c r="AB3344" s="189"/>
      <c r="AC3344" s="189"/>
    </row>
    <row r="3345" spans="1:29" s="246" customFormat="1" x14ac:dyDescent="0.3">
      <c r="A3345" s="189"/>
      <c r="F3345" s="247"/>
      <c r="J3345" s="189"/>
      <c r="K3345" s="189"/>
      <c r="L3345" s="189"/>
      <c r="M3345" s="189"/>
      <c r="N3345" s="189"/>
      <c r="O3345" s="189"/>
      <c r="P3345" s="189"/>
      <c r="Q3345" s="189"/>
      <c r="R3345" s="189"/>
      <c r="T3345" s="251"/>
      <c r="V3345" s="189"/>
      <c r="W3345" s="189"/>
      <c r="X3345" s="189"/>
      <c r="Y3345" s="189"/>
      <c r="AA3345" s="189"/>
      <c r="AB3345" s="189"/>
      <c r="AC3345" s="189"/>
    </row>
    <row r="3346" spans="1:29" s="246" customFormat="1" x14ac:dyDescent="0.3">
      <c r="A3346" s="189"/>
      <c r="F3346" s="247"/>
      <c r="J3346" s="189"/>
      <c r="K3346" s="189"/>
      <c r="L3346" s="189"/>
      <c r="M3346" s="189"/>
      <c r="N3346" s="189"/>
      <c r="O3346" s="189"/>
      <c r="P3346" s="189"/>
      <c r="Q3346" s="189"/>
      <c r="R3346" s="189"/>
      <c r="T3346" s="251"/>
      <c r="V3346" s="189"/>
      <c r="W3346" s="189"/>
      <c r="X3346" s="189"/>
      <c r="Y3346" s="189"/>
      <c r="AA3346" s="189"/>
      <c r="AB3346" s="189"/>
      <c r="AC3346" s="189"/>
    </row>
    <row r="3347" spans="1:29" s="246" customFormat="1" x14ac:dyDescent="0.3">
      <c r="A3347" s="189"/>
      <c r="F3347" s="247"/>
      <c r="J3347" s="189"/>
      <c r="K3347" s="189"/>
      <c r="L3347" s="189"/>
      <c r="M3347" s="189"/>
      <c r="N3347" s="189"/>
      <c r="O3347" s="189"/>
      <c r="P3347" s="189"/>
      <c r="Q3347" s="189"/>
      <c r="R3347" s="189"/>
      <c r="T3347" s="251"/>
      <c r="V3347" s="189"/>
      <c r="W3347" s="189"/>
      <c r="X3347" s="189"/>
      <c r="Y3347" s="189"/>
      <c r="AA3347" s="189"/>
      <c r="AB3347" s="189"/>
      <c r="AC3347" s="189"/>
    </row>
    <row r="3348" spans="1:29" s="246" customFormat="1" x14ac:dyDescent="0.3">
      <c r="A3348" s="189"/>
      <c r="F3348" s="247"/>
      <c r="J3348" s="189"/>
      <c r="K3348" s="189"/>
      <c r="L3348" s="189"/>
      <c r="M3348" s="189"/>
      <c r="N3348" s="189"/>
      <c r="O3348" s="189"/>
      <c r="P3348" s="189"/>
      <c r="Q3348" s="189"/>
      <c r="R3348" s="189"/>
      <c r="T3348" s="251"/>
      <c r="V3348" s="189"/>
      <c r="W3348" s="189"/>
      <c r="X3348" s="189"/>
      <c r="Y3348" s="189"/>
      <c r="AA3348" s="189"/>
      <c r="AB3348" s="189"/>
      <c r="AC3348" s="189"/>
    </row>
    <row r="3349" spans="1:29" s="246" customFormat="1" x14ac:dyDescent="0.3">
      <c r="A3349" s="189"/>
      <c r="F3349" s="247"/>
      <c r="J3349" s="189"/>
      <c r="K3349" s="189"/>
      <c r="L3349" s="189"/>
      <c r="M3349" s="189"/>
      <c r="N3349" s="189"/>
      <c r="O3349" s="189"/>
      <c r="P3349" s="189"/>
      <c r="Q3349" s="189"/>
      <c r="R3349" s="189"/>
      <c r="T3349" s="251"/>
      <c r="V3349" s="189"/>
      <c r="W3349" s="189"/>
      <c r="X3349" s="189"/>
      <c r="Y3349" s="189"/>
      <c r="AA3349" s="189"/>
      <c r="AB3349" s="189"/>
      <c r="AC3349" s="189"/>
    </row>
    <row r="3350" spans="1:29" s="246" customFormat="1" x14ac:dyDescent="0.3">
      <c r="A3350" s="189"/>
      <c r="F3350" s="247"/>
      <c r="J3350" s="189"/>
      <c r="K3350" s="189"/>
      <c r="L3350" s="189"/>
      <c r="M3350" s="189"/>
      <c r="N3350" s="189"/>
      <c r="O3350" s="189"/>
      <c r="P3350" s="189"/>
      <c r="Q3350" s="189"/>
      <c r="R3350" s="189"/>
      <c r="T3350" s="251"/>
      <c r="V3350" s="189"/>
      <c r="W3350" s="189"/>
      <c r="X3350" s="189"/>
      <c r="Y3350" s="189"/>
      <c r="AA3350" s="189"/>
      <c r="AB3350" s="189"/>
      <c r="AC3350" s="189"/>
    </row>
    <row r="3351" spans="1:29" s="246" customFormat="1" x14ac:dyDescent="0.3">
      <c r="A3351" s="189"/>
      <c r="F3351" s="247"/>
      <c r="J3351" s="189"/>
      <c r="K3351" s="189"/>
      <c r="L3351" s="189"/>
      <c r="M3351" s="189"/>
      <c r="N3351" s="189"/>
      <c r="O3351" s="189"/>
      <c r="P3351" s="189"/>
      <c r="Q3351" s="189"/>
      <c r="R3351" s="189"/>
      <c r="T3351" s="251"/>
      <c r="V3351" s="189"/>
      <c r="W3351" s="189"/>
      <c r="X3351" s="189"/>
      <c r="Y3351" s="189"/>
      <c r="AA3351" s="189"/>
      <c r="AB3351" s="189"/>
      <c r="AC3351" s="189"/>
    </row>
    <row r="3352" spans="1:29" s="246" customFormat="1" x14ac:dyDescent="0.3">
      <c r="A3352" s="189"/>
      <c r="F3352" s="247"/>
      <c r="J3352" s="189"/>
      <c r="K3352" s="189"/>
      <c r="L3352" s="189"/>
      <c r="M3352" s="189"/>
      <c r="N3352" s="189"/>
      <c r="O3352" s="189"/>
      <c r="P3352" s="189"/>
      <c r="Q3352" s="189"/>
      <c r="R3352" s="189"/>
      <c r="T3352" s="251"/>
      <c r="V3352" s="189"/>
      <c r="W3352" s="189"/>
      <c r="X3352" s="189"/>
      <c r="Y3352" s="189"/>
      <c r="AA3352" s="189"/>
      <c r="AB3352" s="189"/>
      <c r="AC3352" s="189"/>
    </row>
    <row r="3353" spans="1:29" s="246" customFormat="1" x14ac:dyDescent="0.3">
      <c r="A3353" s="189"/>
      <c r="F3353" s="247"/>
      <c r="J3353" s="189"/>
      <c r="K3353" s="189"/>
      <c r="L3353" s="189"/>
      <c r="M3353" s="189"/>
      <c r="N3353" s="189"/>
      <c r="O3353" s="189"/>
      <c r="P3353" s="189"/>
      <c r="Q3353" s="189"/>
      <c r="R3353" s="189"/>
      <c r="T3353" s="251"/>
      <c r="V3353" s="189"/>
      <c r="W3353" s="189"/>
      <c r="X3353" s="189"/>
      <c r="Y3353" s="189"/>
      <c r="AA3353" s="189"/>
      <c r="AB3353" s="189"/>
      <c r="AC3353" s="189"/>
    </row>
    <row r="3354" spans="1:29" s="246" customFormat="1" x14ac:dyDescent="0.3">
      <c r="A3354" s="189"/>
      <c r="F3354" s="247"/>
      <c r="J3354" s="189"/>
      <c r="K3354" s="189"/>
      <c r="L3354" s="189"/>
      <c r="M3354" s="189"/>
      <c r="N3354" s="189"/>
      <c r="O3354" s="189"/>
      <c r="P3354" s="189"/>
      <c r="Q3354" s="189"/>
      <c r="R3354" s="189"/>
      <c r="T3354" s="251"/>
      <c r="V3354" s="189"/>
      <c r="W3354" s="189"/>
      <c r="X3354" s="189"/>
      <c r="Y3354" s="189"/>
      <c r="AA3354" s="189"/>
      <c r="AB3354" s="189"/>
      <c r="AC3354" s="189"/>
    </row>
    <row r="3355" spans="1:29" s="246" customFormat="1" x14ac:dyDescent="0.3">
      <c r="A3355" s="189"/>
      <c r="F3355" s="247"/>
      <c r="J3355" s="189"/>
      <c r="K3355" s="189"/>
      <c r="L3355" s="189"/>
      <c r="M3355" s="189"/>
      <c r="N3355" s="189"/>
      <c r="O3355" s="189"/>
      <c r="P3355" s="189"/>
      <c r="Q3355" s="189"/>
      <c r="R3355" s="189"/>
      <c r="T3355" s="251"/>
      <c r="V3355" s="189"/>
      <c r="W3355" s="189"/>
      <c r="X3355" s="189"/>
      <c r="Y3355" s="189"/>
      <c r="AA3355" s="189"/>
      <c r="AB3355" s="189"/>
      <c r="AC3355" s="189"/>
    </row>
    <row r="3356" spans="1:29" s="246" customFormat="1" x14ac:dyDescent="0.3">
      <c r="A3356" s="189"/>
      <c r="F3356" s="247"/>
      <c r="J3356" s="189"/>
      <c r="K3356" s="189"/>
      <c r="L3356" s="189"/>
      <c r="M3356" s="189"/>
      <c r="N3356" s="189"/>
      <c r="O3356" s="189"/>
      <c r="P3356" s="189"/>
      <c r="Q3356" s="189"/>
      <c r="R3356" s="189"/>
      <c r="T3356" s="251"/>
      <c r="V3356" s="189"/>
      <c r="W3356" s="189"/>
      <c r="X3356" s="189"/>
      <c r="Y3356" s="189"/>
      <c r="AA3356" s="189"/>
      <c r="AB3356" s="189"/>
      <c r="AC3356" s="189"/>
    </row>
    <row r="3357" spans="1:29" s="246" customFormat="1" x14ac:dyDescent="0.3">
      <c r="A3357" s="189"/>
      <c r="F3357" s="247"/>
      <c r="J3357" s="189"/>
      <c r="K3357" s="189"/>
      <c r="L3357" s="189"/>
      <c r="M3357" s="189"/>
      <c r="N3357" s="189"/>
      <c r="O3357" s="189"/>
      <c r="P3357" s="189"/>
      <c r="Q3357" s="189"/>
      <c r="R3357" s="189"/>
      <c r="T3357" s="251"/>
      <c r="V3357" s="189"/>
      <c r="W3357" s="189"/>
      <c r="X3357" s="189"/>
      <c r="Y3357" s="189"/>
      <c r="AA3357" s="189"/>
      <c r="AB3357" s="189"/>
      <c r="AC3357" s="189"/>
    </row>
    <row r="3358" spans="1:29" s="246" customFormat="1" x14ac:dyDescent="0.3">
      <c r="A3358" s="189"/>
      <c r="F3358" s="247"/>
      <c r="J3358" s="189"/>
      <c r="K3358" s="189"/>
      <c r="L3358" s="189"/>
      <c r="M3358" s="189"/>
      <c r="N3358" s="189"/>
      <c r="O3358" s="189"/>
      <c r="P3358" s="189"/>
      <c r="Q3358" s="189"/>
      <c r="R3358" s="189"/>
      <c r="T3358" s="251"/>
      <c r="V3358" s="189"/>
      <c r="W3358" s="189"/>
      <c r="X3358" s="189"/>
      <c r="Y3358" s="189"/>
      <c r="AA3358" s="189"/>
      <c r="AB3358" s="189"/>
      <c r="AC3358" s="189"/>
    </row>
    <row r="3359" spans="1:29" s="246" customFormat="1" x14ac:dyDescent="0.3">
      <c r="A3359" s="189"/>
      <c r="F3359" s="247"/>
      <c r="J3359" s="189"/>
      <c r="K3359" s="189"/>
      <c r="L3359" s="189"/>
      <c r="M3359" s="189"/>
      <c r="N3359" s="189"/>
      <c r="O3359" s="189"/>
      <c r="P3359" s="189"/>
      <c r="Q3359" s="189"/>
      <c r="R3359" s="189"/>
      <c r="T3359" s="251"/>
      <c r="V3359" s="189"/>
      <c r="W3359" s="189"/>
      <c r="X3359" s="189"/>
      <c r="Y3359" s="189"/>
      <c r="AA3359" s="189"/>
      <c r="AB3359" s="189"/>
      <c r="AC3359" s="189"/>
    </row>
    <row r="3360" spans="1:29" s="246" customFormat="1" x14ac:dyDescent="0.3">
      <c r="A3360" s="189"/>
      <c r="F3360" s="247"/>
      <c r="J3360" s="189"/>
      <c r="K3360" s="189"/>
      <c r="L3360" s="189"/>
      <c r="M3360" s="189"/>
      <c r="N3360" s="189"/>
      <c r="O3360" s="189"/>
      <c r="P3360" s="189"/>
      <c r="Q3360" s="189"/>
      <c r="R3360" s="189"/>
      <c r="T3360" s="251"/>
      <c r="V3360" s="189"/>
      <c r="W3360" s="189"/>
      <c r="X3360" s="189"/>
      <c r="Y3360" s="189"/>
      <c r="AA3360" s="189"/>
      <c r="AB3360" s="189"/>
      <c r="AC3360" s="189"/>
    </row>
    <row r="3361" spans="1:29" s="246" customFormat="1" x14ac:dyDescent="0.3">
      <c r="A3361" s="189"/>
      <c r="F3361" s="247"/>
      <c r="J3361" s="189"/>
      <c r="K3361" s="189"/>
      <c r="L3361" s="189"/>
      <c r="M3361" s="189"/>
      <c r="N3361" s="189"/>
      <c r="O3361" s="189"/>
      <c r="P3361" s="189"/>
      <c r="Q3361" s="189"/>
      <c r="R3361" s="189"/>
      <c r="T3361" s="251"/>
      <c r="V3361" s="189"/>
      <c r="W3361" s="189"/>
      <c r="X3361" s="189"/>
      <c r="Y3361" s="189"/>
      <c r="AA3361" s="189"/>
      <c r="AB3361" s="189"/>
      <c r="AC3361" s="189"/>
    </row>
    <row r="3362" spans="1:29" s="246" customFormat="1" x14ac:dyDescent="0.3">
      <c r="A3362" s="189"/>
      <c r="F3362" s="247"/>
      <c r="J3362" s="189"/>
      <c r="K3362" s="189"/>
      <c r="L3362" s="189"/>
      <c r="M3362" s="189"/>
      <c r="N3362" s="189"/>
      <c r="O3362" s="189"/>
      <c r="P3362" s="189"/>
      <c r="Q3362" s="189"/>
      <c r="R3362" s="189"/>
      <c r="T3362" s="251"/>
      <c r="V3362" s="189"/>
      <c r="W3362" s="189"/>
      <c r="X3362" s="189"/>
      <c r="Y3362" s="189"/>
      <c r="AA3362" s="189"/>
      <c r="AB3362" s="189"/>
      <c r="AC3362" s="189"/>
    </row>
    <row r="3363" spans="1:29" s="246" customFormat="1" x14ac:dyDescent="0.3">
      <c r="A3363" s="189"/>
      <c r="F3363" s="247"/>
      <c r="J3363" s="189"/>
      <c r="K3363" s="189"/>
      <c r="L3363" s="189"/>
      <c r="M3363" s="189"/>
      <c r="N3363" s="189"/>
      <c r="O3363" s="189"/>
      <c r="P3363" s="189"/>
      <c r="Q3363" s="189"/>
      <c r="R3363" s="189"/>
      <c r="T3363" s="251"/>
      <c r="V3363" s="189"/>
      <c r="W3363" s="189"/>
      <c r="X3363" s="189"/>
      <c r="Y3363" s="189"/>
      <c r="AA3363" s="189"/>
      <c r="AB3363" s="189"/>
      <c r="AC3363" s="189"/>
    </row>
    <row r="3364" spans="1:29" s="246" customFormat="1" x14ac:dyDescent="0.3">
      <c r="A3364" s="189"/>
      <c r="F3364" s="247"/>
      <c r="J3364" s="189"/>
      <c r="K3364" s="189"/>
      <c r="L3364" s="189"/>
      <c r="M3364" s="189"/>
      <c r="N3364" s="189"/>
      <c r="O3364" s="189"/>
      <c r="P3364" s="189"/>
      <c r="Q3364" s="189"/>
      <c r="R3364" s="189"/>
      <c r="T3364" s="251"/>
      <c r="V3364" s="189"/>
      <c r="W3364" s="189"/>
      <c r="X3364" s="189"/>
      <c r="Y3364" s="189"/>
      <c r="AA3364" s="189"/>
      <c r="AB3364" s="189"/>
      <c r="AC3364" s="189"/>
    </row>
    <row r="3365" spans="1:29" s="246" customFormat="1" x14ac:dyDescent="0.3">
      <c r="A3365" s="189"/>
      <c r="F3365" s="247"/>
      <c r="J3365" s="189"/>
      <c r="K3365" s="189"/>
      <c r="L3365" s="189"/>
      <c r="M3365" s="189"/>
      <c r="N3365" s="189"/>
      <c r="O3365" s="189"/>
      <c r="P3365" s="189"/>
      <c r="Q3365" s="189"/>
      <c r="R3365" s="189"/>
      <c r="T3365" s="251"/>
      <c r="V3365" s="189"/>
      <c r="W3365" s="189"/>
      <c r="X3365" s="189"/>
      <c r="Y3365" s="189"/>
      <c r="AA3365" s="189"/>
      <c r="AB3365" s="189"/>
      <c r="AC3365" s="189"/>
    </row>
    <row r="3366" spans="1:29" s="246" customFormat="1" x14ac:dyDescent="0.3">
      <c r="A3366" s="189"/>
      <c r="F3366" s="247"/>
      <c r="J3366" s="189"/>
      <c r="K3366" s="189"/>
      <c r="L3366" s="189"/>
      <c r="M3366" s="189"/>
      <c r="N3366" s="189"/>
      <c r="O3366" s="189"/>
      <c r="P3366" s="189"/>
      <c r="Q3366" s="189"/>
      <c r="R3366" s="189"/>
      <c r="T3366" s="251"/>
      <c r="V3366" s="189"/>
      <c r="W3366" s="189"/>
      <c r="X3366" s="189"/>
      <c r="Y3366" s="189"/>
      <c r="AA3366" s="189"/>
      <c r="AB3366" s="189"/>
      <c r="AC3366" s="189"/>
    </row>
    <row r="3367" spans="1:29" s="246" customFormat="1" x14ac:dyDescent="0.3">
      <c r="A3367" s="189"/>
      <c r="F3367" s="247"/>
      <c r="J3367" s="189"/>
      <c r="K3367" s="189"/>
      <c r="L3367" s="189"/>
      <c r="M3367" s="189"/>
      <c r="N3367" s="189"/>
      <c r="O3367" s="189"/>
      <c r="P3367" s="189"/>
      <c r="Q3367" s="189"/>
      <c r="R3367" s="189"/>
      <c r="T3367" s="251"/>
      <c r="V3367" s="189"/>
      <c r="W3367" s="189"/>
      <c r="X3367" s="189"/>
      <c r="Y3367" s="189"/>
      <c r="AA3367" s="189"/>
      <c r="AB3367" s="189"/>
      <c r="AC3367" s="189"/>
    </row>
    <row r="3368" spans="1:29" s="246" customFormat="1" x14ac:dyDescent="0.3">
      <c r="A3368" s="189"/>
      <c r="F3368" s="247"/>
      <c r="J3368" s="189"/>
      <c r="K3368" s="189"/>
      <c r="L3368" s="189"/>
      <c r="M3368" s="189"/>
      <c r="N3368" s="189"/>
      <c r="O3368" s="189"/>
      <c r="P3368" s="189"/>
      <c r="Q3368" s="189"/>
      <c r="R3368" s="189"/>
      <c r="T3368" s="251"/>
      <c r="V3368" s="189"/>
      <c r="W3368" s="189"/>
      <c r="X3368" s="189"/>
      <c r="Y3368" s="189"/>
      <c r="AA3368" s="189"/>
      <c r="AB3368" s="189"/>
      <c r="AC3368" s="189"/>
    </row>
    <row r="3369" spans="1:29" s="246" customFormat="1" x14ac:dyDescent="0.3">
      <c r="A3369" s="189"/>
      <c r="F3369" s="247"/>
      <c r="J3369" s="189"/>
      <c r="K3369" s="189"/>
      <c r="L3369" s="189"/>
      <c r="M3369" s="189"/>
      <c r="N3369" s="189"/>
      <c r="O3369" s="189"/>
      <c r="P3369" s="189"/>
      <c r="Q3369" s="189"/>
      <c r="R3369" s="189"/>
      <c r="T3369" s="251"/>
      <c r="V3369" s="189"/>
      <c r="W3369" s="189"/>
      <c r="X3369" s="189"/>
      <c r="Y3369" s="189"/>
      <c r="AA3369" s="189"/>
      <c r="AB3369" s="189"/>
      <c r="AC3369" s="189"/>
    </row>
    <row r="3370" spans="1:29" s="246" customFormat="1" x14ac:dyDescent="0.3">
      <c r="A3370" s="189"/>
      <c r="F3370" s="247"/>
      <c r="J3370" s="189"/>
      <c r="K3370" s="189"/>
      <c r="L3370" s="189"/>
      <c r="M3370" s="189"/>
      <c r="N3370" s="189"/>
      <c r="O3370" s="189"/>
      <c r="P3370" s="189"/>
      <c r="Q3370" s="189"/>
      <c r="R3370" s="189"/>
      <c r="T3370" s="251"/>
      <c r="V3370" s="189"/>
      <c r="W3370" s="189"/>
      <c r="X3370" s="189"/>
      <c r="Y3370" s="189"/>
      <c r="AA3370" s="189"/>
      <c r="AB3370" s="189"/>
      <c r="AC3370" s="189"/>
    </row>
    <row r="3371" spans="1:29" s="246" customFormat="1" x14ac:dyDescent="0.3">
      <c r="A3371" s="189"/>
      <c r="F3371" s="247"/>
      <c r="J3371" s="189"/>
      <c r="K3371" s="189"/>
      <c r="L3371" s="189"/>
      <c r="M3371" s="189"/>
      <c r="N3371" s="189"/>
      <c r="O3371" s="189"/>
      <c r="P3371" s="189"/>
      <c r="Q3371" s="189"/>
      <c r="R3371" s="189"/>
      <c r="T3371" s="251"/>
      <c r="V3371" s="189"/>
      <c r="W3371" s="189"/>
      <c r="X3371" s="189"/>
      <c r="Y3371" s="189"/>
      <c r="AA3371" s="189"/>
      <c r="AB3371" s="189"/>
      <c r="AC3371" s="189"/>
    </row>
    <row r="3372" spans="1:29" s="246" customFormat="1" x14ac:dyDescent="0.3">
      <c r="A3372" s="189"/>
      <c r="F3372" s="247"/>
      <c r="J3372" s="189"/>
      <c r="K3372" s="189"/>
      <c r="L3372" s="189"/>
      <c r="M3372" s="189"/>
      <c r="N3372" s="189"/>
      <c r="O3372" s="189"/>
      <c r="P3372" s="189"/>
      <c r="Q3372" s="189"/>
      <c r="R3372" s="189"/>
      <c r="T3372" s="251"/>
      <c r="V3372" s="189"/>
      <c r="W3372" s="189"/>
      <c r="X3372" s="189"/>
      <c r="Y3372" s="189"/>
      <c r="AA3372" s="189"/>
      <c r="AB3372" s="189"/>
      <c r="AC3372" s="189"/>
    </row>
    <row r="3373" spans="1:29" s="246" customFormat="1" x14ac:dyDescent="0.3">
      <c r="A3373" s="189"/>
      <c r="F3373" s="247"/>
      <c r="J3373" s="189"/>
      <c r="K3373" s="189"/>
      <c r="L3373" s="189"/>
      <c r="M3373" s="189"/>
      <c r="N3373" s="189"/>
      <c r="O3373" s="189"/>
      <c r="P3373" s="189"/>
      <c r="Q3373" s="189"/>
      <c r="R3373" s="189"/>
      <c r="T3373" s="251"/>
      <c r="V3373" s="189"/>
      <c r="W3373" s="189"/>
      <c r="X3373" s="189"/>
      <c r="Y3373" s="189"/>
      <c r="AA3373" s="189"/>
      <c r="AB3373" s="189"/>
      <c r="AC3373" s="189"/>
    </row>
    <row r="3374" spans="1:29" s="246" customFormat="1" x14ac:dyDescent="0.3">
      <c r="A3374" s="189"/>
      <c r="F3374" s="247"/>
      <c r="J3374" s="189"/>
      <c r="K3374" s="189"/>
      <c r="L3374" s="189"/>
      <c r="M3374" s="189"/>
      <c r="N3374" s="189"/>
      <c r="O3374" s="189"/>
      <c r="P3374" s="189"/>
      <c r="Q3374" s="189"/>
      <c r="R3374" s="189"/>
      <c r="T3374" s="251"/>
      <c r="V3374" s="189"/>
      <c r="W3374" s="189"/>
      <c r="X3374" s="189"/>
      <c r="Y3374" s="189"/>
      <c r="AA3374" s="189"/>
      <c r="AB3374" s="189"/>
      <c r="AC3374" s="189"/>
    </row>
    <row r="3375" spans="1:29" s="246" customFormat="1" x14ac:dyDescent="0.3">
      <c r="A3375" s="189"/>
      <c r="F3375" s="247"/>
      <c r="J3375" s="189"/>
      <c r="K3375" s="189"/>
      <c r="L3375" s="189"/>
      <c r="M3375" s="189"/>
      <c r="N3375" s="189"/>
      <c r="O3375" s="189"/>
      <c r="P3375" s="189"/>
      <c r="Q3375" s="189"/>
      <c r="R3375" s="189"/>
      <c r="T3375" s="251"/>
      <c r="V3375" s="189"/>
      <c r="W3375" s="189"/>
      <c r="X3375" s="189"/>
      <c r="Y3375" s="189"/>
      <c r="AA3375" s="189"/>
      <c r="AB3375" s="189"/>
      <c r="AC3375" s="189"/>
    </row>
    <row r="3376" spans="1:29" s="246" customFormat="1" x14ac:dyDescent="0.3">
      <c r="A3376" s="189"/>
      <c r="F3376" s="247"/>
      <c r="J3376" s="189"/>
      <c r="K3376" s="189"/>
      <c r="L3376" s="189"/>
      <c r="M3376" s="189"/>
      <c r="N3376" s="189"/>
      <c r="O3376" s="189"/>
      <c r="P3376" s="189"/>
      <c r="Q3376" s="189"/>
      <c r="R3376" s="189"/>
      <c r="T3376" s="251"/>
      <c r="V3376" s="189"/>
      <c r="W3376" s="189"/>
      <c r="X3376" s="189"/>
      <c r="Y3376" s="189"/>
      <c r="AA3376" s="189"/>
      <c r="AB3376" s="189"/>
      <c r="AC3376" s="189"/>
    </row>
    <row r="3377" spans="1:29" s="246" customFormat="1" x14ac:dyDescent="0.3">
      <c r="A3377" s="189"/>
      <c r="F3377" s="247"/>
      <c r="J3377" s="189"/>
      <c r="K3377" s="189"/>
      <c r="L3377" s="189"/>
      <c r="M3377" s="189"/>
      <c r="N3377" s="189"/>
      <c r="O3377" s="189"/>
      <c r="P3377" s="189"/>
      <c r="Q3377" s="189"/>
      <c r="R3377" s="189"/>
      <c r="T3377" s="251"/>
      <c r="V3377" s="189"/>
      <c r="W3377" s="189"/>
      <c r="X3377" s="189"/>
      <c r="Y3377" s="189"/>
      <c r="AA3377" s="189"/>
      <c r="AB3377" s="189"/>
      <c r="AC3377" s="189"/>
    </row>
    <row r="3378" spans="1:29" s="246" customFormat="1" x14ac:dyDescent="0.3">
      <c r="A3378" s="189"/>
      <c r="F3378" s="247"/>
      <c r="J3378" s="189"/>
      <c r="K3378" s="189"/>
      <c r="L3378" s="189"/>
      <c r="M3378" s="189"/>
      <c r="N3378" s="189"/>
      <c r="O3378" s="189"/>
      <c r="P3378" s="189"/>
      <c r="Q3378" s="189"/>
      <c r="R3378" s="189"/>
      <c r="T3378" s="251"/>
      <c r="V3378" s="189"/>
      <c r="W3378" s="189"/>
      <c r="X3378" s="189"/>
      <c r="Y3378" s="189"/>
      <c r="AA3378" s="189"/>
      <c r="AB3378" s="189"/>
      <c r="AC3378" s="189"/>
    </row>
    <row r="3379" spans="1:29" s="246" customFormat="1" x14ac:dyDescent="0.3">
      <c r="A3379" s="189"/>
      <c r="F3379" s="247"/>
      <c r="J3379" s="189"/>
      <c r="K3379" s="189"/>
      <c r="L3379" s="189"/>
      <c r="M3379" s="189"/>
      <c r="N3379" s="189"/>
      <c r="O3379" s="189"/>
      <c r="P3379" s="189"/>
      <c r="Q3379" s="189"/>
      <c r="R3379" s="189"/>
      <c r="T3379" s="251"/>
      <c r="V3379" s="189"/>
      <c r="W3379" s="189"/>
      <c r="X3379" s="189"/>
      <c r="Y3379" s="189"/>
      <c r="AA3379" s="189"/>
      <c r="AB3379" s="189"/>
      <c r="AC3379" s="189"/>
    </row>
    <row r="3380" spans="1:29" s="246" customFormat="1" x14ac:dyDescent="0.3">
      <c r="A3380" s="189"/>
      <c r="F3380" s="247"/>
      <c r="J3380" s="189"/>
      <c r="K3380" s="189"/>
      <c r="L3380" s="189"/>
      <c r="M3380" s="189"/>
      <c r="N3380" s="189"/>
      <c r="O3380" s="189"/>
      <c r="P3380" s="189"/>
      <c r="Q3380" s="189"/>
      <c r="R3380" s="189"/>
      <c r="T3380" s="251"/>
      <c r="V3380" s="189"/>
      <c r="W3380" s="189"/>
      <c r="X3380" s="189"/>
      <c r="Y3380" s="189"/>
      <c r="AA3380" s="189"/>
      <c r="AB3380" s="189"/>
      <c r="AC3380" s="189"/>
    </row>
    <row r="3381" spans="1:29" s="246" customFormat="1" x14ac:dyDescent="0.3">
      <c r="A3381" s="189"/>
      <c r="F3381" s="247"/>
      <c r="J3381" s="189"/>
      <c r="K3381" s="189"/>
      <c r="L3381" s="189"/>
      <c r="M3381" s="189"/>
      <c r="N3381" s="189"/>
      <c r="O3381" s="189"/>
      <c r="P3381" s="189"/>
      <c r="Q3381" s="189"/>
      <c r="R3381" s="189"/>
      <c r="T3381" s="251"/>
      <c r="V3381" s="189"/>
      <c r="W3381" s="189"/>
      <c r="X3381" s="189"/>
      <c r="Y3381" s="189"/>
      <c r="AA3381" s="189"/>
      <c r="AB3381" s="189"/>
      <c r="AC3381" s="189"/>
    </row>
    <row r="3382" spans="1:29" s="246" customFormat="1" x14ac:dyDescent="0.3">
      <c r="A3382" s="189"/>
      <c r="F3382" s="247"/>
      <c r="J3382" s="189"/>
      <c r="K3382" s="189"/>
      <c r="L3382" s="189"/>
      <c r="M3382" s="189"/>
      <c r="N3382" s="189"/>
      <c r="O3382" s="189"/>
      <c r="P3382" s="189"/>
      <c r="Q3382" s="189"/>
      <c r="R3382" s="189"/>
      <c r="T3382" s="251"/>
      <c r="V3382" s="189"/>
      <c r="W3382" s="189"/>
      <c r="X3382" s="189"/>
      <c r="Y3382" s="189"/>
      <c r="AA3382" s="189"/>
      <c r="AB3382" s="189"/>
      <c r="AC3382" s="189"/>
    </row>
    <row r="3383" spans="1:29" s="246" customFormat="1" x14ac:dyDescent="0.3">
      <c r="A3383" s="189"/>
      <c r="F3383" s="247"/>
      <c r="J3383" s="189"/>
      <c r="K3383" s="189"/>
      <c r="L3383" s="189"/>
      <c r="M3383" s="189"/>
      <c r="N3383" s="189"/>
      <c r="O3383" s="189"/>
      <c r="P3383" s="189"/>
      <c r="Q3383" s="189"/>
      <c r="R3383" s="189"/>
      <c r="T3383" s="251"/>
      <c r="V3383" s="189"/>
      <c r="W3383" s="189"/>
      <c r="X3383" s="189"/>
      <c r="Y3383" s="189"/>
      <c r="AA3383" s="189"/>
      <c r="AB3383" s="189"/>
      <c r="AC3383" s="189"/>
    </row>
    <row r="3384" spans="1:29" s="246" customFormat="1" x14ac:dyDescent="0.3">
      <c r="A3384" s="189"/>
      <c r="F3384" s="247"/>
      <c r="J3384" s="189"/>
      <c r="K3384" s="189"/>
      <c r="L3384" s="189"/>
      <c r="M3384" s="189"/>
      <c r="N3384" s="189"/>
      <c r="O3384" s="189"/>
      <c r="P3384" s="189"/>
      <c r="Q3384" s="189"/>
      <c r="R3384" s="189"/>
      <c r="T3384" s="251"/>
      <c r="V3384" s="189"/>
      <c r="W3384" s="189"/>
      <c r="X3384" s="189"/>
      <c r="Y3384" s="189"/>
      <c r="AA3384" s="189"/>
      <c r="AB3384" s="189"/>
      <c r="AC3384" s="189"/>
    </row>
    <row r="3385" spans="1:29" s="246" customFormat="1" x14ac:dyDescent="0.3">
      <c r="A3385" s="189"/>
      <c r="F3385" s="247"/>
      <c r="J3385" s="189"/>
      <c r="K3385" s="189"/>
      <c r="L3385" s="189"/>
      <c r="M3385" s="189"/>
      <c r="N3385" s="189"/>
      <c r="O3385" s="189"/>
      <c r="P3385" s="189"/>
      <c r="Q3385" s="189"/>
      <c r="R3385" s="189"/>
      <c r="T3385" s="251"/>
      <c r="V3385" s="189"/>
      <c r="W3385" s="189"/>
      <c r="X3385" s="189"/>
      <c r="Y3385" s="189"/>
      <c r="AA3385" s="189"/>
      <c r="AB3385" s="189"/>
      <c r="AC3385" s="189"/>
    </row>
    <row r="3386" spans="1:29" s="246" customFormat="1" x14ac:dyDescent="0.3">
      <c r="A3386" s="189"/>
      <c r="F3386" s="247"/>
      <c r="J3386" s="189"/>
      <c r="K3386" s="189"/>
      <c r="L3386" s="189"/>
      <c r="M3386" s="189"/>
      <c r="N3386" s="189"/>
      <c r="O3386" s="189"/>
      <c r="P3386" s="189"/>
      <c r="Q3386" s="189"/>
      <c r="R3386" s="189"/>
      <c r="T3386" s="251"/>
      <c r="V3386" s="189"/>
      <c r="W3386" s="189"/>
      <c r="X3386" s="189"/>
      <c r="Y3386" s="189"/>
      <c r="AA3386" s="189"/>
      <c r="AB3386" s="189"/>
      <c r="AC3386" s="189"/>
    </row>
    <row r="3387" spans="1:29" s="246" customFormat="1" x14ac:dyDescent="0.3">
      <c r="A3387" s="189"/>
      <c r="F3387" s="247"/>
      <c r="J3387" s="189"/>
      <c r="K3387" s="189"/>
      <c r="L3387" s="189"/>
      <c r="M3387" s="189"/>
      <c r="N3387" s="189"/>
      <c r="O3387" s="189"/>
      <c r="P3387" s="189"/>
      <c r="Q3387" s="189"/>
      <c r="R3387" s="189"/>
      <c r="T3387" s="251"/>
      <c r="V3387" s="189"/>
      <c r="W3387" s="189"/>
      <c r="X3387" s="189"/>
      <c r="Y3387" s="189"/>
      <c r="AA3387" s="189"/>
      <c r="AB3387" s="189"/>
      <c r="AC3387" s="189"/>
    </row>
    <row r="3388" spans="1:29" s="246" customFormat="1" x14ac:dyDescent="0.3">
      <c r="A3388" s="189"/>
      <c r="F3388" s="247"/>
      <c r="J3388" s="189"/>
      <c r="K3388" s="189"/>
      <c r="L3388" s="189"/>
      <c r="M3388" s="189"/>
      <c r="N3388" s="189"/>
      <c r="O3388" s="189"/>
      <c r="P3388" s="189"/>
      <c r="Q3388" s="189"/>
      <c r="R3388" s="189"/>
      <c r="T3388" s="251"/>
      <c r="V3388" s="189"/>
      <c r="W3388" s="189"/>
      <c r="X3388" s="189"/>
      <c r="Y3388" s="189"/>
      <c r="AA3388" s="189"/>
      <c r="AB3388" s="189"/>
      <c r="AC3388" s="189"/>
    </row>
    <row r="3389" spans="1:29" s="246" customFormat="1" x14ac:dyDescent="0.3">
      <c r="A3389" s="189"/>
      <c r="F3389" s="247"/>
      <c r="J3389" s="189"/>
      <c r="K3389" s="189"/>
      <c r="L3389" s="189"/>
      <c r="M3389" s="189"/>
      <c r="N3389" s="189"/>
      <c r="O3389" s="189"/>
      <c r="P3389" s="189"/>
      <c r="Q3389" s="189"/>
      <c r="R3389" s="189"/>
      <c r="T3389" s="251"/>
      <c r="V3389" s="189"/>
      <c r="W3389" s="189"/>
      <c r="X3389" s="189"/>
      <c r="Y3389" s="189"/>
      <c r="AA3389" s="189"/>
      <c r="AB3389" s="189"/>
      <c r="AC3389" s="189"/>
    </row>
    <row r="3390" spans="1:29" s="246" customFormat="1" x14ac:dyDescent="0.3">
      <c r="A3390" s="189"/>
      <c r="F3390" s="247"/>
      <c r="J3390" s="189"/>
      <c r="K3390" s="189"/>
      <c r="L3390" s="189"/>
      <c r="M3390" s="189"/>
      <c r="N3390" s="189"/>
      <c r="O3390" s="189"/>
      <c r="P3390" s="189"/>
      <c r="Q3390" s="189"/>
      <c r="R3390" s="189"/>
      <c r="T3390" s="251"/>
      <c r="V3390" s="189"/>
      <c r="W3390" s="189"/>
      <c r="X3390" s="189"/>
      <c r="Y3390" s="189"/>
      <c r="AA3390" s="189"/>
      <c r="AB3390" s="189"/>
      <c r="AC3390" s="189"/>
    </row>
    <row r="3391" spans="1:29" s="246" customFormat="1" x14ac:dyDescent="0.3">
      <c r="A3391" s="189"/>
      <c r="F3391" s="247"/>
      <c r="J3391" s="189"/>
      <c r="K3391" s="189"/>
      <c r="L3391" s="189"/>
      <c r="M3391" s="189"/>
      <c r="N3391" s="189"/>
      <c r="O3391" s="189"/>
      <c r="P3391" s="189"/>
      <c r="Q3391" s="189"/>
      <c r="R3391" s="189"/>
      <c r="T3391" s="251"/>
      <c r="V3391" s="189"/>
      <c r="W3391" s="189"/>
      <c r="X3391" s="189"/>
      <c r="Y3391" s="189"/>
      <c r="AA3391" s="189"/>
      <c r="AB3391" s="189"/>
      <c r="AC3391" s="189"/>
    </row>
    <row r="3392" spans="1:29" s="246" customFormat="1" x14ac:dyDescent="0.3">
      <c r="A3392" s="189"/>
      <c r="F3392" s="247"/>
      <c r="J3392" s="189"/>
      <c r="K3392" s="189"/>
      <c r="L3392" s="189"/>
      <c r="M3392" s="189"/>
      <c r="N3392" s="189"/>
      <c r="O3392" s="189"/>
      <c r="P3392" s="189"/>
      <c r="Q3392" s="189"/>
      <c r="R3392" s="189"/>
      <c r="T3392" s="251"/>
      <c r="V3392" s="189"/>
      <c r="W3392" s="189"/>
      <c r="X3392" s="189"/>
      <c r="Y3392" s="189"/>
      <c r="AA3392" s="189"/>
      <c r="AB3392" s="189"/>
      <c r="AC3392" s="189"/>
    </row>
    <row r="3393" spans="1:29" s="246" customFormat="1" x14ac:dyDescent="0.3">
      <c r="A3393" s="189"/>
      <c r="F3393" s="247"/>
      <c r="J3393" s="189"/>
      <c r="K3393" s="189"/>
      <c r="L3393" s="189"/>
      <c r="M3393" s="189"/>
      <c r="N3393" s="189"/>
      <c r="O3393" s="189"/>
      <c r="P3393" s="189"/>
      <c r="Q3393" s="189"/>
      <c r="R3393" s="189"/>
      <c r="T3393" s="251"/>
      <c r="V3393" s="189"/>
      <c r="W3393" s="189"/>
      <c r="X3393" s="189"/>
      <c r="Y3393" s="189"/>
      <c r="AA3393" s="189"/>
      <c r="AB3393" s="189"/>
      <c r="AC3393" s="189"/>
    </row>
    <row r="3394" spans="1:29" s="246" customFormat="1" x14ac:dyDescent="0.3">
      <c r="A3394" s="189"/>
      <c r="F3394" s="247"/>
      <c r="J3394" s="189"/>
      <c r="K3394" s="189"/>
      <c r="L3394" s="189"/>
      <c r="M3394" s="189"/>
      <c r="N3394" s="189"/>
      <c r="O3394" s="189"/>
      <c r="P3394" s="189"/>
      <c r="Q3394" s="189"/>
      <c r="R3394" s="189"/>
      <c r="T3394" s="251"/>
      <c r="V3394" s="189"/>
      <c r="W3394" s="189"/>
      <c r="X3394" s="189"/>
      <c r="Y3394" s="189"/>
      <c r="AA3394" s="189"/>
      <c r="AB3394" s="189"/>
      <c r="AC3394" s="189"/>
    </row>
    <row r="3395" spans="1:29" s="246" customFormat="1" x14ac:dyDescent="0.3">
      <c r="A3395" s="189"/>
      <c r="F3395" s="247"/>
      <c r="J3395" s="189"/>
      <c r="K3395" s="189"/>
      <c r="L3395" s="189"/>
      <c r="M3395" s="189"/>
      <c r="N3395" s="189"/>
      <c r="O3395" s="189"/>
      <c r="P3395" s="189"/>
      <c r="Q3395" s="189"/>
      <c r="R3395" s="189"/>
      <c r="T3395" s="251"/>
      <c r="V3395" s="189"/>
      <c r="W3395" s="189"/>
      <c r="X3395" s="189"/>
      <c r="Y3395" s="189"/>
      <c r="AA3395" s="189"/>
      <c r="AB3395" s="189"/>
      <c r="AC3395" s="189"/>
    </row>
    <row r="3396" spans="1:29" s="246" customFormat="1" x14ac:dyDescent="0.3">
      <c r="A3396" s="189"/>
      <c r="F3396" s="247"/>
      <c r="J3396" s="189"/>
      <c r="K3396" s="189"/>
      <c r="L3396" s="189"/>
      <c r="M3396" s="189"/>
      <c r="N3396" s="189"/>
      <c r="O3396" s="189"/>
      <c r="P3396" s="189"/>
      <c r="Q3396" s="189"/>
      <c r="R3396" s="189"/>
      <c r="T3396" s="251"/>
      <c r="V3396" s="189"/>
      <c r="W3396" s="189"/>
      <c r="X3396" s="189"/>
      <c r="Y3396" s="189"/>
      <c r="AA3396" s="189"/>
      <c r="AB3396" s="189"/>
      <c r="AC3396" s="189"/>
    </row>
    <row r="3397" spans="1:29" s="246" customFormat="1" x14ac:dyDescent="0.3">
      <c r="A3397" s="189"/>
      <c r="F3397" s="247"/>
      <c r="J3397" s="189"/>
      <c r="K3397" s="189"/>
      <c r="L3397" s="189"/>
      <c r="M3397" s="189"/>
      <c r="N3397" s="189"/>
      <c r="O3397" s="189"/>
      <c r="P3397" s="189"/>
      <c r="Q3397" s="189"/>
      <c r="R3397" s="189"/>
      <c r="T3397" s="251"/>
      <c r="V3397" s="189"/>
      <c r="W3397" s="189"/>
      <c r="X3397" s="189"/>
      <c r="Y3397" s="189"/>
      <c r="AA3397" s="189"/>
      <c r="AB3397" s="189"/>
      <c r="AC3397" s="189"/>
    </row>
    <row r="3398" spans="1:29" s="246" customFormat="1" x14ac:dyDescent="0.3">
      <c r="A3398" s="189"/>
      <c r="F3398" s="247"/>
      <c r="J3398" s="189"/>
      <c r="K3398" s="189"/>
      <c r="L3398" s="189"/>
      <c r="M3398" s="189"/>
      <c r="N3398" s="189"/>
      <c r="O3398" s="189"/>
      <c r="P3398" s="189"/>
      <c r="Q3398" s="189"/>
      <c r="R3398" s="189"/>
      <c r="T3398" s="251"/>
      <c r="V3398" s="189"/>
      <c r="W3398" s="189"/>
      <c r="X3398" s="189"/>
      <c r="Y3398" s="189"/>
      <c r="AA3398" s="189"/>
      <c r="AB3398" s="189"/>
      <c r="AC3398" s="189"/>
    </row>
    <row r="3399" spans="1:29" s="246" customFormat="1" x14ac:dyDescent="0.3">
      <c r="A3399" s="189"/>
      <c r="F3399" s="247"/>
      <c r="J3399" s="189"/>
      <c r="K3399" s="189"/>
      <c r="L3399" s="189"/>
      <c r="M3399" s="189"/>
      <c r="N3399" s="189"/>
      <c r="O3399" s="189"/>
      <c r="P3399" s="189"/>
      <c r="Q3399" s="189"/>
      <c r="R3399" s="189"/>
      <c r="T3399" s="251"/>
      <c r="V3399" s="189"/>
      <c r="W3399" s="189"/>
      <c r="X3399" s="189"/>
      <c r="Y3399" s="189"/>
      <c r="AA3399" s="189"/>
      <c r="AB3399" s="189"/>
      <c r="AC3399" s="189"/>
    </row>
    <row r="3400" spans="1:29" s="246" customFormat="1" x14ac:dyDescent="0.3">
      <c r="A3400" s="189"/>
      <c r="F3400" s="247"/>
      <c r="J3400" s="189"/>
      <c r="K3400" s="189"/>
      <c r="L3400" s="189"/>
      <c r="M3400" s="189"/>
      <c r="N3400" s="189"/>
      <c r="O3400" s="189"/>
      <c r="P3400" s="189"/>
      <c r="Q3400" s="189"/>
      <c r="R3400" s="189"/>
      <c r="T3400" s="251"/>
      <c r="V3400" s="189"/>
      <c r="W3400" s="189"/>
      <c r="X3400" s="189"/>
      <c r="Y3400" s="189"/>
      <c r="AA3400" s="189"/>
      <c r="AB3400" s="189"/>
      <c r="AC3400" s="189"/>
    </row>
    <row r="3401" spans="1:29" s="246" customFormat="1" x14ac:dyDescent="0.3">
      <c r="A3401" s="189"/>
      <c r="F3401" s="247"/>
      <c r="J3401" s="189"/>
      <c r="K3401" s="189"/>
      <c r="L3401" s="189"/>
      <c r="M3401" s="189"/>
      <c r="N3401" s="189"/>
      <c r="O3401" s="189"/>
      <c r="P3401" s="189"/>
      <c r="Q3401" s="189"/>
      <c r="R3401" s="189"/>
      <c r="T3401" s="251"/>
      <c r="V3401" s="189"/>
      <c r="W3401" s="189"/>
      <c r="X3401" s="189"/>
      <c r="Y3401" s="189"/>
      <c r="AA3401" s="189"/>
      <c r="AB3401" s="189"/>
      <c r="AC3401" s="189"/>
    </row>
    <row r="3402" spans="1:29" s="246" customFormat="1" x14ac:dyDescent="0.3">
      <c r="A3402" s="189"/>
      <c r="F3402" s="247"/>
      <c r="J3402" s="189"/>
      <c r="K3402" s="189"/>
      <c r="L3402" s="189"/>
      <c r="M3402" s="189"/>
      <c r="N3402" s="189"/>
      <c r="O3402" s="189"/>
      <c r="P3402" s="189"/>
      <c r="Q3402" s="189"/>
      <c r="R3402" s="189"/>
      <c r="T3402" s="251"/>
      <c r="V3402" s="189"/>
      <c r="W3402" s="189"/>
      <c r="X3402" s="189"/>
      <c r="Y3402" s="189"/>
      <c r="AA3402" s="189"/>
      <c r="AB3402" s="189"/>
      <c r="AC3402" s="189"/>
    </row>
    <row r="3403" spans="1:29" s="246" customFormat="1" x14ac:dyDescent="0.3">
      <c r="A3403" s="189"/>
      <c r="F3403" s="247"/>
      <c r="J3403" s="189"/>
      <c r="K3403" s="189"/>
      <c r="L3403" s="189"/>
      <c r="M3403" s="189"/>
      <c r="N3403" s="189"/>
      <c r="O3403" s="189"/>
      <c r="P3403" s="189"/>
      <c r="Q3403" s="189"/>
      <c r="R3403" s="189"/>
      <c r="T3403" s="251"/>
      <c r="V3403" s="189"/>
      <c r="W3403" s="189"/>
      <c r="X3403" s="189"/>
      <c r="Y3403" s="189"/>
      <c r="AA3403" s="189"/>
      <c r="AB3403" s="189"/>
      <c r="AC3403" s="189"/>
    </row>
    <row r="3404" spans="1:29" s="246" customFormat="1" x14ac:dyDescent="0.3">
      <c r="A3404" s="189"/>
      <c r="F3404" s="247"/>
      <c r="J3404" s="189"/>
      <c r="K3404" s="189"/>
      <c r="L3404" s="189"/>
      <c r="M3404" s="189"/>
      <c r="N3404" s="189"/>
      <c r="O3404" s="189"/>
      <c r="P3404" s="189"/>
      <c r="Q3404" s="189"/>
      <c r="R3404" s="189"/>
      <c r="T3404" s="251"/>
      <c r="V3404" s="189"/>
      <c r="W3404" s="189"/>
      <c r="X3404" s="189"/>
      <c r="Y3404" s="189"/>
      <c r="AA3404" s="189"/>
      <c r="AB3404" s="189"/>
      <c r="AC3404" s="189"/>
    </row>
    <row r="3405" spans="1:29" s="246" customFormat="1" x14ac:dyDescent="0.3">
      <c r="A3405" s="189"/>
      <c r="F3405" s="247"/>
      <c r="J3405" s="189"/>
      <c r="K3405" s="189"/>
      <c r="L3405" s="189"/>
      <c r="M3405" s="189"/>
      <c r="N3405" s="189"/>
      <c r="O3405" s="189"/>
      <c r="P3405" s="189"/>
      <c r="Q3405" s="189"/>
      <c r="R3405" s="189"/>
      <c r="T3405" s="251"/>
      <c r="V3405" s="189"/>
      <c r="W3405" s="189"/>
      <c r="X3405" s="189"/>
      <c r="Y3405" s="189"/>
      <c r="AA3405" s="189"/>
      <c r="AB3405" s="189"/>
      <c r="AC3405" s="189"/>
    </row>
    <row r="3406" spans="1:29" s="246" customFormat="1" x14ac:dyDescent="0.3">
      <c r="A3406" s="189"/>
      <c r="F3406" s="247"/>
      <c r="J3406" s="189"/>
      <c r="K3406" s="189"/>
      <c r="L3406" s="189"/>
      <c r="M3406" s="189"/>
      <c r="N3406" s="189"/>
      <c r="O3406" s="189"/>
      <c r="P3406" s="189"/>
      <c r="Q3406" s="189"/>
      <c r="R3406" s="189"/>
      <c r="T3406" s="251"/>
      <c r="V3406" s="189"/>
      <c r="W3406" s="189"/>
      <c r="X3406" s="189"/>
      <c r="Y3406" s="189"/>
      <c r="AA3406" s="189"/>
      <c r="AB3406" s="189"/>
      <c r="AC3406" s="189"/>
    </row>
    <row r="3407" spans="1:29" s="246" customFormat="1" x14ac:dyDescent="0.3">
      <c r="A3407" s="189"/>
      <c r="F3407" s="247"/>
      <c r="J3407" s="189"/>
      <c r="K3407" s="189"/>
      <c r="L3407" s="189"/>
      <c r="M3407" s="189"/>
      <c r="N3407" s="189"/>
      <c r="O3407" s="189"/>
      <c r="P3407" s="189"/>
      <c r="Q3407" s="189"/>
      <c r="R3407" s="189"/>
      <c r="T3407" s="251"/>
      <c r="V3407" s="189"/>
      <c r="W3407" s="189"/>
      <c r="X3407" s="189"/>
      <c r="Y3407" s="189"/>
      <c r="AA3407" s="189"/>
      <c r="AB3407" s="189"/>
      <c r="AC3407" s="189"/>
    </row>
    <row r="3408" spans="1:29" s="246" customFormat="1" x14ac:dyDescent="0.3">
      <c r="A3408" s="189"/>
      <c r="F3408" s="247"/>
      <c r="J3408" s="189"/>
      <c r="K3408" s="189"/>
      <c r="L3408" s="189"/>
      <c r="M3408" s="189"/>
      <c r="N3408" s="189"/>
      <c r="O3408" s="189"/>
      <c r="P3408" s="189"/>
      <c r="Q3408" s="189"/>
      <c r="R3408" s="189"/>
      <c r="T3408" s="251"/>
      <c r="V3408" s="189"/>
      <c r="W3408" s="189"/>
      <c r="X3408" s="189"/>
      <c r="Y3408" s="189"/>
      <c r="AA3408" s="189"/>
      <c r="AB3408" s="189"/>
      <c r="AC3408" s="189"/>
    </row>
    <row r="3409" spans="1:29" s="246" customFormat="1" x14ac:dyDescent="0.3">
      <c r="A3409" s="189"/>
      <c r="F3409" s="247"/>
      <c r="J3409" s="189"/>
      <c r="K3409" s="189"/>
      <c r="L3409" s="189"/>
      <c r="M3409" s="189"/>
      <c r="N3409" s="189"/>
      <c r="O3409" s="189"/>
      <c r="P3409" s="189"/>
      <c r="Q3409" s="189"/>
      <c r="R3409" s="189"/>
      <c r="T3409" s="251"/>
      <c r="V3409" s="189"/>
      <c r="W3409" s="189"/>
      <c r="X3409" s="189"/>
      <c r="Y3409" s="189"/>
      <c r="AA3409" s="189"/>
      <c r="AB3409" s="189"/>
      <c r="AC3409" s="189"/>
    </row>
    <row r="3410" spans="1:29" s="246" customFormat="1" x14ac:dyDescent="0.3">
      <c r="A3410" s="189"/>
      <c r="F3410" s="247"/>
      <c r="J3410" s="189"/>
      <c r="K3410" s="189"/>
      <c r="L3410" s="189"/>
      <c r="M3410" s="189"/>
      <c r="N3410" s="189"/>
      <c r="O3410" s="189"/>
      <c r="P3410" s="189"/>
      <c r="Q3410" s="189"/>
      <c r="R3410" s="189"/>
      <c r="T3410" s="251"/>
      <c r="V3410" s="189"/>
      <c r="W3410" s="189"/>
      <c r="X3410" s="189"/>
      <c r="Y3410" s="189"/>
      <c r="AA3410" s="189"/>
      <c r="AB3410" s="189"/>
      <c r="AC3410" s="189"/>
    </row>
    <row r="3411" spans="1:29" s="246" customFormat="1" x14ac:dyDescent="0.3">
      <c r="A3411" s="189"/>
      <c r="F3411" s="247"/>
      <c r="J3411" s="189"/>
      <c r="K3411" s="189"/>
      <c r="L3411" s="189"/>
      <c r="M3411" s="189"/>
      <c r="N3411" s="189"/>
      <c r="O3411" s="189"/>
      <c r="P3411" s="189"/>
      <c r="Q3411" s="189"/>
      <c r="R3411" s="189"/>
      <c r="T3411" s="251"/>
      <c r="V3411" s="189"/>
      <c r="W3411" s="189"/>
      <c r="X3411" s="189"/>
      <c r="Y3411" s="189"/>
      <c r="AA3411" s="189"/>
      <c r="AB3411" s="189"/>
      <c r="AC3411" s="189"/>
    </row>
    <row r="3412" spans="1:29" s="246" customFormat="1" x14ac:dyDescent="0.3">
      <c r="A3412" s="189"/>
      <c r="F3412" s="247"/>
      <c r="J3412" s="189"/>
      <c r="K3412" s="189"/>
      <c r="L3412" s="189"/>
      <c r="M3412" s="189"/>
      <c r="N3412" s="189"/>
      <c r="O3412" s="189"/>
      <c r="P3412" s="189"/>
      <c r="Q3412" s="189"/>
      <c r="R3412" s="189"/>
      <c r="T3412" s="251"/>
      <c r="V3412" s="189"/>
      <c r="W3412" s="189"/>
      <c r="X3412" s="189"/>
      <c r="Y3412" s="189"/>
      <c r="AA3412" s="189"/>
      <c r="AB3412" s="189"/>
      <c r="AC3412" s="189"/>
    </row>
    <row r="3413" spans="1:29" s="246" customFormat="1" x14ac:dyDescent="0.3">
      <c r="A3413" s="189"/>
      <c r="F3413" s="247"/>
      <c r="J3413" s="189"/>
      <c r="K3413" s="189"/>
      <c r="L3413" s="189"/>
      <c r="M3413" s="189"/>
      <c r="N3413" s="189"/>
      <c r="O3413" s="189"/>
      <c r="P3413" s="189"/>
      <c r="Q3413" s="189"/>
      <c r="R3413" s="189"/>
      <c r="T3413" s="251"/>
      <c r="V3413" s="189"/>
      <c r="W3413" s="189"/>
      <c r="X3413" s="189"/>
      <c r="Y3413" s="189"/>
      <c r="AA3413" s="189"/>
      <c r="AB3413" s="189"/>
      <c r="AC3413" s="189"/>
    </row>
    <row r="3414" spans="1:29" s="246" customFormat="1" x14ac:dyDescent="0.3">
      <c r="A3414" s="189"/>
      <c r="F3414" s="247"/>
      <c r="J3414" s="189"/>
      <c r="K3414" s="189"/>
      <c r="L3414" s="189"/>
      <c r="M3414" s="189"/>
      <c r="N3414" s="189"/>
      <c r="O3414" s="189"/>
      <c r="P3414" s="189"/>
      <c r="Q3414" s="189"/>
      <c r="R3414" s="189"/>
      <c r="T3414" s="251"/>
      <c r="V3414" s="189"/>
      <c r="W3414" s="189"/>
      <c r="X3414" s="189"/>
      <c r="Y3414" s="189"/>
      <c r="AA3414" s="189"/>
      <c r="AB3414" s="189"/>
      <c r="AC3414" s="189"/>
    </row>
    <row r="3415" spans="1:29" s="246" customFormat="1" x14ac:dyDescent="0.3">
      <c r="A3415" s="189"/>
      <c r="F3415" s="247"/>
      <c r="J3415" s="189"/>
      <c r="K3415" s="189"/>
      <c r="L3415" s="189"/>
      <c r="M3415" s="189"/>
      <c r="N3415" s="189"/>
      <c r="O3415" s="189"/>
      <c r="P3415" s="189"/>
      <c r="Q3415" s="189"/>
      <c r="R3415" s="189"/>
      <c r="T3415" s="251"/>
      <c r="V3415" s="189"/>
      <c r="W3415" s="189"/>
      <c r="X3415" s="189"/>
      <c r="Y3415" s="189"/>
      <c r="AA3415" s="189"/>
      <c r="AB3415" s="189"/>
      <c r="AC3415" s="189"/>
    </row>
    <row r="3416" spans="1:29" s="246" customFormat="1" x14ac:dyDescent="0.3">
      <c r="A3416" s="189"/>
      <c r="F3416" s="247"/>
      <c r="J3416" s="189"/>
      <c r="K3416" s="189"/>
      <c r="L3416" s="189"/>
      <c r="M3416" s="189"/>
      <c r="N3416" s="189"/>
      <c r="O3416" s="189"/>
      <c r="P3416" s="189"/>
      <c r="Q3416" s="189"/>
      <c r="R3416" s="189"/>
      <c r="T3416" s="251"/>
      <c r="V3416" s="189"/>
      <c r="W3416" s="189"/>
      <c r="X3416" s="189"/>
      <c r="Y3416" s="189"/>
      <c r="AA3416" s="189"/>
      <c r="AB3416" s="189"/>
      <c r="AC3416" s="189"/>
    </row>
    <row r="3417" spans="1:29" s="246" customFormat="1" x14ac:dyDescent="0.3">
      <c r="A3417" s="189"/>
      <c r="F3417" s="247"/>
      <c r="J3417" s="189"/>
      <c r="K3417" s="189"/>
      <c r="L3417" s="189"/>
      <c r="M3417" s="189"/>
      <c r="N3417" s="189"/>
      <c r="O3417" s="189"/>
      <c r="P3417" s="189"/>
      <c r="Q3417" s="189"/>
      <c r="R3417" s="189"/>
      <c r="T3417" s="251"/>
      <c r="V3417" s="189"/>
      <c r="W3417" s="189"/>
      <c r="X3417" s="189"/>
      <c r="Y3417" s="189"/>
      <c r="AA3417" s="189"/>
      <c r="AB3417" s="189"/>
      <c r="AC3417" s="189"/>
    </row>
    <row r="3418" spans="1:29" s="246" customFormat="1" x14ac:dyDescent="0.3">
      <c r="A3418" s="189"/>
      <c r="F3418" s="247"/>
      <c r="J3418" s="189"/>
      <c r="K3418" s="189"/>
      <c r="L3418" s="189"/>
      <c r="M3418" s="189"/>
      <c r="N3418" s="189"/>
      <c r="O3418" s="189"/>
      <c r="P3418" s="189"/>
      <c r="Q3418" s="189"/>
      <c r="R3418" s="189"/>
      <c r="T3418" s="251"/>
      <c r="V3418" s="189"/>
      <c r="W3418" s="189"/>
      <c r="X3418" s="189"/>
      <c r="Y3418" s="189"/>
      <c r="AA3418" s="189"/>
      <c r="AB3418" s="189"/>
      <c r="AC3418" s="189"/>
    </row>
    <row r="3419" spans="1:29" s="246" customFormat="1" x14ac:dyDescent="0.3">
      <c r="A3419" s="189"/>
      <c r="F3419" s="247"/>
      <c r="J3419" s="189"/>
      <c r="K3419" s="189"/>
      <c r="L3419" s="189"/>
      <c r="M3419" s="189"/>
      <c r="N3419" s="189"/>
      <c r="O3419" s="189"/>
      <c r="P3419" s="189"/>
      <c r="Q3419" s="189"/>
      <c r="R3419" s="189"/>
      <c r="T3419" s="251"/>
      <c r="V3419" s="189"/>
      <c r="W3419" s="189"/>
      <c r="X3419" s="189"/>
      <c r="Y3419" s="189"/>
      <c r="AA3419" s="189"/>
      <c r="AB3419" s="189"/>
      <c r="AC3419" s="189"/>
    </row>
    <row r="3420" spans="1:29" s="246" customFormat="1" x14ac:dyDescent="0.3">
      <c r="A3420" s="189"/>
      <c r="F3420" s="247"/>
      <c r="J3420" s="189"/>
      <c r="K3420" s="189"/>
      <c r="L3420" s="189"/>
      <c r="M3420" s="189"/>
      <c r="N3420" s="189"/>
      <c r="O3420" s="189"/>
      <c r="P3420" s="189"/>
      <c r="Q3420" s="189"/>
      <c r="R3420" s="189"/>
      <c r="T3420" s="251"/>
      <c r="V3420" s="189"/>
      <c r="W3420" s="189"/>
      <c r="X3420" s="189"/>
      <c r="Y3420" s="189"/>
      <c r="AA3420" s="189"/>
      <c r="AB3420" s="189"/>
      <c r="AC3420" s="189"/>
    </row>
    <row r="3421" spans="1:29" s="246" customFormat="1" x14ac:dyDescent="0.3">
      <c r="A3421" s="189"/>
      <c r="F3421" s="247"/>
      <c r="J3421" s="189"/>
      <c r="K3421" s="189"/>
      <c r="L3421" s="189"/>
      <c r="M3421" s="189"/>
      <c r="N3421" s="189"/>
      <c r="O3421" s="189"/>
      <c r="P3421" s="189"/>
      <c r="Q3421" s="189"/>
      <c r="R3421" s="189"/>
      <c r="T3421" s="251"/>
      <c r="V3421" s="189"/>
      <c r="W3421" s="189"/>
      <c r="X3421" s="189"/>
      <c r="Y3421" s="189"/>
      <c r="AA3421" s="189"/>
      <c r="AB3421" s="189"/>
      <c r="AC3421" s="189"/>
    </row>
    <row r="3422" spans="1:29" s="246" customFormat="1" x14ac:dyDescent="0.3">
      <c r="A3422" s="189"/>
      <c r="F3422" s="247"/>
      <c r="J3422" s="189"/>
      <c r="K3422" s="189"/>
      <c r="L3422" s="189"/>
      <c r="M3422" s="189"/>
      <c r="N3422" s="189"/>
      <c r="O3422" s="189"/>
      <c r="P3422" s="189"/>
      <c r="Q3422" s="189"/>
      <c r="R3422" s="189"/>
      <c r="T3422" s="251"/>
      <c r="V3422" s="189"/>
      <c r="W3422" s="189"/>
      <c r="X3422" s="189"/>
      <c r="Y3422" s="189"/>
      <c r="AA3422" s="189"/>
      <c r="AB3422" s="189"/>
      <c r="AC3422" s="189"/>
    </row>
    <row r="3423" spans="1:29" s="246" customFormat="1" x14ac:dyDescent="0.3">
      <c r="A3423" s="189"/>
      <c r="F3423" s="247"/>
      <c r="J3423" s="189"/>
      <c r="K3423" s="189"/>
      <c r="L3423" s="189"/>
      <c r="M3423" s="189"/>
      <c r="N3423" s="189"/>
      <c r="O3423" s="189"/>
      <c r="P3423" s="189"/>
      <c r="Q3423" s="189"/>
      <c r="R3423" s="189"/>
      <c r="T3423" s="251"/>
      <c r="V3423" s="189"/>
      <c r="W3423" s="189"/>
      <c r="X3423" s="189"/>
      <c r="Y3423" s="189"/>
      <c r="AA3423" s="189"/>
      <c r="AB3423" s="189"/>
      <c r="AC3423" s="189"/>
    </row>
    <row r="3424" spans="1:29" s="246" customFormat="1" x14ac:dyDescent="0.3">
      <c r="A3424" s="189"/>
      <c r="F3424" s="247"/>
      <c r="J3424" s="189"/>
      <c r="K3424" s="189"/>
      <c r="L3424" s="189"/>
      <c r="M3424" s="189"/>
      <c r="N3424" s="189"/>
      <c r="O3424" s="189"/>
      <c r="P3424" s="189"/>
      <c r="Q3424" s="189"/>
      <c r="R3424" s="189"/>
      <c r="T3424" s="251"/>
      <c r="V3424" s="189"/>
      <c r="W3424" s="189"/>
      <c r="X3424" s="189"/>
      <c r="Y3424" s="189"/>
      <c r="AA3424" s="189"/>
      <c r="AB3424" s="189"/>
      <c r="AC3424" s="189"/>
    </row>
    <row r="3425" spans="1:29" s="246" customFormat="1" x14ac:dyDescent="0.3">
      <c r="A3425" s="189"/>
      <c r="F3425" s="247"/>
      <c r="J3425" s="189"/>
      <c r="K3425" s="189"/>
      <c r="L3425" s="189"/>
      <c r="M3425" s="189"/>
      <c r="N3425" s="189"/>
      <c r="O3425" s="189"/>
      <c r="P3425" s="189"/>
      <c r="Q3425" s="189"/>
      <c r="R3425" s="189"/>
      <c r="T3425" s="251"/>
      <c r="V3425" s="189"/>
      <c r="W3425" s="189"/>
      <c r="X3425" s="189"/>
      <c r="Y3425" s="189"/>
      <c r="AA3425" s="189"/>
      <c r="AB3425" s="189"/>
      <c r="AC3425" s="189"/>
    </row>
    <row r="3426" spans="1:29" s="246" customFormat="1" x14ac:dyDescent="0.3">
      <c r="A3426" s="189"/>
      <c r="F3426" s="247"/>
      <c r="J3426" s="189"/>
      <c r="K3426" s="189"/>
      <c r="L3426" s="189"/>
      <c r="M3426" s="189"/>
      <c r="N3426" s="189"/>
      <c r="O3426" s="189"/>
      <c r="P3426" s="189"/>
      <c r="Q3426" s="189"/>
      <c r="R3426" s="189"/>
      <c r="T3426" s="251"/>
      <c r="V3426" s="189"/>
      <c r="W3426" s="189"/>
      <c r="X3426" s="189"/>
      <c r="Y3426" s="189"/>
      <c r="AA3426" s="189"/>
      <c r="AB3426" s="189"/>
      <c r="AC3426" s="189"/>
    </row>
    <row r="3427" spans="1:29" s="246" customFormat="1" x14ac:dyDescent="0.3">
      <c r="A3427" s="189"/>
      <c r="F3427" s="247"/>
      <c r="J3427" s="189"/>
      <c r="K3427" s="189"/>
      <c r="L3427" s="189"/>
      <c r="M3427" s="189"/>
      <c r="N3427" s="189"/>
      <c r="O3427" s="189"/>
      <c r="P3427" s="189"/>
      <c r="Q3427" s="189"/>
      <c r="R3427" s="189"/>
      <c r="T3427" s="251"/>
      <c r="V3427" s="189"/>
      <c r="W3427" s="189"/>
      <c r="X3427" s="189"/>
      <c r="Y3427" s="189"/>
      <c r="AA3427" s="189"/>
      <c r="AB3427" s="189"/>
      <c r="AC3427" s="189"/>
    </row>
    <row r="3428" spans="1:29" s="246" customFormat="1" x14ac:dyDescent="0.3">
      <c r="A3428" s="189"/>
      <c r="F3428" s="247"/>
      <c r="J3428" s="189"/>
      <c r="K3428" s="189"/>
      <c r="L3428" s="189"/>
      <c r="M3428" s="189"/>
      <c r="N3428" s="189"/>
      <c r="O3428" s="189"/>
      <c r="P3428" s="189"/>
      <c r="Q3428" s="189"/>
      <c r="R3428" s="189"/>
      <c r="T3428" s="251"/>
      <c r="V3428" s="189"/>
      <c r="W3428" s="189"/>
      <c r="X3428" s="189"/>
      <c r="Y3428" s="189"/>
      <c r="AA3428" s="189"/>
      <c r="AB3428" s="189"/>
      <c r="AC3428" s="189"/>
    </row>
    <row r="3429" spans="1:29" s="246" customFormat="1" x14ac:dyDescent="0.3">
      <c r="A3429" s="189"/>
      <c r="F3429" s="247"/>
      <c r="J3429" s="189"/>
      <c r="K3429" s="189"/>
      <c r="L3429" s="189"/>
      <c r="M3429" s="189"/>
      <c r="N3429" s="189"/>
      <c r="O3429" s="189"/>
      <c r="P3429" s="189"/>
      <c r="Q3429" s="189"/>
      <c r="R3429" s="189"/>
      <c r="T3429" s="251"/>
      <c r="V3429" s="189"/>
      <c r="W3429" s="189"/>
      <c r="X3429" s="189"/>
      <c r="Y3429" s="189"/>
      <c r="AA3429" s="189"/>
      <c r="AB3429" s="189"/>
      <c r="AC3429" s="189"/>
    </row>
    <row r="3430" spans="1:29" s="246" customFormat="1" x14ac:dyDescent="0.3">
      <c r="A3430" s="189"/>
      <c r="F3430" s="247"/>
      <c r="J3430" s="189"/>
      <c r="K3430" s="189"/>
      <c r="L3430" s="189"/>
      <c r="M3430" s="189"/>
      <c r="N3430" s="189"/>
      <c r="O3430" s="189"/>
      <c r="P3430" s="189"/>
      <c r="Q3430" s="189"/>
      <c r="R3430" s="189"/>
      <c r="T3430" s="251"/>
      <c r="V3430" s="189"/>
      <c r="W3430" s="189"/>
      <c r="X3430" s="189"/>
      <c r="Y3430" s="189"/>
      <c r="AA3430" s="189"/>
      <c r="AB3430" s="189"/>
      <c r="AC3430" s="189"/>
    </row>
    <row r="3431" spans="1:29" s="246" customFormat="1" x14ac:dyDescent="0.3">
      <c r="A3431" s="189"/>
      <c r="F3431" s="247"/>
      <c r="J3431" s="189"/>
      <c r="K3431" s="189"/>
      <c r="L3431" s="189"/>
      <c r="M3431" s="189"/>
      <c r="N3431" s="189"/>
      <c r="O3431" s="189"/>
      <c r="P3431" s="189"/>
      <c r="Q3431" s="189"/>
      <c r="R3431" s="189"/>
      <c r="T3431" s="251"/>
      <c r="V3431" s="189"/>
      <c r="W3431" s="189"/>
      <c r="X3431" s="189"/>
      <c r="Y3431" s="189"/>
      <c r="AA3431" s="189"/>
      <c r="AB3431" s="189"/>
      <c r="AC3431" s="189"/>
    </row>
    <row r="3432" spans="1:29" s="246" customFormat="1" x14ac:dyDescent="0.3">
      <c r="A3432" s="189"/>
      <c r="F3432" s="247"/>
      <c r="J3432" s="189"/>
      <c r="K3432" s="189"/>
      <c r="L3432" s="189"/>
      <c r="M3432" s="189"/>
      <c r="N3432" s="189"/>
      <c r="O3432" s="189"/>
      <c r="P3432" s="189"/>
      <c r="Q3432" s="189"/>
      <c r="R3432" s="189"/>
      <c r="T3432" s="251"/>
      <c r="V3432" s="189"/>
      <c r="W3432" s="189"/>
      <c r="X3432" s="189"/>
      <c r="Y3432" s="189"/>
      <c r="AA3432" s="189"/>
      <c r="AB3432" s="189"/>
      <c r="AC3432" s="189"/>
    </row>
    <row r="3433" spans="1:29" s="246" customFormat="1" x14ac:dyDescent="0.3">
      <c r="A3433" s="189"/>
      <c r="F3433" s="247"/>
      <c r="J3433" s="189"/>
      <c r="K3433" s="189"/>
      <c r="L3433" s="189"/>
      <c r="M3433" s="189"/>
      <c r="N3433" s="189"/>
      <c r="O3433" s="189"/>
      <c r="P3433" s="189"/>
      <c r="Q3433" s="189"/>
      <c r="R3433" s="189"/>
      <c r="T3433" s="251"/>
      <c r="V3433" s="189"/>
      <c r="W3433" s="189"/>
      <c r="X3433" s="189"/>
      <c r="Y3433" s="189"/>
      <c r="AA3433" s="189"/>
      <c r="AB3433" s="189"/>
      <c r="AC3433" s="189"/>
    </row>
    <row r="3434" spans="1:29" s="246" customFormat="1" x14ac:dyDescent="0.3">
      <c r="A3434" s="189"/>
      <c r="F3434" s="247"/>
      <c r="J3434" s="189"/>
      <c r="K3434" s="189"/>
      <c r="L3434" s="189"/>
      <c r="M3434" s="189"/>
      <c r="N3434" s="189"/>
      <c r="O3434" s="189"/>
      <c r="P3434" s="189"/>
      <c r="Q3434" s="189"/>
      <c r="R3434" s="189"/>
      <c r="T3434" s="251"/>
      <c r="V3434" s="189"/>
      <c r="W3434" s="189"/>
      <c r="X3434" s="189"/>
      <c r="Y3434" s="189"/>
      <c r="AA3434" s="189"/>
      <c r="AB3434" s="189"/>
      <c r="AC3434" s="189"/>
    </row>
    <row r="3435" spans="1:29" s="246" customFormat="1" x14ac:dyDescent="0.3">
      <c r="A3435" s="189"/>
      <c r="F3435" s="247"/>
      <c r="J3435" s="189"/>
      <c r="K3435" s="189"/>
      <c r="L3435" s="189"/>
      <c r="M3435" s="189"/>
      <c r="N3435" s="189"/>
      <c r="O3435" s="189"/>
      <c r="P3435" s="189"/>
      <c r="Q3435" s="189"/>
      <c r="R3435" s="189"/>
      <c r="T3435" s="251"/>
      <c r="V3435" s="189"/>
      <c r="W3435" s="189"/>
      <c r="X3435" s="189"/>
      <c r="Y3435" s="189"/>
      <c r="AA3435" s="189"/>
      <c r="AB3435" s="189"/>
      <c r="AC3435" s="189"/>
    </row>
    <row r="3436" spans="1:29" s="246" customFormat="1" x14ac:dyDescent="0.3">
      <c r="A3436" s="189"/>
      <c r="F3436" s="247"/>
      <c r="J3436" s="189"/>
      <c r="K3436" s="189"/>
      <c r="L3436" s="189"/>
      <c r="M3436" s="189"/>
      <c r="N3436" s="189"/>
      <c r="O3436" s="189"/>
      <c r="P3436" s="189"/>
      <c r="Q3436" s="189"/>
      <c r="R3436" s="189"/>
      <c r="T3436" s="251"/>
      <c r="V3436" s="189"/>
      <c r="W3436" s="189"/>
      <c r="X3436" s="189"/>
      <c r="Y3436" s="189"/>
      <c r="AA3436" s="189"/>
      <c r="AB3436" s="189"/>
      <c r="AC3436" s="189"/>
    </row>
    <row r="3437" spans="1:29" s="246" customFormat="1" x14ac:dyDescent="0.3">
      <c r="A3437" s="189"/>
      <c r="F3437" s="247"/>
      <c r="J3437" s="189"/>
      <c r="K3437" s="189"/>
      <c r="L3437" s="189"/>
      <c r="M3437" s="189"/>
      <c r="N3437" s="189"/>
      <c r="O3437" s="189"/>
      <c r="P3437" s="189"/>
      <c r="Q3437" s="189"/>
      <c r="R3437" s="189"/>
      <c r="T3437" s="251"/>
      <c r="V3437" s="189"/>
      <c r="W3437" s="189"/>
      <c r="X3437" s="189"/>
      <c r="Y3437" s="189"/>
      <c r="AA3437" s="189"/>
      <c r="AB3437" s="189"/>
      <c r="AC3437" s="189"/>
    </row>
    <row r="3438" spans="1:29" s="246" customFormat="1" x14ac:dyDescent="0.3">
      <c r="A3438" s="189"/>
      <c r="F3438" s="247"/>
      <c r="J3438" s="189"/>
      <c r="K3438" s="189"/>
      <c r="L3438" s="189"/>
      <c r="M3438" s="189"/>
      <c r="N3438" s="189"/>
      <c r="O3438" s="189"/>
      <c r="P3438" s="189"/>
      <c r="Q3438" s="189"/>
      <c r="R3438" s="189"/>
      <c r="T3438" s="251"/>
      <c r="V3438" s="189"/>
      <c r="W3438" s="189"/>
      <c r="X3438" s="189"/>
      <c r="Y3438" s="189"/>
      <c r="AA3438" s="189"/>
      <c r="AB3438" s="189"/>
      <c r="AC3438" s="189"/>
    </row>
    <row r="3439" spans="1:29" s="246" customFormat="1" x14ac:dyDescent="0.3">
      <c r="A3439" s="189"/>
      <c r="F3439" s="247"/>
      <c r="J3439" s="189"/>
      <c r="K3439" s="189"/>
      <c r="L3439" s="189"/>
      <c r="M3439" s="189"/>
      <c r="N3439" s="189"/>
      <c r="O3439" s="189"/>
      <c r="P3439" s="189"/>
      <c r="Q3439" s="189"/>
      <c r="R3439" s="189"/>
      <c r="T3439" s="251"/>
      <c r="V3439" s="189"/>
      <c r="W3439" s="189"/>
      <c r="X3439" s="189"/>
      <c r="Y3439" s="189"/>
      <c r="AA3439" s="189"/>
      <c r="AB3439" s="189"/>
      <c r="AC3439" s="189"/>
    </row>
    <row r="3440" spans="1:29" s="246" customFormat="1" x14ac:dyDescent="0.3">
      <c r="A3440" s="189"/>
      <c r="F3440" s="247"/>
      <c r="J3440" s="189"/>
      <c r="K3440" s="189"/>
      <c r="L3440" s="189"/>
      <c r="M3440" s="189"/>
      <c r="N3440" s="189"/>
      <c r="O3440" s="189"/>
      <c r="P3440" s="189"/>
      <c r="Q3440" s="189"/>
      <c r="R3440" s="189"/>
      <c r="T3440" s="251"/>
      <c r="V3440" s="189"/>
      <c r="W3440" s="189"/>
      <c r="X3440" s="189"/>
      <c r="Y3440" s="189"/>
      <c r="AA3440" s="189"/>
      <c r="AB3440" s="189"/>
      <c r="AC3440" s="189"/>
    </row>
    <row r="3441" spans="1:29" s="246" customFormat="1" x14ac:dyDescent="0.3">
      <c r="A3441" s="189"/>
      <c r="F3441" s="247"/>
      <c r="J3441" s="189"/>
      <c r="K3441" s="189"/>
      <c r="L3441" s="189"/>
      <c r="M3441" s="189"/>
      <c r="N3441" s="189"/>
      <c r="O3441" s="189"/>
      <c r="P3441" s="189"/>
      <c r="Q3441" s="189"/>
      <c r="R3441" s="189"/>
      <c r="T3441" s="251"/>
      <c r="V3441" s="189"/>
      <c r="W3441" s="189"/>
      <c r="X3441" s="189"/>
      <c r="Y3441" s="189"/>
      <c r="AA3441" s="189"/>
      <c r="AB3441" s="189"/>
      <c r="AC3441" s="189"/>
    </row>
    <row r="3442" spans="1:29" s="246" customFormat="1" x14ac:dyDescent="0.3">
      <c r="A3442" s="189"/>
      <c r="F3442" s="247"/>
      <c r="J3442" s="189"/>
      <c r="K3442" s="189"/>
      <c r="L3442" s="189"/>
      <c r="M3442" s="189"/>
      <c r="N3442" s="189"/>
      <c r="O3442" s="189"/>
      <c r="P3442" s="189"/>
      <c r="Q3442" s="189"/>
      <c r="R3442" s="189"/>
      <c r="T3442" s="251"/>
      <c r="V3442" s="189"/>
      <c r="W3442" s="189"/>
      <c r="X3442" s="189"/>
      <c r="Y3442" s="189"/>
      <c r="AA3442" s="189"/>
      <c r="AB3442" s="189"/>
      <c r="AC3442" s="189"/>
    </row>
    <row r="3443" spans="1:29" s="246" customFormat="1" x14ac:dyDescent="0.3">
      <c r="A3443" s="189"/>
      <c r="F3443" s="247"/>
      <c r="J3443" s="189"/>
      <c r="K3443" s="189"/>
      <c r="L3443" s="189"/>
      <c r="M3443" s="189"/>
      <c r="N3443" s="189"/>
      <c r="O3443" s="189"/>
      <c r="P3443" s="189"/>
      <c r="Q3443" s="189"/>
      <c r="R3443" s="189"/>
      <c r="T3443" s="251"/>
      <c r="V3443" s="189"/>
      <c r="W3443" s="189"/>
      <c r="X3443" s="189"/>
      <c r="Y3443" s="189"/>
      <c r="AA3443" s="189"/>
      <c r="AB3443" s="189"/>
      <c r="AC3443" s="189"/>
    </row>
    <row r="3444" spans="1:29" s="246" customFormat="1" x14ac:dyDescent="0.3">
      <c r="A3444" s="189"/>
      <c r="F3444" s="247"/>
      <c r="J3444" s="189"/>
      <c r="K3444" s="189"/>
      <c r="L3444" s="189"/>
      <c r="M3444" s="189"/>
      <c r="N3444" s="189"/>
      <c r="O3444" s="189"/>
      <c r="P3444" s="189"/>
      <c r="Q3444" s="189"/>
      <c r="R3444" s="189"/>
      <c r="T3444" s="251"/>
      <c r="V3444" s="189"/>
      <c r="W3444" s="189"/>
      <c r="X3444" s="189"/>
      <c r="Y3444" s="189"/>
      <c r="AA3444" s="189"/>
      <c r="AB3444" s="189"/>
      <c r="AC3444" s="189"/>
    </row>
    <row r="3445" spans="1:29" s="246" customFormat="1" x14ac:dyDescent="0.3">
      <c r="A3445" s="189"/>
      <c r="F3445" s="247"/>
      <c r="J3445" s="189"/>
      <c r="K3445" s="189"/>
      <c r="L3445" s="189"/>
      <c r="M3445" s="189"/>
      <c r="N3445" s="189"/>
      <c r="O3445" s="189"/>
      <c r="P3445" s="189"/>
      <c r="Q3445" s="189"/>
      <c r="R3445" s="189"/>
      <c r="T3445" s="251"/>
      <c r="V3445" s="189"/>
      <c r="W3445" s="189"/>
      <c r="X3445" s="189"/>
      <c r="Y3445" s="189"/>
      <c r="AA3445" s="189"/>
      <c r="AB3445" s="189"/>
      <c r="AC3445" s="189"/>
    </row>
    <row r="3446" spans="1:29" s="246" customFormat="1" x14ac:dyDescent="0.3">
      <c r="A3446" s="189"/>
      <c r="F3446" s="247"/>
      <c r="J3446" s="189"/>
      <c r="K3446" s="189"/>
      <c r="L3446" s="189"/>
      <c r="M3446" s="189"/>
      <c r="N3446" s="189"/>
      <c r="O3446" s="189"/>
      <c r="P3446" s="189"/>
      <c r="Q3446" s="189"/>
      <c r="R3446" s="189"/>
      <c r="T3446" s="251"/>
      <c r="V3446" s="189"/>
      <c r="W3446" s="189"/>
      <c r="X3446" s="189"/>
      <c r="Y3446" s="189"/>
      <c r="AA3446" s="189"/>
      <c r="AB3446" s="189"/>
      <c r="AC3446" s="189"/>
    </row>
    <row r="3447" spans="1:29" s="246" customFormat="1" x14ac:dyDescent="0.3">
      <c r="A3447" s="189"/>
      <c r="F3447" s="247"/>
      <c r="J3447" s="189"/>
      <c r="K3447" s="189"/>
      <c r="L3447" s="189"/>
      <c r="M3447" s="189"/>
      <c r="N3447" s="189"/>
      <c r="O3447" s="189"/>
      <c r="P3447" s="189"/>
      <c r="Q3447" s="189"/>
      <c r="R3447" s="189"/>
      <c r="T3447" s="251"/>
      <c r="V3447" s="189"/>
      <c r="W3447" s="189"/>
      <c r="X3447" s="189"/>
      <c r="Y3447" s="189"/>
      <c r="AA3447" s="189"/>
      <c r="AB3447" s="189"/>
      <c r="AC3447" s="189"/>
    </row>
    <row r="3448" spans="1:29" s="246" customFormat="1" x14ac:dyDescent="0.3">
      <c r="A3448" s="189"/>
      <c r="F3448" s="247"/>
      <c r="J3448" s="189"/>
      <c r="K3448" s="189"/>
      <c r="L3448" s="189"/>
      <c r="M3448" s="189"/>
      <c r="N3448" s="189"/>
      <c r="O3448" s="189"/>
      <c r="P3448" s="189"/>
      <c r="Q3448" s="189"/>
      <c r="R3448" s="189"/>
      <c r="T3448" s="251"/>
      <c r="V3448" s="189"/>
      <c r="W3448" s="189"/>
      <c r="X3448" s="189"/>
      <c r="Y3448" s="189"/>
      <c r="AA3448" s="189"/>
      <c r="AB3448" s="189"/>
      <c r="AC3448" s="189"/>
    </row>
    <row r="3449" spans="1:29" s="246" customFormat="1" x14ac:dyDescent="0.3">
      <c r="A3449" s="189"/>
      <c r="F3449" s="247"/>
      <c r="J3449" s="189"/>
      <c r="K3449" s="189"/>
      <c r="L3449" s="189"/>
      <c r="M3449" s="189"/>
      <c r="N3449" s="189"/>
      <c r="O3449" s="189"/>
      <c r="P3449" s="189"/>
      <c r="Q3449" s="189"/>
      <c r="R3449" s="189"/>
      <c r="T3449" s="251"/>
      <c r="V3449" s="189"/>
      <c r="W3449" s="189"/>
      <c r="X3449" s="189"/>
      <c r="Y3449" s="189"/>
      <c r="AA3449" s="189"/>
      <c r="AB3449" s="189"/>
      <c r="AC3449" s="189"/>
    </row>
    <row r="3450" spans="1:29" s="246" customFormat="1" x14ac:dyDescent="0.3">
      <c r="A3450" s="189"/>
      <c r="F3450" s="247"/>
      <c r="J3450" s="189"/>
      <c r="K3450" s="189"/>
      <c r="L3450" s="189"/>
      <c r="M3450" s="189"/>
      <c r="N3450" s="189"/>
      <c r="O3450" s="189"/>
      <c r="P3450" s="189"/>
      <c r="Q3450" s="189"/>
      <c r="R3450" s="189"/>
      <c r="T3450" s="251"/>
      <c r="V3450" s="189"/>
      <c r="W3450" s="189"/>
      <c r="X3450" s="189"/>
      <c r="Y3450" s="189"/>
      <c r="AA3450" s="189"/>
      <c r="AB3450" s="189"/>
      <c r="AC3450" s="189"/>
    </row>
    <row r="3451" spans="1:29" s="246" customFormat="1" x14ac:dyDescent="0.3">
      <c r="A3451" s="189"/>
      <c r="F3451" s="247"/>
      <c r="J3451" s="189"/>
      <c r="K3451" s="189"/>
      <c r="L3451" s="189"/>
      <c r="M3451" s="189"/>
      <c r="N3451" s="189"/>
      <c r="O3451" s="189"/>
      <c r="P3451" s="189"/>
      <c r="Q3451" s="189"/>
      <c r="R3451" s="189"/>
      <c r="T3451" s="251"/>
      <c r="V3451" s="189"/>
      <c r="W3451" s="189"/>
      <c r="X3451" s="189"/>
      <c r="Y3451" s="189"/>
      <c r="AA3451" s="189"/>
      <c r="AB3451" s="189"/>
      <c r="AC3451" s="189"/>
    </row>
    <row r="3452" spans="1:29" s="246" customFormat="1" x14ac:dyDescent="0.3">
      <c r="A3452" s="189"/>
      <c r="F3452" s="247"/>
      <c r="J3452" s="189"/>
      <c r="K3452" s="189"/>
      <c r="L3452" s="189"/>
      <c r="M3452" s="189"/>
      <c r="N3452" s="189"/>
      <c r="O3452" s="189"/>
      <c r="P3452" s="189"/>
      <c r="Q3452" s="189"/>
      <c r="R3452" s="189"/>
      <c r="T3452" s="251"/>
      <c r="V3452" s="189"/>
      <c r="W3452" s="189"/>
      <c r="X3452" s="189"/>
      <c r="Y3452" s="189"/>
      <c r="AA3452" s="189"/>
      <c r="AB3452" s="189"/>
      <c r="AC3452" s="189"/>
    </row>
    <row r="3453" spans="1:29" s="246" customFormat="1" x14ac:dyDescent="0.3">
      <c r="A3453" s="189"/>
      <c r="F3453" s="247"/>
      <c r="J3453" s="189"/>
      <c r="K3453" s="189"/>
      <c r="L3453" s="189"/>
      <c r="M3453" s="189"/>
      <c r="N3453" s="189"/>
      <c r="O3453" s="189"/>
      <c r="P3453" s="189"/>
      <c r="Q3453" s="189"/>
      <c r="R3453" s="189"/>
      <c r="T3453" s="251"/>
      <c r="V3453" s="189"/>
      <c r="W3453" s="189"/>
      <c r="X3453" s="189"/>
      <c r="Y3453" s="189"/>
      <c r="AA3453" s="189"/>
      <c r="AB3453" s="189"/>
      <c r="AC3453" s="189"/>
    </row>
    <row r="3454" spans="1:29" s="246" customFormat="1" x14ac:dyDescent="0.3">
      <c r="A3454" s="189"/>
      <c r="F3454" s="247"/>
      <c r="J3454" s="189"/>
      <c r="K3454" s="189"/>
      <c r="L3454" s="189"/>
      <c r="M3454" s="189"/>
      <c r="N3454" s="189"/>
      <c r="O3454" s="189"/>
      <c r="P3454" s="189"/>
      <c r="Q3454" s="189"/>
      <c r="R3454" s="189"/>
      <c r="T3454" s="251"/>
      <c r="V3454" s="189"/>
      <c r="W3454" s="189"/>
      <c r="X3454" s="189"/>
      <c r="Y3454" s="189"/>
      <c r="AA3454" s="189"/>
      <c r="AB3454" s="189"/>
      <c r="AC3454" s="189"/>
    </row>
    <row r="3455" spans="1:29" s="246" customFormat="1" x14ac:dyDescent="0.3">
      <c r="A3455" s="189"/>
      <c r="F3455" s="247"/>
      <c r="J3455" s="189"/>
      <c r="K3455" s="189"/>
      <c r="L3455" s="189"/>
      <c r="M3455" s="189"/>
      <c r="N3455" s="189"/>
      <c r="O3455" s="189"/>
      <c r="P3455" s="189"/>
      <c r="Q3455" s="189"/>
      <c r="R3455" s="189"/>
      <c r="T3455" s="251"/>
      <c r="V3455" s="189"/>
      <c r="W3455" s="189"/>
      <c r="X3455" s="189"/>
      <c r="Y3455" s="189"/>
      <c r="AA3455" s="189"/>
      <c r="AB3455" s="189"/>
      <c r="AC3455" s="189"/>
    </row>
    <row r="3456" spans="1:29" s="246" customFormat="1" x14ac:dyDescent="0.3">
      <c r="A3456" s="189"/>
      <c r="F3456" s="247"/>
      <c r="J3456" s="189"/>
      <c r="K3456" s="189"/>
      <c r="L3456" s="189"/>
      <c r="M3456" s="189"/>
      <c r="N3456" s="189"/>
      <c r="O3456" s="189"/>
      <c r="P3456" s="189"/>
      <c r="Q3456" s="189"/>
      <c r="R3456" s="189"/>
      <c r="T3456" s="251"/>
      <c r="V3456" s="189"/>
      <c r="W3456" s="189"/>
      <c r="X3456" s="189"/>
      <c r="Y3456" s="189"/>
      <c r="AA3456" s="189"/>
      <c r="AB3456" s="189"/>
      <c r="AC3456" s="189"/>
    </row>
    <row r="3457" spans="1:29" s="246" customFormat="1" x14ac:dyDescent="0.3">
      <c r="A3457" s="189"/>
      <c r="F3457" s="247"/>
      <c r="J3457" s="189"/>
      <c r="K3457" s="189"/>
      <c r="L3457" s="189"/>
      <c r="M3457" s="189"/>
      <c r="N3457" s="189"/>
      <c r="O3457" s="189"/>
      <c r="P3457" s="189"/>
      <c r="Q3457" s="189"/>
      <c r="R3457" s="189"/>
      <c r="T3457" s="251"/>
      <c r="V3457" s="189"/>
      <c r="W3457" s="189"/>
      <c r="X3457" s="189"/>
      <c r="Y3457" s="189"/>
      <c r="AA3457" s="189"/>
      <c r="AB3457" s="189"/>
      <c r="AC3457" s="189"/>
    </row>
    <row r="3458" spans="1:29" s="246" customFormat="1" x14ac:dyDescent="0.3">
      <c r="A3458" s="189"/>
      <c r="F3458" s="247"/>
      <c r="J3458" s="189"/>
      <c r="K3458" s="189"/>
      <c r="L3458" s="189"/>
      <c r="M3458" s="189"/>
      <c r="N3458" s="189"/>
      <c r="O3458" s="189"/>
      <c r="P3458" s="189"/>
      <c r="Q3458" s="189"/>
      <c r="R3458" s="189"/>
      <c r="T3458" s="251"/>
      <c r="V3458" s="189"/>
      <c r="W3458" s="189"/>
      <c r="X3458" s="189"/>
      <c r="Y3458" s="189"/>
      <c r="AA3458" s="189"/>
      <c r="AB3458" s="189"/>
      <c r="AC3458" s="189"/>
    </row>
    <row r="3459" spans="1:29" s="246" customFormat="1" x14ac:dyDescent="0.3">
      <c r="A3459" s="189"/>
      <c r="F3459" s="247"/>
      <c r="J3459" s="189"/>
      <c r="K3459" s="189"/>
      <c r="L3459" s="189"/>
      <c r="M3459" s="189"/>
      <c r="N3459" s="189"/>
      <c r="O3459" s="189"/>
      <c r="P3459" s="189"/>
      <c r="Q3459" s="189"/>
      <c r="R3459" s="189"/>
      <c r="T3459" s="251"/>
      <c r="V3459" s="189"/>
      <c r="W3459" s="189"/>
      <c r="X3459" s="189"/>
      <c r="Y3459" s="189"/>
      <c r="AA3459" s="189"/>
      <c r="AB3459" s="189"/>
      <c r="AC3459" s="189"/>
    </row>
    <row r="3460" spans="1:29" s="246" customFormat="1" x14ac:dyDescent="0.3">
      <c r="A3460" s="189"/>
      <c r="F3460" s="247"/>
      <c r="J3460" s="189"/>
      <c r="K3460" s="189"/>
      <c r="L3460" s="189"/>
      <c r="M3460" s="189"/>
      <c r="N3460" s="189"/>
      <c r="O3460" s="189"/>
      <c r="P3460" s="189"/>
      <c r="Q3460" s="189"/>
      <c r="R3460" s="189"/>
      <c r="T3460" s="251"/>
      <c r="V3460" s="189"/>
      <c r="W3460" s="189"/>
      <c r="X3460" s="189"/>
      <c r="Y3460" s="189"/>
      <c r="AA3460" s="189"/>
      <c r="AB3460" s="189"/>
      <c r="AC3460" s="189"/>
    </row>
    <row r="3461" spans="1:29" s="246" customFormat="1" x14ac:dyDescent="0.3">
      <c r="A3461" s="189"/>
      <c r="F3461" s="247"/>
      <c r="J3461" s="189"/>
      <c r="K3461" s="189"/>
      <c r="L3461" s="189"/>
      <c r="M3461" s="189"/>
      <c r="N3461" s="189"/>
      <c r="O3461" s="189"/>
      <c r="P3461" s="189"/>
      <c r="Q3461" s="189"/>
      <c r="R3461" s="189"/>
      <c r="T3461" s="251"/>
      <c r="V3461" s="189"/>
      <c r="W3461" s="189"/>
      <c r="X3461" s="189"/>
      <c r="Y3461" s="189"/>
      <c r="AA3461" s="189"/>
      <c r="AB3461" s="189"/>
      <c r="AC3461" s="189"/>
    </row>
    <row r="3462" spans="1:29" s="246" customFormat="1" x14ac:dyDescent="0.3">
      <c r="A3462" s="189"/>
      <c r="F3462" s="247"/>
      <c r="J3462" s="189"/>
      <c r="K3462" s="189"/>
      <c r="L3462" s="189"/>
      <c r="M3462" s="189"/>
      <c r="N3462" s="189"/>
      <c r="O3462" s="189"/>
      <c r="P3462" s="189"/>
      <c r="Q3462" s="189"/>
      <c r="R3462" s="189"/>
      <c r="T3462" s="251"/>
      <c r="V3462" s="189"/>
      <c r="W3462" s="189"/>
      <c r="X3462" s="189"/>
      <c r="Y3462" s="189"/>
      <c r="AA3462" s="189"/>
      <c r="AB3462" s="189"/>
      <c r="AC3462" s="189"/>
    </row>
    <row r="3463" spans="1:29" s="246" customFormat="1" x14ac:dyDescent="0.3">
      <c r="A3463" s="189"/>
      <c r="F3463" s="247"/>
      <c r="J3463" s="189"/>
      <c r="K3463" s="189"/>
      <c r="L3463" s="189"/>
      <c r="M3463" s="189"/>
      <c r="N3463" s="189"/>
      <c r="O3463" s="189"/>
      <c r="P3463" s="189"/>
      <c r="Q3463" s="189"/>
      <c r="R3463" s="189"/>
      <c r="T3463" s="251"/>
      <c r="V3463" s="189"/>
      <c r="W3463" s="189"/>
      <c r="X3463" s="189"/>
      <c r="Y3463" s="189"/>
      <c r="AA3463" s="189"/>
      <c r="AB3463" s="189"/>
      <c r="AC3463" s="189"/>
    </row>
    <row r="3464" spans="1:29" s="246" customFormat="1" x14ac:dyDescent="0.3">
      <c r="A3464" s="189"/>
      <c r="F3464" s="247"/>
      <c r="J3464" s="189"/>
      <c r="K3464" s="189"/>
      <c r="L3464" s="189"/>
      <c r="M3464" s="189"/>
      <c r="N3464" s="189"/>
      <c r="O3464" s="189"/>
      <c r="P3464" s="189"/>
      <c r="Q3464" s="189"/>
      <c r="R3464" s="189"/>
      <c r="T3464" s="251"/>
      <c r="V3464" s="189"/>
      <c r="W3464" s="189"/>
      <c r="X3464" s="189"/>
      <c r="Y3464" s="189"/>
      <c r="AA3464" s="189"/>
      <c r="AB3464" s="189"/>
      <c r="AC3464" s="189"/>
    </row>
    <row r="3465" spans="1:29" s="246" customFormat="1" x14ac:dyDescent="0.3">
      <c r="A3465" s="189"/>
      <c r="F3465" s="247"/>
      <c r="J3465" s="189"/>
      <c r="K3465" s="189"/>
      <c r="L3465" s="189"/>
      <c r="M3465" s="189"/>
      <c r="N3465" s="189"/>
      <c r="O3465" s="189"/>
      <c r="P3465" s="189"/>
      <c r="Q3465" s="189"/>
      <c r="R3465" s="189"/>
      <c r="T3465" s="251"/>
      <c r="V3465" s="189"/>
      <c r="W3465" s="189"/>
      <c r="X3465" s="189"/>
      <c r="Y3465" s="189"/>
      <c r="AA3465" s="189"/>
      <c r="AB3465" s="189"/>
      <c r="AC3465" s="189"/>
    </row>
    <row r="3466" spans="1:29" s="246" customFormat="1" x14ac:dyDescent="0.3">
      <c r="A3466" s="189"/>
      <c r="F3466" s="247"/>
      <c r="J3466" s="189"/>
      <c r="K3466" s="189"/>
      <c r="L3466" s="189"/>
      <c r="M3466" s="189"/>
      <c r="N3466" s="189"/>
      <c r="O3466" s="189"/>
      <c r="P3466" s="189"/>
      <c r="Q3466" s="189"/>
      <c r="R3466" s="189"/>
      <c r="T3466" s="251"/>
      <c r="V3466" s="189"/>
      <c r="W3466" s="189"/>
      <c r="X3466" s="189"/>
      <c r="Y3466" s="189"/>
      <c r="AA3466" s="189"/>
      <c r="AB3466" s="189"/>
      <c r="AC3466" s="189"/>
    </row>
    <row r="3467" spans="1:29" s="246" customFormat="1" x14ac:dyDescent="0.3">
      <c r="A3467" s="189"/>
      <c r="F3467" s="247"/>
      <c r="J3467" s="189"/>
      <c r="K3467" s="189"/>
      <c r="L3467" s="189"/>
      <c r="M3467" s="189"/>
      <c r="N3467" s="189"/>
      <c r="O3467" s="189"/>
      <c r="P3467" s="189"/>
      <c r="Q3467" s="189"/>
      <c r="R3467" s="189"/>
      <c r="T3467" s="251"/>
      <c r="V3467" s="189"/>
      <c r="W3467" s="189"/>
      <c r="X3467" s="189"/>
      <c r="Y3467" s="189"/>
      <c r="AA3467" s="189"/>
      <c r="AB3467" s="189"/>
      <c r="AC3467" s="189"/>
    </row>
    <row r="3468" spans="1:29" s="246" customFormat="1" x14ac:dyDescent="0.3">
      <c r="A3468" s="189"/>
      <c r="F3468" s="247"/>
      <c r="J3468" s="189"/>
      <c r="K3468" s="189"/>
      <c r="L3468" s="189"/>
      <c r="M3468" s="189"/>
      <c r="N3468" s="189"/>
      <c r="O3468" s="189"/>
      <c r="P3468" s="189"/>
      <c r="Q3468" s="189"/>
      <c r="R3468" s="189"/>
      <c r="T3468" s="251"/>
      <c r="V3468" s="189"/>
      <c r="W3468" s="189"/>
      <c r="X3468" s="189"/>
      <c r="Y3468" s="189"/>
      <c r="AA3468" s="189"/>
      <c r="AB3468" s="189"/>
      <c r="AC3468" s="189"/>
    </row>
    <row r="3469" spans="1:29" s="246" customFormat="1" x14ac:dyDescent="0.3">
      <c r="A3469" s="189"/>
      <c r="F3469" s="247"/>
      <c r="J3469" s="189"/>
      <c r="K3469" s="189"/>
      <c r="L3469" s="189"/>
      <c r="M3469" s="189"/>
      <c r="N3469" s="189"/>
      <c r="O3469" s="189"/>
      <c r="P3469" s="189"/>
      <c r="Q3469" s="189"/>
      <c r="R3469" s="189"/>
      <c r="T3469" s="251"/>
      <c r="V3469" s="189"/>
      <c r="W3469" s="189"/>
      <c r="X3469" s="189"/>
      <c r="Y3469" s="189"/>
      <c r="AA3469" s="189"/>
      <c r="AB3469" s="189"/>
      <c r="AC3469" s="189"/>
    </row>
    <row r="3470" spans="1:29" s="246" customFormat="1" x14ac:dyDescent="0.3">
      <c r="A3470" s="189"/>
      <c r="F3470" s="247"/>
      <c r="J3470" s="189"/>
      <c r="K3470" s="189"/>
      <c r="L3470" s="189"/>
      <c r="M3470" s="189"/>
      <c r="N3470" s="189"/>
      <c r="O3470" s="189"/>
      <c r="P3470" s="189"/>
      <c r="Q3470" s="189"/>
      <c r="R3470" s="189"/>
      <c r="T3470" s="251"/>
      <c r="V3470" s="189"/>
      <c r="W3470" s="189"/>
      <c r="X3470" s="189"/>
      <c r="Y3470" s="189"/>
      <c r="AA3470" s="189"/>
      <c r="AB3470" s="189"/>
      <c r="AC3470" s="189"/>
    </row>
    <row r="3471" spans="1:29" s="246" customFormat="1" x14ac:dyDescent="0.3">
      <c r="A3471" s="189"/>
      <c r="F3471" s="247"/>
      <c r="J3471" s="189"/>
      <c r="K3471" s="189"/>
      <c r="L3471" s="189"/>
      <c r="M3471" s="189"/>
      <c r="N3471" s="189"/>
      <c r="O3471" s="189"/>
      <c r="P3471" s="189"/>
      <c r="Q3471" s="189"/>
      <c r="R3471" s="189"/>
      <c r="T3471" s="251"/>
      <c r="V3471" s="189"/>
      <c r="W3471" s="189"/>
      <c r="X3471" s="189"/>
      <c r="Y3471" s="189"/>
      <c r="AA3471" s="189"/>
      <c r="AB3471" s="189"/>
      <c r="AC3471" s="189"/>
    </row>
    <row r="3472" spans="1:29" s="246" customFormat="1" x14ac:dyDescent="0.3">
      <c r="A3472" s="189"/>
      <c r="F3472" s="247"/>
      <c r="J3472" s="189"/>
      <c r="K3472" s="189"/>
      <c r="L3472" s="189"/>
      <c r="M3472" s="189"/>
      <c r="N3472" s="189"/>
      <c r="O3472" s="189"/>
      <c r="P3472" s="189"/>
      <c r="Q3472" s="189"/>
      <c r="R3472" s="189"/>
      <c r="T3472" s="251"/>
      <c r="V3472" s="189"/>
      <c r="W3472" s="189"/>
      <c r="X3472" s="189"/>
      <c r="Y3472" s="189"/>
      <c r="AA3472" s="189"/>
      <c r="AB3472" s="189"/>
      <c r="AC3472" s="189"/>
    </row>
    <row r="3473" spans="1:29" s="246" customFormat="1" x14ac:dyDescent="0.3">
      <c r="A3473" s="189"/>
      <c r="F3473" s="247"/>
      <c r="J3473" s="189"/>
      <c r="K3473" s="189"/>
      <c r="L3473" s="189"/>
      <c r="M3473" s="189"/>
      <c r="N3473" s="189"/>
      <c r="O3473" s="189"/>
      <c r="P3473" s="189"/>
      <c r="Q3473" s="189"/>
      <c r="R3473" s="189"/>
      <c r="T3473" s="251"/>
      <c r="V3473" s="189"/>
      <c r="W3473" s="189"/>
      <c r="X3473" s="189"/>
      <c r="Y3473" s="189"/>
      <c r="AA3473" s="189"/>
      <c r="AB3473" s="189"/>
      <c r="AC3473" s="189"/>
    </row>
    <row r="3474" spans="1:29" s="246" customFormat="1" x14ac:dyDescent="0.3">
      <c r="A3474" s="189"/>
      <c r="F3474" s="247"/>
      <c r="J3474" s="189"/>
      <c r="K3474" s="189"/>
      <c r="L3474" s="189"/>
      <c r="M3474" s="189"/>
      <c r="N3474" s="189"/>
      <c r="O3474" s="189"/>
      <c r="P3474" s="189"/>
      <c r="Q3474" s="189"/>
      <c r="R3474" s="189"/>
      <c r="T3474" s="251"/>
      <c r="V3474" s="189"/>
      <c r="W3474" s="189"/>
      <c r="X3474" s="189"/>
      <c r="Y3474" s="189"/>
      <c r="AA3474" s="189"/>
      <c r="AB3474" s="189"/>
      <c r="AC3474" s="189"/>
    </row>
    <row r="3475" spans="1:29" s="246" customFormat="1" x14ac:dyDescent="0.3">
      <c r="A3475" s="189"/>
      <c r="F3475" s="247"/>
      <c r="J3475" s="189"/>
      <c r="K3475" s="189"/>
      <c r="L3475" s="189"/>
      <c r="M3475" s="189"/>
      <c r="N3475" s="189"/>
      <c r="O3475" s="189"/>
      <c r="P3475" s="189"/>
      <c r="Q3475" s="189"/>
      <c r="R3475" s="189"/>
      <c r="T3475" s="251"/>
      <c r="V3475" s="189"/>
      <c r="W3475" s="189"/>
      <c r="X3475" s="189"/>
      <c r="Y3475" s="189"/>
      <c r="AA3475" s="189"/>
      <c r="AB3475" s="189"/>
      <c r="AC3475" s="189"/>
    </row>
    <row r="3476" spans="1:29" s="246" customFormat="1" x14ac:dyDescent="0.3">
      <c r="A3476" s="189"/>
      <c r="F3476" s="247"/>
      <c r="J3476" s="189"/>
      <c r="K3476" s="189"/>
      <c r="L3476" s="189"/>
      <c r="M3476" s="189"/>
      <c r="N3476" s="189"/>
      <c r="O3476" s="189"/>
      <c r="P3476" s="189"/>
      <c r="Q3476" s="189"/>
      <c r="R3476" s="189"/>
      <c r="T3476" s="251"/>
      <c r="V3476" s="189"/>
      <c r="W3476" s="189"/>
      <c r="X3476" s="189"/>
      <c r="Y3476" s="189"/>
      <c r="AA3476" s="189"/>
      <c r="AB3476" s="189"/>
      <c r="AC3476" s="189"/>
    </row>
    <row r="3477" spans="1:29" s="246" customFormat="1" x14ac:dyDescent="0.3">
      <c r="A3477" s="189"/>
      <c r="F3477" s="247"/>
      <c r="J3477" s="189"/>
      <c r="K3477" s="189"/>
      <c r="L3477" s="189"/>
      <c r="M3477" s="189"/>
      <c r="N3477" s="189"/>
      <c r="O3477" s="189"/>
      <c r="P3477" s="189"/>
      <c r="Q3477" s="189"/>
      <c r="R3477" s="189"/>
      <c r="T3477" s="251"/>
      <c r="V3477" s="189"/>
      <c r="W3477" s="189"/>
      <c r="X3477" s="189"/>
      <c r="Y3477" s="189"/>
      <c r="AA3477" s="189"/>
      <c r="AB3477" s="189"/>
      <c r="AC3477" s="189"/>
    </row>
    <row r="3478" spans="1:29" s="246" customFormat="1" x14ac:dyDescent="0.3">
      <c r="A3478" s="189"/>
      <c r="F3478" s="247"/>
      <c r="J3478" s="189"/>
      <c r="K3478" s="189"/>
      <c r="L3478" s="189"/>
      <c r="M3478" s="189"/>
      <c r="N3478" s="189"/>
      <c r="O3478" s="189"/>
      <c r="P3478" s="189"/>
      <c r="Q3478" s="189"/>
      <c r="R3478" s="189"/>
      <c r="T3478" s="251"/>
      <c r="V3478" s="189"/>
      <c r="W3478" s="189"/>
      <c r="X3478" s="189"/>
      <c r="Y3478" s="189"/>
      <c r="AA3478" s="189"/>
      <c r="AB3478" s="189"/>
      <c r="AC3478" s="189"/>
    </row>
    <row r="3479" spans="1:29" s="246" customFormat="1" x14ac:dyDescent="0.3">
      <c r="A3479" s="189"/>
      <c r="F3479" s="247"/>
      <c r="J3479" s="189"/>
      <c r="K3479" s="189"/>
      <c r="L3479" s="189"/>
      <c r="M3479" s="189"/>
      <c r="N3479" s="189"/>
      <c r="O3479" s="189"/>
      <c r="P3479" s="189"/>
      <c r="Q3479" s="189"/>
      <c r="R3479" s="189"/>
      <c r="T3479" s="251"/>
      <c r="V3479" s="189"/>
      <c r="W3479" s="189"/>
      <c r="X3479" s="189"/>
      <c r="Y3479" s="189"/>
      <c r="AA3479" s="189"/>
      <c r="AB3479" s="189"/>
      <c r="AC3479" s="189"/>
    </row>
    <row r="3480" spans="1:29" s="246" customFormat="1" x14ac:dyDescent="0.3">
      <c r="A3480" s="189"/>
      <c r="F3480" s="247"/>
      <c r="J3480" s="189"/>
      <c r="K3480" s="189"/>
      <c r="L3480" s="189"/>
      <c r="M3480" s="189"/>
      <c r="N3480" s="189"/>
      <c r="O3480" s="189"/>
      <c r="P3480" s="189"/>
      <c r="Q3480" s="189"/>
      <c r="R3480" s="189"/>
      <c r="T3480" s="251"/>
      <c r="V3480" s="189"/>
      <c r="W3480" s="189"/>
      <c r="X3480" s="189"/>
      <c r="Y3480" s="189"/>
      <c r="AA3480" s="189"/>
      <c r="AB3480" s="189"/>
      <c r="AC3480" s="189"/>
    </row>
    <row r="3481" spans="1:29" s="246" customFormat="1" x14ac:dyDescent="0.3">
      <c r="A3481" s="189"/>
      <c r="F3481" s="247"/>
      <c r="J3481" s="189"/>
      <c r="K3481" s="189"/>
      <c r="L3481" s="189"/>
      <c r="M3481" s="189"/>
      <c r="N3481" s="189"/>
      <c r="O3481" s="189"/>
      <c r="P3481" s="189"/>
      <c r="Q3481" s="189"/>
      <c r="R3481" s="189"/>
      <c r="T3481" s="251"/>
      <c r="V3481" s="189"/>
      <c r="W3481" s="189"/>
      <c r="X3481" s="189"/>
      <c r="Y3481" s="189"/>
      <c r="AA3481" s="189"/>
      <c r="AB3481" s="189"/>
      <c r="AC3481" s="189"/>
    </row>
    <row r="3482" spans="1:29" s="246" customFormat="1" x14ac:dyDescent="0.3">
      <c r="A3482" s="189"/>
      <c r="F3482" s="247"/>
      <c r="J3482" s="189"/>
      <c r="K3482" s="189"/>
      <c r="L3482" s="189"/>
      <c r="M3482" s="189"/>
      <c r="N3482" s="189"/>
      <c r="O3482" s="189"/>
      <c r="P3482" s="189"/>
      <c r="Q3482" s="189"/>
      <c r="R3482" s="189"/>
      <c r="T3482" s="251"/>
      <c r="V3482" s="189"/>
      <c r="W3482" s="189"/>
      <c r="X3482" s="189"/>
      <c r="Y3482" s="189"/>
      <c r="AA3482" s="189"/>
      <c r="AB3482" s="189"/>
      <c r="AC3482" s="189"/>
    </row>
    <row r="3483" spans="1:29" s="246" customFormat="1" x14ac:dyDescent="0.3">
      <c r="A3483" s="189"/>
      <c r="F3483" s="247"/>
      <c r="J3483" s="189"/>
      <c r="K3483" s="189"/>
      <c r="L3483" s="189"/>
      <c r="M3483" s="189"/>
      <c r="N3483" s="189"/>
      <c r="O3483" s="189"/>
      <c r="P3483" s="189"/>
      <c r="Q3483" s="189"/>
      <c r="R3483" s="189"/>
      <c r="T3483" s="251"/>
      <c r="V3483" s="189"/>
      <c r="W3483" s="189"/>
      <c r="X3483" s="189"/>
      <c r="Y3483" s="189"/>
      <c r="AA3483" s="189"/>
      <c r="AB3483" s="189"/>
      <c r="AC3483" s="189"/>
    </row>
    <row r="3484" spans="1:29" s="246" customFormat="1" x14ac:dyDescent="0.3">
      <c r="A3484" s="189"/>
      <c r="F3484" s="247"/>
      <c r="J3484" s="189"/>
      <c r="K3484" s="189"/>
      <c r="L3484" s="189"/>
      <c r="M3484" s="189"/>
      <c r="N3484" s="189"/>
      <c r="O3484" s="189"/>
      <c r="P3484" s="189"/>
      <c r="Q3484" s="189"/>
      <c r="R3484" s="189"/>
      <c r="T3484" s="251"/>
      <c r="V3484" s="189"/>
      <c r="W3484" s="189"/>
      <c r="X3484" s="189"/>
      <c r="Y3484" s="189"/>
      <c r="AA3484" s="189"/>
      <c r="AB3484" s="189"/>
      <c r="AC3484" s="189"/>
    </row>
    <row r="3485" spans="1:29" s="246" customFormat="1" x14ac:dyDescent="0.3">
      <c r="A3485" s="189"/>
      <c r="F3485" s="247"/>
      <c r="J3485" s="189"/>
      <c r="K3485" s="189"/>
      <c r="L3485" s="189"/>
      <c r="M3485" s="189"/>
      <c r="N3485" s="189"/>
      <c r="O3485" s="189"/>
      <c r="P3485" s="189"/>
      <c r="Q3485" s="189"/>
      <c r="R3485" s="189"/>
      <c r="T3485" s="251"/>
      <c r="V3485" s="189"/>
      <c r="W3485" s="189"/>
      <c r="X3485" s="189"/>
      <c r="Y3485" s="189"/>
      <c r="AA3485" s="189"/>
      <c r="AB3485" s="189"/>
      <c r="AC3485" s="189"/>
    </row>
    <row r="3486" spans="1:29" s="246" customFormat="1" x14ac:dyDescent="0.3">
      <c r="A3486" s="189"/>
      <c r="F3486" s="247"/>
      <c r="J3486" s="189"/>
      <c r="K3486" s="189"/>
      <c r="L3486" s="189"/>
      <c r="M3486" s="189"/>
      <c r="N3486" s="189"/>
      <c r="O3486" s="189"/>
      <c r="P3486" s="189"/>
      <c r="Q3486" s="189"/>
      <c r="R3486" s="189"/>
      <c r="T3486" s="251"/>
      <c r="V3486" s="189"/>
      <c r="W3486" s="189"/>
      <c r="X3486" s="189"/>
      <c r="Y3486" s="189"/>
      <c r="AA3486" s="189"/>
      <c r="AB3486" s="189"/>
      <c r="AC3486" s="189"/>
    </row>
    <row r="3487" spans="1:29" s="246" customFormat="1" x14ac:dyDescent="0.3">
      <c r="A3487" s="189"/>
      <c r="F3487" s="247"/>
      <c r="J3487" s="189"/>
      <c r="K3487" s="189"/>
      <c r="L3487" s="189"/>
      <c r="M3487" s="189"/>
      <c r="N3487" s="189"/>
      <c r="O3487" s="189"/>
      <c r="P3487" s="189"/>
      <c r="Q3487" s="189"/>
      <c r="R3487" s="189"/>
      <c r="T3487" s="251"/>
      <c r="V3487" s="189"/>
      <c r="W3487" s="189"/>
      <c r="X3487" s="189"/>
      <c r="Y3487" s="189"/>
      <c r="AA3487" s="189"/>
      <c r="AB3487" s="189"/>
      <c r="AC3487" s="189"/>
    </row>
    <row r="3488" spans="1:29" s="246" customFormat="1" x14ac:dyDescent="0.3">
      <c r="A3488" s="189"/>
      <c r="F3488" s="247"/>
      <c r="J3488" s="189"/>
      <c r="K3488" s="189"/>
      <c r="L3488" s="189"/>
      <c r="M3488" s="189"/>
      <c r="N3488" s="189"/>
      <c r="O3488" s="189"/>
      <c r="P3488" s="189"/>
      <c r="Q3488" s="189"/>
      <c r="R3488" s="189"/>
      <c r="T3488" s="251"/>
      <c r="V3488" s="189"/>
      <c r="W3488" s="189"/>
      <c r="X3488" s="189"/>
      <c r="Y3488" s="189"/>
      <c r="AA3488" s="189"/>
      <c r="AB3488" s="189"/>
      <c r="AC3488" s="189"/>
    </row>
    <row r="3489" spans="1:29" s="246" customFormat="1" x14ac:dyDescent="0.3">
      <c r="A3489" s="189"/>
      <c r="F3489" s="247"/>
      <c r="J3489" s="189"/>
      <c r="K3489" s="189"/>
      <c r="L3489" s="189"/>
      <c r="M3489" s="189"/>
      <c r="N3489" s="189"/>
      <c r="O3489" s="189"/>
      <c r="P3489" s="189"/>
      <c r="Q3489" s="189"/>
      <c r="R3489" s="189"/>
      <c r="T3489" s="251"/>
      <c r="V3489" s="189"/>
      <c r="W3489" s="189"/>
      <c r="X3489" s="189"/>
      <c r="Y3489" s="189"/>
      <c r="AA3489" s="189"/>
      <c r="AB3489" s="189"/>
      <c r="AC3489" s="189"/>
    </row>
    <row r="3490" spans="1:29" s="246" customFormat="1" x14ac:dyDescent="0.3">
      <c r="A3490" s="189"/>
      <c r="F3490" s="247"/>
      <c r="J3490" s="189"/>
      <c r="K3490" s="189"/>
      <c r="L3490" s="189"/>
      <c r="M3490" s="189"/>
      <c r="N3490" s="189"/>
      <c r="O3490" s="189"/>
      <c r="P3490" s="189"/>
      <c r="Q3490" s="189"/>
      <c r="R3490" s="189"/>
      <c r="T3490" s="251"/>
      <c r="V3490" s="189"/>
      <c r="W3490" s="189"/>
      <c r="X3490" s="189"/>
      <c r="Y3490" s="189"/>
      <c r="AA3490" s="189"/>
      <c r="AB3490" s="189"/>
      <c r="AC3490" s="189"/>
    </row>
    <row r="3491" spans="1:29" s="246" customFormat="1" x14ac:dyDescent="0.3">
      <c r="A3491" s="189"/>
      <c r="F3491" s="247"/>
      <c r="J3491" s="189"/>
      <c r="K3491" s="189"/>
      <c r="L3491" s="189"/>
      <c r="M3491" s="189"/>
      <c r="N3491" s="189"/>
      <c r="O3491" s="189"/>
      <c r="P3491" s="189"/>
      <c r="Q3491" s="189"/>
      <c r="R3491" s="189"/>
      <c r="T3491" s="251"/>
      <c r="V3491" s="189"/>
      <c r="W3491" s="189"/>
      <c r="X3491" s="189"/>
      <c r="Y3491" s="189"/>
      <c r="AA3491" s="189"/>
      <c r="AB3491" s="189"/>
      <c r="AC3491" s="189"/>
    </row>
    <row r="3492" spans="1:29" s="246" customFormat="1" x14ac:dyDescent="0.3">
      <c r="A3492" s="189"/>
      <c r="F3492" s="247"/>
      <c r="J3492" s="189"/>
      <c r="K3492" s="189"/>
      <c r="L3492" s="189"/>
      <c r="M3492" s="189"/>
      <c r="N3492" s="189"/>
      <c r="O3492" s="189"/>
      <c r="P3492" s="189"/>
      <c r="Q3492" s="189"/>
      <c r="R3492" s="189"/>
      <c r="T3492" s="251"/>
      <c r="V3492" s="189"/>
      <c r="W3492" s="189"/>
      <c r="X3492" s="189"/>
      <c r="Y3492" s="189"/>
      <c r="AA3492" s="189"/>
      <c r="AB3492" s="189"/>
      <c r="AC3492" s="189"/>
    </row>
    <row r="3493" spans="1:29" s="246" customFormat="1" x14ac:dyDescent="0.3">
      <c r="A3493" s="189"/>
      <c r="F3493" s="247"/>
      <c r="J3493" s="189"/>
      <c r="K3493" s="189"/>
      <c r="L3493" s="189"/>
      <c r="M3493" s="189"/>
      <c r="N3493" s="189"/>
      <c r="O3493" s="189"/>
      <c r="P3493" s="189"/>
      <c r="Q3493" s="189"/>
      <c r="R3493" s="189"/>
      <c r="T3493" s="251"/>
      <c r="V3493" s="189"/>
      <c r="W3493" s="189"/>
      <c r="X3493" s="189"/>
      <c r="Y3493" s="189"/>
      <c r="AA3493" s="189"/>
      <c r="AB3493" s="189"/>
      <c r="AC3493" s="189"/>
    </row>
    <row r="3494" spans="1:29" s="246" customFormat="1" x14ac:dyDescent="0.3">
      <c r="A3494" s="189"/>
      <c r="F3494" s="247"/>
      <c r="J3494" s="189"/>
      <c r="K3494" s="189"/>
      <c r="L3494" s="189"/>
      <c r="M3494" s="189"/>
      <c r="N3494" s="189"/>
      <c r="O3494" s="189"/>
      <c r="P3494" s="189"/>
      <c r="Q3494" s="189"/>
      <c r="R3494" s="189"/>
      <c r="T3494" s="251"/>
      <c r="V3494" s="189"/>
      <c r="W3494" s="189"/>
      <c r="X3494" s="189"/>
      <c r="Y3494" s="189"/>
      <c r="AA3494" s="189"/>
      <c r="AB3494" s="189"/>
      <c r="AC3494" s="189"/>
    </row>
    <row r="3495" spans="1:29" s="246" customFormat="1" x14ac:dyDescent="0.3">
      <c r="A3495" s="189"/>
      <c r="F3495" s="247"/>
      <c r="J3495" s="189"/>
      <c r="K3495" s="189"/>
      <c r="L3495" s="189"/>
      <c r="M3495" s="189"/>
      <c r="N3495" s="189"/>
      <c r="O3495" s="189"/>
      <c r="P3495" s="189"/>
      <c r="Q3495" s="189"/>
      <c r="R3495" s="189"/>
      <c r="T3495" s="251"/>
      <c r="V3495" s="189"/>
      <c r="W3495" s="189"/>
      <c r="X3495" s="189"/>
      <c r="Y3495" s="189"/>
      <c r="AA3495" s="189"/>
      <c r="AB3495" s="189"/>
      <c r="AC3495" s="189"/>
    </row>
    <row r="3496" spans="1:29" s="246" customFormat="1" x14ac:dyDescent="0.3">
      <c r="A3496" s="189"/>
      <c r="F3496" s="247"/>
      <c r="J3496" s="189"/>
      <c r="K3496" s="189"/>
      <c r="L3496" s="189"/>
      <c r="M3496" s="189"/>
      <c r="N3496" s="189"/>
      <c r="O3496" s="189"/>
      <c r="P3496" s="189"/>
      <c r="Q3496" s="189"/>
      <c r="R3496" s="189"/>
      <c r="T3496" s="251"/>
      <c r="V3496" s="189"/>
      <c r="W3496" s="189"/>
      <c r="X3496" s="189"/>
      <c r="Y3496" s="189"/>
      <c r="AA3496" s="189"/>
      <c r="AB3496" s="189"/>
      <c r="AC3496" s="189"/>
    </row>
    <row r="3497" spans="1:29" s="246" customFormat="1" x14ac:dyDescent="0.3">
      <c r="A3497" s="189"/>
      <c r="F3497" s="247"/>
      <c r="J3497" s="189"/>
      <c r="K3497" s="189"/>
      <c r="L3497" s="189"/>
      <c r="M3497" s="189"/>
      <c r="N3497" s="189"/>
      <c r="O3497" s="189"/>
      <c r="P3497" s="189"/>
      <c r="Q3497" s="189"/>
      <c r="R3497" s="189"/>
      <c r="T3497" s="251"/>
      <c r="V3497" s="189"/>
      <c r="W3497" s="189"/>
      <c r="X3497" s="189"/>
      <c r="Y3497" s="189"/>
      <c r="AA3497" s="189"/>
      <c r="AB3497" s="189"/>
      <c r="AC3497" s="189"/>
    </row>
    <row r="3498" spans="1:29" s="246" customFormat="1" x14ac:dyDescent="0.3">
      <c r="A3498" s="189"/>
      <c r="F3498" s="247"/>
      <c r="J3498" s="189"/>
      <c r="K3498" s="189"/>
      <c r="L3498" s="189"/>
      <c r="M3498" s="189"/>
      <c r="N3498" s="189"/>
      <c r="O3498" s="189"/>
      <c r="P3498" s="189"/>
      <c r="Q3498" s="189"/>
      <c r="R3498" s="189"/>
      <c r="T3498" s="251"/>
      <c r="V3498" s="189"/>
      <c r="W3498" s="189"/>
      <c r="X3498" s="189"/>
      <c r="Y3498" s="189"/>
      <c r="AA3498" s="189"/>
      <c r="AB3498" s="189"/>
      <c r="AC3498" s="189"/>
    </row>
    <row r="3499" spans="1:29" s="246" customFormat="1" x14ac:dyDescent="0.3">
      <c r="A3499" s="189"/>
      <c r="F3499" s="247"/>
      <c r="J3499" s="189"/>
      <c r="K3499" s="189"/>
      <c r="L3499" s="189"/>
      <c r="M3499" s="189"/>
      <c r="N3499" s="189"/>
      <c r="O3499" s="189"/>
      <c r="P3499" s="189"/>
      <c r="Q3499" s="189"/>
      <c r="R3499" s="189"/>
      <c r="T3499" s="251"/>
      <c r="V3499" s="189"/>
      <c r="W3499" s="189"/>
      <c r="X3499" s="189"/>
      <c r="Y3499" s="189"/>
      <c r="AA3499" s="189"/>
      <c r="AB3499" s="189"/>
      <c r="AC3499" s="189"/>
    </row>
    <row r="3500" spans="1:29" s="246" customFormat="1" x14ac:dyDescent="0.3">
      <c r="A3500" s="189"/>
      <c r="F3500" s="247"/>
      <c r="J3500" s="189"/>
      <c r="K3500" s="189"/>
      <c r="L3500" s="189"/>
      <c r="M3500" s="189"/>
      <c r="N3500" s="189"/>
      <c r="O3500" s="189"/>
      <c r="P3500" s="189"/>
      <c r="Q3500" s="189"/>
      <c r="R3500" s="189"/>
      <c r="T3500" s="251"/>
      <c r="V3500" s="189"/>
      <c r="W3500" s="189"/>
      <c r="X3500" s="189"/>
      <c r="Y3500" s="189"/>
      <c r="AA3500" s="189"/>
      <c r="AB3500" s="189"/>
      <c r="AC3500" s="189"/>
    </row>
    <row r="3501" spans="1:29" s="246" customFormat="1" x14ac:dyDescent="0.3">
      <c r="A3501" s="189"/>
      <c r="F3501" s="247"/>
      <c r="J3501" s="189"/>
      <c r="K3501" s="189"/>
      <c r="L3501" s="189"/>
      <c r="M3501" s="189"/>
      <c r="N3501" s="189"/>
      <c r="O3501" s="189"/>
      <c r="P3501" s="189"/>
      <c r="Q3501" s="189"/>
      <c r="R3501" s="189"/>
      <c r="T3501" s="251"/>
      <c r="V3501" s="189"/>
      <c r="W3501" s="189"/>
      <c r="X3501" s="189"/>
      <c r="Y3501" s="189"/>
      <c r="AA3501" s="189"/>
      <c r="AB3501" s="189"/>
      <c r="AC3501" s="189"/>
    </row>
    <row r="3502" spans="1:29" s="246" customFormat="1" x14ac:dyDescent="0.3">
      <c r="A3502" s="189"/>
      <c r="F3502" s="247"/>
      <c r="J3502" s="189"/>
      <c r="K3502" s="189"/>
      <c r="L3502" s="189"/>
      <c r="M3502" s="189"/>
      <c r="N3502" s="189"/>
      <c r="O3502" s="189"/>
      <c r="P3502" s="189"/>
      <c r="Q3502" s="189"/>
      <c r="R3502" s="189"/>
      <c r="T3502" s="251"/>
      <c r="V3502" s="189"/>
      <c r="W3502" s="189"/>
      <c r="X3502" s="189"/>
      <c r="Y3502" s="189"/>
      <c r="AA3502" s="189"/>
      <c r="AB3502" s="189"/>
      <c r="AC3502" s="189"/>
    </row>
    <row r="3503" spans="1:29" s="246" customFormat="1" x14ac:dyDescent="0.3">
      <c r="A3503" s="189"/>
      <c r="F3503" s="247"/>
      <c r="J3503" s="189"/>
      <c r="K3503" s="189"/>
      <c r="L3503" s="189"/>
      <c r="M3503" s="189"/>
      <c r="N3503" s="189"/>
      <c r="O3503" s="189"/>
      <c r="P3503" s="189"/>
      <c r="Q3503" s="189"/>
      <c r="R3503" s="189"/>
      <c r="T3503" s="251"/>
      <c r="V3503" s="189"/>
      <c r="W3503" s="189"/>
      <c r="X3503" s="189"/>
      <c r="Y3503" s="189"/>
      <c r="AA3503" s="189"/>
      <c r="AB3503" s="189"/>
      <c r="AC3503" s="189"/>
    </row>
    <row r="3504" spans="1:29" s="246" customFormat="1" x14ac:dyDescent="0.3">
      <c r="A3504" s="189"/>
      <c r="F3504" s="247"/>
      <c r="J3504" s="189"/>
      <c r="K3504" s="189"/>
      <c r="L3504" s="189"/>
      <c r="M3504" s="189"/>
      <c r="N3504" s="189"/>
      <c r="O3504" s="189"/>
      <c r="P3504" s="189"/>
      <c r="Q3504" s="189"/>
      <c r="R3504" s="189"/>
      <c r="T3504" s="251"/>
      <c r="V3504" s="189"/>
      <c r="W3504" s="189"/>
      <c r="X3504" s="189"/>
      <c r="Y3504" s="189"/>
      <c r="AA3504" s="189"/>
      <c r="AB3504" s="189"/>
      <c r="AC3504" s="189"/>
    </row>
    <row r="3505" spans="1:29" s="246" customFormat="1" x14ac:dyDescent="0.3">
      <c r="A3505" s="189"/>
      <c r="F3505" s="247"/>
      <c r="J3505" s="189"/>
      <c r="K3505" s="189"/>
      <c r="L3505" s="189"/>
      <c r="M3505" s="189"/>
      <c r="N3505" s="189"/>
      <c r="O3505" s="189"/>
      <c r="P3505" s="189"/>
      <c r="Q3505" s="189"/>
      <c r="R3505" s="189"/>
      <c r="T3505" s="251"/>
      <c r="V3505" s="189"/>
      <c r="W3505" s="189"/>
      <c r="X3505" s="189"/>
      <c r="Y3505" s="189"/>
      <c r="AA3505" s="189"/>
      <c r="AB3505" s="189"/>
      <c r="AC3505" s="189"/>
    </row>
    <row r="3506" spans="1:29" s="246" customFormat="1" x14ac:dyDescent="0.3">
      <c r="A3506" s="189"/>
      <c r="F3506" s="247"/>
      <c r="J3506" s="189"/>
      <c r="K3506" s="189"/>
      <c r="L3506" s="189"/>
      <c r="M3506" s="189"/>
      <c r="N3506" s="189"/>
      <c r="O3506" s="189"/>
      <c r="P3506" s="189"/>
      <c r="Q3506" s="189"/>
      <c r="R3506" s="189"/>
      <c r="T3506" s="251"/>
      <c r="V3506" s="189"/>
      <c r="W3506" s="189"/>
      <c r="X3506" s="189"/>
      <c r="Y3506" s="189"/>
      <c r="AA3506" s="189"/>
      <c r="AB3506" s="189"/>
      <c r="AC3506" s="189"/>
    </row>
    <row r="3507" spans="1:29" s="246" customFormat="1" x14ac:dyDescent="0.3">
      <c r="A3507" s="189"/>
      <c r="F3507" s="247"/>
      <c r="J3507" s="189"/>
      <c r="K3507" s="189"/>
      <c r="L3507" s="189"/>
      <c r="M3507" s="189"/>
      <c r="N3507" s="189"/>
      <c r="O3507" s="189"/>
      <c r="P3507" s="189"/>
      <c r="Q3507" s="189"/>
      <c r="R3507" s="189"/>
      <c r="T3507" s="251"/>
      <c r="V3507" s="189"/>
      <c r="W3507" s="189"/>
      <c r="X3507" s="189"/>
      <c r="Y3507" s="189"/>
      <c r="AA3507" s="189"/>
      <c r="AB3507" s="189"/>
      <c r="AC3507" s="189"/>
    </row>
    <row r="3508" spans="1:29" s="246" customFormat="1" x14ac:dyDescent="0.3">
      <c r="A3508" s="189"/>
      <c r="F3508" s="247"/>
      <c r="J3508" s="189"/>
      <c r="K3508" s="189"/>
      <c r="L3508" s="189"/>
      <c r="M3508" s="189"/>
      <c r="N3508" s="189"/>
      <c r="O3508" s="189"/>
      <c r="P3508" s="189"/>
      <c r="Q3508" s="189"/>
      <c r="R3508" s="189"/>
      <c r="T3508" s="251"/>
      <c r="V3508" s="189"/>
      <c r="W3508" s="189"/>
      <c r="X3508" s="189"/>
      <c r="Y3508" s="189"/>
      <c r="AA3508" s="189"/>
      <c r="AB3508" s="189"/>
      <c r="AC3508" s="189"/>
    </row>
    <row r="3509" spans="1:29" s="246" customFormat="1" x14ac:dyDescent="0.3">
      <c r="A3509" s="189"/>
      <c r="F3509" s="247"/>
      <c r="J3509" s="189"/>
      <c r="K3509" s="189"/>
      <c r="L3509" s="189"/>
      <c r="M3509" s="189"/>
      <c r="N3509" s="189"/>
      <c r="O3509" s="189"/>
      <c r="P3509" s="189"/>
      <c r="Q3509" s="189"/>
      <c r="R3509" s="189"/>
      <c r="T3509" s="251"/>
      <c r="V3509" s="189"/>
      <c r="W3509" s="189"/>
      <c r="X3509" s="189"/>
      <c r="Y3509" s="189"/>
      <c r="AA3509" s="189"/>
      <c r="AB3509" s="189"/>
      <c r="AC3509" s="189"/>
    </row>
    <row r="3510" spans="1:29" s="246" customFormat="1" x14ac:dyDescent="0.3">
      <c r="A3510" s="189"/>
      <c r="F3510" s="247"/>
      <c r="J3510" s="189"/>
      <c r="K3510" s="189"/>
      <c r="L3510" s="189"/>
      <c r="M3510" s="189"/>
      <c r="N3510" s="189"/>
      <c r="O3510" s="189"/>
      <c r="P3510" s="189"/>
      <c r="Q3510" s="189"/>
      <c r="R3510" s="189"/>
      <c r="T3510" s="251"/>
      <c r="V3510" s="189"/>
      <c r="W3510" s="189"/>
      <c r="X3510" s="189"/>
      <c r="Y3510" s="189"/>
      <c r="AA3510" s="189"/>
      <c r="AB3510" s="189"/>
      <c r="AC3510" s="189"/>
    </row>
    <row r="3511" spans="1:29" s="246" customFormat="1" x14ac:dyDescent="0.3">
      <c r="A3511" s="189"/>
      <c r="F3511" s="247"/>
      <c r="J3511" s="189"/>
      <c r="K3511" s="189"/>
      <c r="L3511" s="189"/>
      <c r="M3511" s="189"/>
      <c r="N3511" s="189"/>
      <c r="O3511" s="189"/>
      <c r="P3511" s="189"/>
      <c r="Q3511" s="189"/>
      <c r="R3511" s="189"/>
      <c r="T3511" s="251"/>
      <c r="V3511" s="189"/>
      <c r="W3511" s="189"/>
      <c r="X3511" s="189"/>
      <c r="Y3511" s="189"/>
      <c r="AA3511" s="189"/>
      <c r="AB3511" s="189"/>
      <c r="AC3511" s="189"/>
    </row>
    <row r="3512" spans="1:29" s="246" customFormat="1" x14ac:dyDescent="0.3">
      <c r="A3512" s="189"/>
      <c r="F3512" s="247"/>
      <c r="J3512" s="189"/>
      <c r="K3512" s="189"/>
      <c r="L3512" s="189"/>
      <c r="M3512" s="189"/>
      <c r="N3512" s="189"/>
      <c r="O3512" s="189"/>
      <c r="P3512" s="189"/>
      <c r="Q3512" s="189"/>
      <c r="R3512" s="189"/>
      <c r="T3512" s="251"/>
      <c r="V3512" s="189"/>
      <c r="W3512" s="189"/>
      <c r="X3512" s="189"/>
      <c r="Y3512" s="189"/>
      <c r="AA3512" s="189"/>
      <c r="AB3512" s="189"/>
      <c r="AC3512" s="189"/>
    </row>
    <row r="3513" spans="1:29" s="246" customFormat="1" x14ac:dyDescent="0.3">
      <c r="A3513" s="189"/>
      <c r="F3513" s="247"/>
      <c r="J3513" s="189"/>
      <c r="K3513" s="189"/>
      <c r="L3513" s="189"/>
      <c r="M3513" s="189"/>
      <c r="N3513" s="189"/>
      <c r="O3513" s="189"/>
      <c r="P3513" s="189"/>
      <c r="Q3513" s="189"/>
      <c r="R3513" s="189"/>
      <c r="T3513" s="251"/>
      <c r="V3513" s="189"/>
      <c r="W3513" s="189"/>
      <c r="X3513" s="189"/>
      <c r="Y3513" s="189"/>
      <c r="AA3513" s="189"/>
      <c r="AB3513" s="189"/>
      <c r="AC3513" s="189"/>
    </row>
    <row r="3514" spans="1:29" s="246" customFormat="1" x14ac:dyDescent="0.3">
      <c r="A3514" s="189"/>
      <c r="F3514" s="247"/>
      <c r="J3514" s="189"/>
      <c r="K3514" s="189"/>
      <c r="L3514" s="189"/>
      <c r="M3514" s="189"/>
      <c r="N3514" s="189"/>
      <c r="O3514" s="189"/>
      <c r="P3514" s="189"/>
      <c r="Q3514" s="189"/>
      <c r="R3514" s="189"/>
      <c r="T3514" s="251"/>
      <c r="V3514" s="189"/>
      <c r="W3514" s="189"/>
      <c r="X3514" s="189"/>
      <c r="Y3514" s="189"/>
      <c r="AA3514" s="189"/>
      <c r="AB3514" s="189"/>
      <c r="AC3514" s="189"/>
    </row>
    <row r="3515" spans="1:29" s="246" customFormat="1" x14ac:dyDescent="0.3">
      <c r="A3515" s="189"/>
      <c r="F3515" s="247"/>
      <c r="J3515" s="189"/>
      <c r="K3515" s="189"/>
      <c r="L3515" s="189"/>
      <c r="M3515" s="189"/>
      <c r="N3515" s="189"/>
      <c r="O3515" s="189"/>
      <c r="P3515" s="189"/>
      <c r="Q3515" s="189"/>
      <c r="R3515" s="189"/>
      <c r="T3515" s="251"/>
      <c r="V3515" s="189"/>
      <c r="W3515" s="189"/>
      <c r="X3515" s="189"/>
      <c r="Y3515" s="189"/>
      <c r="AA3515" s="189"/>
      <c r="AB3515" s="189"/>
      <c r="AC3515" s="189"/>
    </row>
    <row r="3516" spans="1:29" s="246" customFormat="1" x14ac:dyDescent="0.3">
      <c r="A3516" s="189"/>
      <c r="F3516" s="247"/>
      <c r="J3516" s="189"/>
      <c r="K3516" s="189"/>
      <c r="L3516" s="189"/>
      <c r="M3516" s="189"/>
      <c r="N3516" s="189"/>
      <c r="O3516" s="189"/>
      <c r="P3516" s="189"/>
      <c r="Q3516" s="189"/>
      <c r="R3516" s="189"/>
      <c r="T3516" s="251"/>
      <c r="V3516" s="189"/>
      <c r="W3516" s="189"/>
      <c r="X3516" s="189"/>
      <c r="Y3516" s="189"/>
      <c r="AA3516" s="189"/>
      <c r="AB3516" s="189"/>
      <c r="AC3516" s="189"/>
    </row>
    <row r="3517" spans="1:29" s="246" customFormat="1" x14ac:dyDescent="0.3">
      <c r="A3517" s="189"/>
      <c r="F3517" s="247"/>
      <c r="J3517" s="189"/>
      <c r="K3517" s="189"/>
      <c r="L3517" s="189"/>
      <c r="M3517" s="189"/>
      <c r="N3517" s="189"/>
      <c r="O3517" s="189"/>
      <c r="P3517" s="189"/>
      <c r="Q3517" s="189"/>
      <c r="R3517" s="189"/>
      <c r="T3517" s="251"/>
      <c r="V3517" s="189"/>
      <c r="W3517" s="189"/>
      <c r="X3517" s="189"/>
      <c r="Y3517" s="189"/>
      <c r="AA3517" s="189"/>
      <c r="AB3517" s="189"/>
      <c r="AC3517" s="189"/>
    </row>
    <row r="3518" spans="1:29" s="246" customFormat="1" x14ac:dyDescent="0.3">
      <c r="A3518" s="189"/>
      <c r="F3518" s="247"/>
      <c r="J3518" s="189"/>
      <c r="K3518" s="189"/>
      <c r="L3518" s="189"/>
      <c r="M3518" s="189"/>
      <c r="N3518" s="189"/>
      <c r="O3518" s="189"/>
      <c r="P3518" s="189"/>
      <c r="Q3518" s="189"/>
      <c r="R3518" s="189"/>
      <c r="T3518" s="251"/>
      <c r="V3518" s="189"/>
      <c r="W3518" s="189"/>
      <c r="X3518" s="189"/>
      <c r="Y3518" s="189"/>
      <c r="AA3518" s="189"/>
      <c r="AB3518" s="189"/>
      <c r="AC3518" s="189"/>
    </row>
    <row r="3519" spans="1:29" s="246" customFormat="1" x14ac:dyDescent="0.3">
      <c r="A3519" s="189"/>
      <c r="F3519" s="247"/>
      <c r="J3519" s="189"/>
      <c r="K3519" s="189"/>
      <c r="L3519" s="189"/>
      <c r="M3519" s="189"/>
      <c r="N3519" s="189"/>
      <c r="O3519" s="189"/>
      <c r="P3519" s="189"/>
      <c r="Q3519" s="189"/>
      <c r="R3519" s="189"/>
      <c r="T3519" s="251"/>
      <c r="V3519" s="189"/>
      <c r="W3519" s="189"/>
      <c r="X3519" s="189"/>
      <c r="Y3519" s="189"/>
      <c r="AA3519" s="189"/>
      <c r="AB3519" s="189"/>
      <c r="AC3519" s="189"/>
    </row>
    <row r="3520" spans="1:29" s="246" customFormat="1" x14ac:dyDescent="0.3">
      <c r="A3520" s="189"/>
      <c r="F3520" s="247"/>
      <c r="J3520" s="189"/>
      <c r="K3520" s="189"/>
      <c r="L3520" s="189"/>
      <c r="M3520" s="189"/>
      <c r="N3520" s="189"/>
      <c r="O3520" s="189"/>
      <c r="P3520" s="189"/>
      <c r="Q3520" s="189"/>
      <c r="R3520" s="189"/>
      <c r="T3520" s="251"/>
      <c r="V3520" s="189"/>
      <c r="W3520" s="189"/>
      <c r="X3520" s="189"/>
      <c r="Y3520" s="189"/>
      <c r="AA3520" s="189"/>
      <c r="AB3520" s="189"/>
      <c r="AC3520" s="189"/>
    </row>
    <row r="3521" spans="1:29" s="246" customFormat="1" x14ac:dyDescent="0.3">
      <c r="A3521" s="189"/>
      <c r="F3521" s="247"/>
      <c r="J3521" s="189"/>
      <c r="K3521" s="189"/>
      <c r="L3521" s="189"/>
      <c r="M3521" s="189"/>
      <c r="N3521" s="189"/>
      <c r="O3521" s="189"/>
      <c r="P3521" s="189"/>
      <c r="Q3521" s="189"/>
      <c r="R3521" s="189"/>
      <c r="T3521" s="251"/>
      <c r="V3521" s="189"/>
      <c r="W3521" s="189"/>
      <c r="X3521" s="189"/>
      <c r="Y3521" s="189"/>
      <c r="AA3521" s="189"/>
      <c r="AB3521" s="189"/>
      <c r="AC3521" s="189"/>
    </row>
    <row r="3522" spans="1:29" s="246" customFormat="1" x14ac:dyDescent="0.3">
      <c r="A3522" s="189"/>
      <c r="F3522" s="247"/>
      <c r="J3522" s="189"/>
      <c r="K3522" s="189"/>
      <c r="L3522" s="189"/>
      <c r="M3522" s="189"/>
      <c r="N3522" s="189"/>
      <c r="O3522" s="189"/>
      <c r="P3522" s="189"/>
      <c r="Q3522" s="189"/>
      <c r="R3522" s="189"/>
      <c r="T3522" s="251"/>
      <c r="V3522" s="189"/>
      <c r="W3522" s="189"/>
      <c r="X3522" s="189"/>
      <c r="Y3522" s="189"/>
      <c r="AA3522" s="189"/>
      <c r="AB3522" s="189"/>
      <c r="AC3522" s="189"/>
    </row>
    <row r="3523" spans="1:29" s="246" customFormat="1" x14ac:dyDescent="0.3">
      <c r="A3523" s="189"/>
      <c r="F3523" s="247"/>
      <c r="J3523" s="189"/>
      <c r="K3523" s="189"/>
      <c r="L3523" s="189"/>
      <c r="M3523" s="189"/>
      <c r="N3523" s="189"/>
      <c r="O3523" s="189"/>
      <c r="P3523" s="189"/>
      <c r="Q3523" s="189"/>
      <c r="R3523" s="189"/>
      <c r="T3523" s="251"/>
      <c r="V3523" s="189"/>
      <c r="W3523" s="189"/>
      <c r="X3523" s="189"/>
      <c r="Y3523" s="189"/>
      <c r="AA3523" s="189"/>
      <c r="AB3523" s="189"/>
      <c r="AC3523" s="189"/>
    </row>
    <row r="3524" spans="1:29" s="246" customFormat="1" x14ac:dyDescent="0.3">
      <c r="A3524" s="189"/>
      <c r="F3524" s="247"/>
      <c r="J3524" s="189"/>
      <c r="K3524" s="189"/>
      <c r="L3524" s="189"/>
      <c r="M3524" s="189"/>
      <c r="N3524" s="189"/>
      <c r="O3524" s="189"/>
      <c r="P3524" s="189"/>
      <c r="Q3524" s="189"/>
      <c r="R3524" s="189"/>
      <c r="T3524" s="251"/>
      <c r="V3524" s="189"/>
      <c r="W3524" s="189"/>
      <c r="X3524" s="189"/>
      <c r="Y3524" s="189"/>
      <c r="AA3524" s="189"/>
      <c r="AB3524" s="189"/>
      <c r="AC3524" s="189"/>
    </row>
    <row r="3525" spans="1:29" s="246" customFormat="1" x14ac:dyDescent="0.3">
      <c r="A3525" s="189"/>
      <c r="F3525" s="247"/>
      <c r="J3525" s="189"/>
      <c r="K3525" s="189"/>
      <c r="L3525" s="189"/>
      <c r="M3525" s="189"/>
      <c r="N3525" s="189"/>
      <c r="O3525" s="189"/>
      <c r="P3525" s="189"/>
      <c r="Q3525" s="189"/>
      <c r="R3525" s="189"/>
      <c r="T3525" s="251"/>
      <c r="V3525" s="189"/>
      <c r="W3525" s="189"/>
      <c r="X3525" s="189"/>
      <c r="Y3525" s="189"/>
      <c r="AA3525" s="189"/>
      <c r="AB3525" s="189"/>
      <c r="AC3525" s="189"/>
    </row>
    <row r="3526" spans="1:29" s="246" customFormat="1" x14ac:dyDescent="0.3">
      <c r="A3526" s="189"/>
      <c r="F3526" s="247"/>
      <c r="J3526" s="189"/>
      <c r="K3526" s="189"/>
      <c r="L3526" s="189"/>
      <c r="M3526" s="189"/>
      <c r="N3526" s="189"/>
      <c r="O3526" s="189"/>
      <c r="P3526" s="189"/>
      <c r="Q3526" s="189"/>
      <c r="R3526" s="189"/>
      <c r="T3526" s="251"/>
      <c r="V3526" s="189"/>
      <c r="W3526" s="189"/>
      <c r="X3526" s="189"/>
      <c r="Y3526" s="189"/>
      <c r="AA3526" s="189"/>
      <c r="AB3526" s="189"/>
      <c r="AC3526" s="189"/>
    </row>
    <row r="3527" spans="1:29" s="246" customFormat="1" x14ac:dyDescent="0.3">
      <c r="A3527" s="189"/>
      <c r="F3527" s="247"/>
      <c r="J3527" s="189"/>
      <c r="K3527" s="189"/>
      <c r="L3527" s="189"/>
      <c r="M3527" s="189"/>
      <c r="N3527" s="189"/>
      <c r="O3527" s="189"/>
      <c r="P3527" s="189"/>
      <c r="Q3527" s="189"/>
      <c r="R3527" s="189"/>
      <c r="T3527" s="251"/>
      <c r="V3527" s="189"/>
      <c r="W3527" s="189"/>
      <c r="X3527" s="189"/>
      <c r="Y3527" s="189"/>
      <c r="AA3527" s="189"/>
      <c r="AB3527" s="189"/>
      <c r="AC3527" s="189"/>
    </row>
    <row r="3528" spans="1:29" s="246" customFormat="1" x14ac:dyDescent="0.3">
      <c r="A3528" s="189"/>
      <c r="F3528" s="247"/>
      <c r="J3528" s="189"/>
      <c r="K3528" s="189"/>
      <c r="L3528" s="189"/>
      <c r="M3528" s="189"/>
      <c r="N3528" s="189"/>
      <c r="O3528" s="189"/>
      <c r="P3528" s="189"/>
      <c r="Q3528" s="189"/>
      <c r="R3528" s="189"/>
      <c r="T3528" s="251"/>
      <c r="V3528" s="189"/>
      <c r="W3528" s="189"/>
      <c r="X3528" s="189"/>
      <c r="Y3528" s="189"/>
      <c r="AA3528" s="189"/>
      <c r="AB3528" s="189"/>
      <c r="AC3528" s="189"/>
    </row>
    <row r="3529" spans="1:29" s="246" customFormat="1" x14ac:dyDescent="0.3">
      <c r="A3529" s="189"/>
      <c r="F3529" s="247"/>
      <c r="J3529" s="189"/>
      <c r="K3529" s="189"/>
      <c r="L3529" s="189"/>
      <c r="M3529" s="189"/>
      <c r="N3529" s="189"/>
      <c r="O3529" s="189"/>
      <c r="P3529" s="189"/>
      <c r="Q3529" s="189"/>
      <c r="R3529" s="189"/>
      <c r="T3529" s="251"/>
      <c r="V3529" s="189"/>
      <c r="W3529" s="189"/>
      <c r="X3529" s="189"/>
      <c r="Y3529" s="189"/>
      <c r="AA3529" s="189"/>
      <c r="AB3529" s="189"/>
      <c r="AC3529" s="189"/>
    </row>
    <row r="3530" spans="1:29" s="246" customFormat="1" x14ac:dyDescent="0.3">
      <c r="A3530" s="189"/>
      <c r="F3530" s="247"/>
      <c r="J3530" s="189"/>
      <c r="K3530" s="189"/>
      <c r="L3530" s="189"/>
      <c r="M3530" s="189"/>
      <c r="N3530" s="189"/>
      <c r="O3530" s="189"/>
      <c r="P3530" s="189"/>
      <c r="Q3530" s="189"/>
      <c r="R3530" s="189"/>
      <c r="T3530" s="251"/>
      <c r="V3530" s="189"/>
      <c r="W3530" s="189"/>
      <c r="X3530" s="189"/>
      <c r="Y3530" s="189"/>
      <c r="AA3530" s="189"/>
      <c r="AB3530" s="189"/>
      <c r="AC3530" s="189"/>
    </row>
    <row r="3531" spans="1:29" s="246" customFormat="1" x14ac:dyDescent="0.3">
      <c r="A3531" s="189"/>
      <c r="F3531" s="247"/>
      <c r="J3531" s="189"/>
      <c r="K3531" s="189"/>
      <c r="L3531" s="189"/>
      <c r="M3531" s="189"/>
      <c r="N3531" s="189"/>
      <c r="O3531" s="189"/>
      <c r="P3531" s="189"/>
      <c r="Q3531" s="189"/>
      <c r="R3531" s="189"/>
      <c r="T3531" s="251"/>
      <c r="V3531" s="189"/>
      <c r="W3531" s="189"/>
      <c r="X3531" s="189"/>
      <c r="Y3531" s="189"/>
      <c r="AA3531" s="189"/>
      <c r="AB3531" s="189"/>
      <c r="AC3531" s="189"/>
    </row>
    <row r="3532" spans="1:29" s="246" customFormat="1" x14ac:dyDescent="0.3">
      <c r="A3532" s="189"/>
      <c r="F3532" s="247"/>
      <c r="J3532" s="189"/>
      <c r="K3532" s="189"/>
      <c r="L3532" s="189"/>
      <c r="M3532" s="189"/>
      <c r="N3532" s="189"/>
      <c r="O3532" s="189"/>
      <c r="P3532" s="189"/>
      <c r="Q3532" s="189"/>
      <c r="R3532" s="189"/>
      <c r="T3532" s="251"/>
      <c r="V3532" s="189"/>
      <c r="W3532" s="189"/>
      <c r="X3532" s="189"/>
      <c r="Y3532" s="189"/>
      <c r="AA3532" s="189"/>
      <c r="AB3532" s="189"/>
      <c r="AC3532" s="189"/>
    </row>
    <row r="3533" spans="1:29" s="246" customFormat="1" x14ac:dyDescent="0.3">
      <c r="A3533" s="189"/>
      <c r="F3533" s="247"/>
      <c r="J3533" s="189"/>
      <c r="K3533" s="189"/>
      <c r="L3533" s="189"/>
      <c r="M3533" s="189"/>
      <c r="N3533" s="189"/>
      <c r="O3533" s="189"/>
      <c r="P3533" s="189"/>
      <c r="Q3533" s="189"/>
      <c r="R3533" s="189"/>
      <c r="T3533" s="251"/>
      <c r="V3533" s="189"/>
      <c r="W3533" s="189"/>
      <c r="X3533" s="189"/>
      <c r="Y3533" s="189"/>
      <c r="AA3533" s="189"/>
      <c r="AB3533" s="189"/>
      <c r="AC3533" s="189"/>
    </row>
    <row r="3534" spans="1:29" s="246" customFormat="1" x14ac:dyDescent="0.3">
      <c r="A3534" s="189"/>
      <c r="F3534" s="247"/>
      <c r="J3534" s="189"/>
      <c r="K3534" s="189"/>
      <c r="L3534" s="189"/>
      <c r="M3534" s="189"/>
      <c r="N3534" s="189"/>
      <c r="O3534" s="189"/>
      <c r="P3534" s="189"/>
      <c r="Q3534" s="189"/>
      <c r="R3534" s="189"/>
      <c r="T3534" s="251"/>
      <c r="V3534" s="189"/>
      <c r="W3534" s="189"/>
      <c r="X3534" s="189"/>
      <c r="Y3534" s="189"/>
      <c r="AA3534" s="189"/>
      <c r="AB3534" s="189"/>
      <c r="AC3534" s="189"/>
    </row>
    <row r="3535" spans="1:29" s="246" customFormat="1" x14ac:dyDescent="0.3">
      <c r="A3535" s="189"/>
      <c r="F3535" s="247"/>
      <c r="J3535" s="189"/>
      <c r="K3535" s="189"/>
      <c r="L3535" s="189"/>
      <c r="M3535" s="189"/>
      <c r="N3535" s="189"/>
      <c r="O3535" s="189"/>
      <c r="P3535" s="189"/>
      <c r="Q3535" s="189"/>
      <c r="R3535" s="189"/>
      <c r="T3535" s="251"/>
      <c r="V3535" s="189"/>
      <c r="W3535" s="189"/>
      <c r="X3535" s="189"/>
      <c r="Y3535" s="189"/>
      <c r="AA3535" s="189"/>
      <c r="AB3535" s="189"/>
      <c r="AC3535" s="189"/>
    </row>
    <row r="3536" spans="1:29" s="246" customFormat="1" x14ac:dyDescent="0.3">
      <c r="A3536" s="189"/>
      <c r="F3536" s="247"/>
      <c r="J3536" s="189"/>
      <c r="K3536" s="189"/>
      <c r="L3536" s="189"/>
      <c r="M3536" s="189"/>
      <c r="N3536" s="189"/>
      <c r="O3536" s="189"/>
      <c r="P3536" s="189"/>
      <c r="Q3536" s="189"/>
      <c r="R3536" s="189"/>
      <c r="T3536" s="251"/>
      <c r="V3536" s="189"/>
      <c r="W3536" s="189"/>
      <c r="X3536" s="189"/>
      <c r="Y3536" s="189"/>
      <c r="AA3536" s="189"/>
      <c r="AB3536" s="189"/>
      <c r="AC3536" s="189"/>
    </row>
    <row r="3537" spans="1:29" s="246" customFormat="1" x14ac:dyDescent="0.3">
      <c r="A3537" s="189"/>
      <c r="F3537" s="247"/>
      <c r="J3537" s="189"/>
      <c r="K3537" s="189"/>
      <c r="L3537" s="189"/>
      <c r="M3537" s="189"/>
      <c r="N3537" s="189"/>
      <c r="O3537" s="189"/>
      <c r="P3537" s="189"/>
      <c r="Q3537" s="189"/>
      <c r="R3537" s="189"/>
      <c r="T3537" s="251"/>
      <c r="V3537" s="189"/>
      <c r="W3537" s="189"/>
      <c r="X3537" s="189"/>
      <c r="Y3537" s="189"/>
      <c r="AA3537" s="189"/>
      <c r="AB3537" s="189"/>
      <c r="AC3537" s="189"/>
    </row>
    <row r="3538" spans="1:29" s="246" customFormat="1" x14ac:dyDescent="0.3">
      <c r="A3538" s="189"/>
      <c r="F3538" s="247"/>
      <c r="J3538" s="189"/>
      <c r="K3538" s="189"/>
      <c r="L3538" s="189"/>
      <c r="M3538" s="189"/>
      <c r="N3538" s="189"/>
      <c r="O3538" s="189"/>
      <c r="P3538" s="189"/>
      <c r="Q3538" s="189"/>
      <c r="R3538" s="189"/>
      <c r="T3538" s="251"/>
      <c r="V3538" s="189"/>
      <c r="W3538" s="189"/>
      <c r="X3538" s="189"/>
      <c r="Y3538" s="189"/>
      <c r="AA3538" s="189"/>
      <c r="AB3538" s="189"/>
      <c r="AC3538" s="189"/>
    </row>
    <row r="3539" spans="1:29" s="246" customFormat="1" x14ac:dyDescent="0.3">
      <c r="A3539" s="189"/>
      <c r="F3539" s="247"/>
      <c r="J3539" s="189"/>
      <c r="K3539" s="189"/>
      <c r="L3539" s="189"/>
      <c r="M3539" s="189"/>
      <c r="N3539" s="189"/>
      <c r="O3539" s="189"/>
      <c r="P3539" s="189"/>
      <c r="Q3539" s="189"/>
      <c r="R3539" s="189"/>
      <c r="T3539" s="251"/>
      <c r="V3539" s="189"/>
      <c r="W3539" s="189"/>
      <c r="X3539" s="189"/>
      <c r="Y3539" s="189"/>
      <c r="AA3539" s="189"/>
      <c r="AB3539" s="189"/>
      <c r="AC3539" s="189"/>
    </row>
    <row r="3540" spans="1:29" s="246" customFormat="1" x14ac:dyDescent="0.3">
      <c r="A3540" s="189"/>
      <c r="F3540" s="247"/>
      <c r="J3540" s="189"/>
      <c r="K3540" s="189"/>
      <c r="L3540" s="189"/>
      <c r="M3540" s="189"/>
      <c r="N3540" s="189"/>
      <c r="O3540" s="189"/>
      <c r="P3540" s="189"/>
      <c r="Q3540" s="189"/>
      <c r="R3540" s="189"/>
      <c r="T3540" s="251"/>
      <c r="V3540" s="189"/>
      <c r="W3540" s="189"/>
      <c r="X3540" s="189"/>
      <c r="Y3540" s="189"/>
      <c r="AA3540" s="189"/>
      <c r="AB3540" s="189"/>
      <c r="AC3540" s="189"/>
    </row>
    <row r="3541" spans="1:29" s="246" customFormat="1" x14ac:dyDescent="0.3">
      <c r="A3541" s="189"/>
      <c r="F3541" s="247"/>
      <c r="J3541" s="189"/>
      <c r="K3541" s="189"/>
      <c r="L3541" s="189"/>
      <c r="M3541" s="189"/>
      <c r="N3541" s="189"/>
      <c r="O3541" s="189"/>
      <c r="P3541" s="189"/>
      <c r="Q3541" s="189"/>
      <c r="R3541" s="189"/>
      <c r="T3541" s="251"/>
      <c r="V3541" s="189"/>
      <c r="W3541" s="189"/>
      <c r="X3541" s="189"/>
      <c r="Y3541" s="189"/>
      <c r="AA3541" s="189"/>
      <c r="AB3541" s="189"/>
      <c r="AC3541" s="189"/>
    </row>
    <row r="3542" spans="1:29" s="246" customFormat="1" x14ac:dyDescent="0.3">
      <c r="A3542" s="189"/>
      <c r="F3542" s="247"/>
      <c r="J3542" s="189"/>
      <c r="K3542" s="189"/>
      <c r="L3542" s="189"/>
      <c r="M3542" s="189"/>
      <c r="N3542" s="189"/>
      <c r="O3542" s="189"/>
      <c r="P3542" s="189"/>
      <c r="Q3542" s="189"/>
      <c r="R3542" s="189"/>
      <c r="T3542" s="251"/>
      <c r="V3542" s="189"/>
      <c r="W3542" s="189"/>
      <c r="X3542" s="189"/>
      <c r="Y3542" s="189"/>
      <c r="AA3542" s="189"/>
      <c r="AB3542" s="189"/>
      <c r="AC3542" s="189"/>
    </row>
    <row r="3543" spans="1:29" s="246" customFormat="1" x14ac:dyDescent="0.3">
      <c r="A3543" s="189"/>
      <c r="F3543" s="247"/>
      <c r="J3543" s="189"/>
      <c r="K3543" s="189"/>
      <c r="L3543" s="189"/>
      <c r="M3543" s="189"/>
      <c r="N3543" s="189"/>
      <c r="O3543" s="189"/>
      <c r="P3543" s="189"/>
      <c r="Q3543" s="189"/>
      <c r="R3543" s="189"/>
      <c r="T3543" s="251"/>
      <c r="V3543" s="189"/>
      <c r="W3543" s="189"/>
      <c r="X3543" s="189"/>
      <c r="Y3543" s="189"/>
      <c r="AA3543" s="189"/>
      <c r="AB3543" s="189"/>
      <c r="AC3543" s="189"/>
    </row>
    <row r="3544" spans="1:29" s="246" customFormat="1" x14ac:dyDescent="0.3">
      <c r="A3544" s="189"/>
      <c r="F3544" s="247"/>
      <c r="J3544" s="189"/>
      <c r="K3544" s="189"/>
      <c r="L3544" s="189"/>
      <c r="M3544" s="189"/>
      <c r="N3544" s="189"/>
      <c r="O3544" s="189"/>
      <c r="P3544" s="189"/>
      <c r="Q3544" s="189"/>
      <c r="R3544" s="189"/>
      <c r="T3544" s="251"/>
      <c r="V3544" s="189"/>
      <c r="W3544" s="189"/>
      <c r="X3544" s="189"/>
      <c r="Y3544" s="189"/>
      <c r="AA3544" s="189"/>
      <c r="AB3544" s="189"/>
      <c r="AC3544" s="189"/>
    </row>
    <row r="3545" spans="1:29" s="246" customFormat="1" x14ac:dyDescent="0.3">
      <c r="A3545" s="189"/>
      <c r="F3545" s="247"/>
      <c r="J3545" s="189"/>
      <c r="K3545" s="189"/>
      <c r="L3545" s="189"/>
      <c r="M3545" s="189"/>
      <c r="N3545" s="189"/>
      <c r="O3545" s="189"/>
      <c r="P3545" s="189"/>
      <c r="Q3545" s="189"/>
      <c r="R3545" s="189"/>
      <c r="T3545" s="251"/>
      <c r="V3545" s="189"/>
      <c r="W3545" s="189"/>
      <c r="X3545" s="189"/>
      <c r="Y3545" s="189"/>
      <c r="AA3545" s="189"/>
      <c r="AB3545" s="189"/>
      <c r="AC3545" s="189"/>
    </row>
    <row r="3546" spans="1:29" s="246" customFormat="1" x14ac:dyDescent="0.3">
      <c r="A3546" s="189"/>
      <c r="F3546" s="247"/>
      <c r="J3546" s="189"/>
      <c r="K3546" s="189"/>
      <c r="L3546" s="189"/>
      <c r="M3546" s="189"/>
      <c r="N3546" s="189"/>
      <c r="O3546" s="189"/>
      <c r="P3546" s="189"/>
      <c r="Q3546" s="189"/>
      <c r="R3546" s="189"/>
      <c r="T3546" s="251"/>
      <c r="V3546" s="189"/>
      <c r="W3546" s="189"/>
      <c r="X3546" s="189"/>
      <c r="Y3546" s="189"/>
      <c r="AA3546" s="189"/>
      <c r="AB3546" s="189"/>
      <c r="AC3546" s="189"/>
    </row>
    <row r="3547" spans="1:29" s="246" customFormat="1" x14ac:dyDescent="0.3">
      <c r="A3547" s="189"/>
      <c r="F3547" s="247"/>
      <c r="J3547" s="189"/>
      <c r="K3547" s="189"/>
      <c r="L3547" s="189"/>
      <c r="M3547" s="189"/>
      <c r="N3547" s="189"/>
      <c r="O3547" s="189"/>
      <c r="P3547" s="189"/>
      <c r="Q3547" s="189"/>
      <c r="R3547" s="189"/>
      <c r="T3547" s="251"/>
      <c r="V3547" s="189"/>
      <c r="W3547" s="189"/>
      <c r="X3547" s="189"/>
      <c r="Y3547" s="189"/>
      <c r="AA3547" s="189"/>
      <c r="AB3547" s="189"/>
      <c r="AC3547" s="189"/>
    </row>
    <row r="3548" spans="1:29" s="246" customFormat="1" x14ac:dyDescent="0.3">
      <c r="A3548" s="189"/>
      <c r="F3548" s="247"/>
      <c r="J3548" s="189"/>
      <c r="K3548" s="189"/>
      <c r="L3548" s="189"/>
      <c r="M3548" s="189"/>
      <c r="N3548" s="189"/>
      <c r="O3548" s="189"/>
      <c r="P3548" s="189"/>
      <c r="Q3548" s="189"/>
      <c r="R3548" s="189"/>
      <c r="T3548" s="251"/>
      <c r="V3548" s="189"/>
      <c r="W3548" s="189"/>
      <c r="X3548" s="189"/>
      <c r="Y3548" s="189"/>
      <c r="AA3548" s="189"/>
      <c r="AB3548" s="189"/>
      <c r="AC3548" s="189"/>
    </row>
    <row r="3549" spans="1:29" s="246" customFormat="1" x14ac:dyDescent="0.3">
      <c r="A3549" s="189"/>
      <c r="F3549" s="247"/>
      <c r="J3549" s="189"/>
      <c r="K3549" s="189"/>
      <c r="L3549" s="189"/>
      <c r="M3549" s="189"/>
      <c r="N3549" s="189"/>
      <c r="O3549" s="189"/>
      <c r="P3549" s="189"/>
      <c r="Q3549" s="189"/>
      <c r="R3549" s="189"/>
      <c r="T3549" s="251"/>
      <c r="V3549" s="189"/>
      <c r="W3549" s="189"/>
      <c r="X3549" s="189"/>
      <c r="Y3549" s="189"/>
      <c r="AA3549" s="189"/>
      <c r="AB3549" s="189"/>
      <c r="AC3549" s="189"/>
    </row>
    <row r="3550" spans="1:29" s="246" customFormat="1" x14ac:dyDescent="0.3">
      <c r="A3550" s="189"/>
      <c r="F3550" s="247"/>
      <c r="J3550" s="189"/>
      <c r="K3550" s="189"/>
      <c r="L3550" s="189"/>
      <c r="M3550" s="189"/>
      <c r="N3550" s="189"/>
      <c r="O3550" s="189"/>
      <c r="P3550" s="189"/>
      <c r="Q3550" s="189"/>
      <c r="R3550" s="189"/>
      <c r="T3550" s="251"/>
      <c r="V3550" s="189"/>
      <c r="W3550" s="189"/>
      <c r="X3550" s="189"/>
      <c r="Y3550" s="189"/>
      <c r="AA3550" s="189"/>
      <c r="AB3550" s="189"/>
      <c r="AC3550" s="189"/>
    </row>
    <row r="3551" spans="1:29" s="246" customFormat="1" x14ac:dyDescent="0.3">
      <c r="A3551" s="189"/>
      <c r="F3551" s="247"/>
      <c r="J3551" s="189"/>
      <c r="K3551" s="189"/>
      <c r="L3551" s="189"/>
      <c r="M3551" s="189"/>
      <c r="N3551" s="189"/>
      <c r="O3551" s="189"/>
      <c r="P3551" s="189"/>
      <c r="Q3551" s="189"/>
      <c r="R3551" s="189"/>
      <c r="T3551" s="251"/>
      <c r="V3551" s="189"/>
      <c r="W3551" s="189"/>
      <c r="X3551" s="189"/>
      <c r="Y3551" s="189"/>
      <c r="AA3551" s="189"/>
      <c r="AB3551" s="189"/>
      <c r="AC3551" s="189"/>
    </row>
    <row r="3552" spans="1:29" s="246" customFormat="1" x14ac:dyDescent="0.3">
      <c r="A3552" s="189"/>
      <c r="F3552" s="247"/>
      <c r="J3552" s="189"/>
      <c r="K3552" s="189"/>
      <c r="L3552" s="189"/>
      <c r="M3552" s="189"/>
      <c r="N3552" s="189"/>
      <c r="O3552" s="189"/>
      <c r="P3552" s="189"/>
      <c r="Q3552" s="189"/>
      <c r="R3552" s="189"/>
      <c r="T3552" s="251"/>
      <c r="V3552" s="189"/>
      <c r="W3552" s="189"/>
      <c r="X3552" s="189"/>
      <c r="Y3552" s="189"/>
      <c r="AA3552" s="189"/>
      <c r="AB3552" s="189"/>
      <c r="AC3552" s="189"/>
    </row>
    <row r="3553" spans="1:29" s="246" customFormat="1" x14ac:dyDescent="0.3">
      <c r="A3553" s="189"/>
      <c r="F3553" s="247"/>
      <c r="J3553" s="189"/>
      <c r="K3553" s="189"/>
      <c r="L3553" s="189"/>
      <c r="M3553" s="189"/>
      <c r="N3553" s="189"/>
      <c r="O3553" s="189"/>
      <c r="P3553" s="189"/>
      <c r="Q3553" s="189"/>
      <c r="R3553" s="189"/>
      <c r="T3553" s="251"/>
      <c r="V3553" s="189"/>
      <c r="W3553" s="189"/>
      <c r="X3553" s="189"/>
      <c r="Y3553" s="189"/>
      <c r="AA3553" s="189"/>
      <c r="AB3553" s="189"/>
      <c r="AC3553" s="189"/>
    </row>
    <row r="3554" spans="1:29" s="246" customFormat="1" x14ac:dyDescent="0.3">
      <c r="A3554" s="189"/>
      <c r="F3554" s="247"/>
      <c r="J3554" s="189"/>
      <c r="K3554" s="189"/>
      <c r="L3554" s="189"/>
      <c r="M3554" s="189"/>
      <c r="N3554" s="189"/>
      <c r="O3554" s="189"/>
      <c r="P3554" s="189"/>
      <c r="Q3554" s="189"/>
      <c r="R3554" s="189"/>
      <c r="T3554" s="251"/>
      <c r="V3554" s="189"/>
      <c r="W3554" s="189"/>
      <c r="X3554" s="189"/>
      <c r="Y3554" s="189"/>
      <c r="AA3554" s="189"/>
      <c r="AB3554" s="189"/>
      <c r="AC3554" s="189"/>
    </row>
    <row r="3555" spans="1:29" s="246" customFormat="1" x14ac:dyDescent="0.3">
      <c r="A3555" s="189"/>
      <c r="F3555" s="247"/>
      <c r="J3555" s="189"/>
      <c r="K3555" s="189"/>
      <c r="L3555" s="189"/>
      <c r="M3555" s="189"/>
      <c r="N3555" s="189"/>
      <c r="O3555" s="189"/>
      <c r="P3555" s="189"/>
      <c r="Q3555" s="189"/>
      <c r="R3555" s="189"/>
      <c r="T3555" s="251"/>
      <c r="V3555" s="189"/>
      <c r="W3555" s="189"/>
      <c r="X3555" s="189"/>
      <c r="Y3555" s="189"/>
      <c r="AA3555" s="189"/>
      <c r="AB3555" s="189"/>
      <c r="AC3555" s="189"/>
    </row>
    <row r="3556" spans="1:29" s="246" customFormat="1" x14ac:dyDescent="0.3">
      <c r="A3556" s="189"/>
      <c r="F3556" s="247"/>
      <c r="J3556" s="189"/>
      <c r="K3556" s="189"/>
      <c r="L3556" s="189"/>
      <c r="M3556" s="189"/>
      <c r="N3556" s="189"/>
      <c r="O3556" s="189"/>
      <c r="P3556" s="189"/>
      <c r="Q3556" s="189"/>
      <c r="R3556" s="189"/>
      <c r="T3556" s="251"/>
      <c r="V3556" s="189"/>
      <c r="W3556" s="189"/>
      <c r="X3556" s="189"/>
      <c r="Y3556" s="189"/>
      <c r="AA3556" s="189"/>
      <c r="AB3556" s="189"/>
      <c r="AC3556" s="189"/>
    </row>
    <row r="3557" spans="1:29" s="246" customFormat="1" x14ac:dyDescent="0.3">
      <c r="A3557" s="189"/>
      <c r="F3557" s="247"/>
      <c r="J3557" s="189"/>
      <c r="K3557" s="189"/>
      <c r="L3557" s="189"/>
      <c r="M3557" s="189"/>
      <c r="N3557" s="189"/>
      <c r="O3557" s="189"/>
      <c r="P3557" s="189"/>
      <c r="Q3557" s="189"/>
      <c r="R3557" s="189"/>
      <c r="T3557" s="251"/>
      <c r="V3557" s="189"/>
      <c r="W3557" s="189"/>
      <c r="X3557" s="189"/>
      <c r="Y3557" s="189"/>
      <c r="AA3557" s="189"/>
      <c r="AB3557" s="189"/>
      <c r="AC3557" s="189"/>
    </row>
    <row r="3558" spans="1:29" s="246" customFormat="1" x14ac:dyDescent="0.3">
      <c r="A3558" s="189"/>
      <c r="F3558" s="247"/>
      <c r="J3558" s="189"/>
      <c r="K3558" s="189"/>
      <c r="L3558" s="189"/>
      <c r="M3558" s="189"/>
      <c r="N3558" s="189"/>
      <c r="O3558" s="189"/>
      <c r="P3558" s="189"/>
      <c r="Q3558" s="189"/>
      <c r="R3558" s="189"/>
      <c r="T3558" s="251"/>
      <c r="V3558" s="189"/>
      <c r="W3558" s="189"/>
      <c r="X3558" s="189"/>
      <c r="Y3558" s="189"/>
      <c r="AA3558" s="189"/>
      <c r="AB3558" s="189"/>
      <c r="AC3558" s="189"/>
    </row>
    <row r="3559" spans="1:29" s="246" customFormat="1" x14ac:dyDescent="0.3">
      <c r="A3559" s="189"/>
      <c r="F3559" s="247"/>
      <c r="J3559" s="189"/>
      <c r="K3559" s="189"/>
      <c r="L3559" s="189"/>
      <c r="M3559" s="189"/>
      <c r="N3559" s="189"/>
      <c r="O3559" s="189"/>
      <c r="P3559" s="189"/>
      <c r="Q3559" s="189"/>
      <c r="R3559" s="189"/>
      <c r="T3559" s="251"/>
      <c r="V3559" s="189"/>
      <c r="W3559" s="189"/>
      <c r="X3559" s="189"/>
      <c r="Y3559" s="189"/>
      <c r="AA3559" s="189"/>
      <c r="AB3559" s="189"/>
      <c r="AC3559" s="189"/>
    </row>
    <row r="3560" spans="1:29" s="246" customFormat="1" x14ac:dyDescent="0.3">
      <c r="A3560" s="189"/>
      <c r="F3560" s="247"/>
      <c r="J3560" s="189"/>
      <c r="K3560" s="189"/>
      <c r="L3560" s="189"/>
      <c r="M3560" s="189"/>
      <c r="N3560" s="189"/>
      <c r="O3560" s="189"/>
      <c r="P3560" s="189"/>
      <c r="Q3560" s="189"/>
      <c r="R3560" s="189"/>
      <c r="T3560" s="251"/>
      <c r="V3560" s="189"/>
      <c r="W3560" s="189"/>
      <c r="X3560" s="189"/>
      <c r="Y3560" s="189"/>
      <c r="AA3560" s="189"/>
      <c r="AB3560" s="189"/>
      <c r="AC3560" s="189"/>
    </row>
    <row r="3561" spans="1:29" s="246" customFormat="1" x14ac:dyDescent="0.3">
      <c r="A3561" s="189"/>
      <c r="F3561" s="247"/>
      <c r="J3561" s="189"/>
      <c r="K3561" s="189"/>
      <c r="L3561" s="189"/>
      <c r="M3561" s="189"/>
      <c r="N3561" s="189"/>
      <c r="O3561" s="189"/>
      <c r="P3561" s="189"/>
      <c r="Q3561" s="189"/>
      <c r="R3561" s="189"/>
      <c r="T3561" s="251"/>
      <c r="V3561" s="189"/>
      <c r="W3561" s="189"/>
      <c r="X3561" s="189"/>
      <c r="Y3561" s="189"/>
      <c r="AA3561" s="189"/>
      <c r="AB3561" s="189"/>
      <c r="AC3561" s="189"/>
    </row>
    <row r="3562" spans="1:29" s="246" customFormat="1" x14ac:dyDescent="0.3">
      <c r="A3562" s="189"/>
      <c r="F3562" s="247"/>
      <c r="J3562" s="189"/>
      <c r="K3562" s="189"/>
      <c r="L3562" s="189"/>
      <c r="M3562" s="189"/>
      <c r="N3562" s="189"/>
      <c r="O3562" s="189"/>
      <c r="P3562" s="189"/>
      <c r="Q3562" s="189"/>
      <c r="R3562" s="189"/>
      <c r="T3562" s="251"/>
      <c r="V3562" s="189"/>
      <c r="W3562" s="189"/>
      <c r="X3562" s="189"/>
      <c r="Y3562" s="189"/>
      <c r="AA3562" s="189"/>
      <c r="AB3562" s="189"/>
      <c r="AC3562" s="189"/>
    </row>
    <row r="3563" spans="1:29" s="246" customFormat="1" x14ac:dyDescent="0.3">
      <c r="A3563" s="189"/>
      <c r="F3563" s="247"/>
      <c r="J3563" s="189"/>
      <c r="K3563" s="189"/>
      <c r="L3563" s="189"/>
      <c r="M3563" s="189"/>
      <c r="N3563" s="189"/>
      <c r="O3563" s="189"/>
      <c r="P3563" s="189"/>
      <c r="Q3563" s="189"/>
      <c r="R3563" s="189"/>
      <c r="T3563" s="251"/>
      <c r="V3563" s="189"/>
      <c r="W3563" s="189"/>
      <c r="X3563" s="189"/>
      <c r="Y3563" s="189"/>
      <c r="AA3563" s="189"/>
      <c r="AB3563" s="189"/>
      <c r="AC3563" s="189"/>
    </row>
    <row r="3564" spans="1:29" s="246" customFormat="1" x14ac:dyDescent="0.3">
      <c r="A3564" s="189"/>
      <c r="F3564" s="247"/>
      <c r="J3564" s="189"/>
      <c r="K3564" s="189"/>
      <c r="L3564" s="189"/>
      <c r="M3564" s="189"/>
      <c r="N3564" s="189"/>
      <c r="O3564" s="189"/>
      <c r="P3564" s="189"/>
      <c r="Q3564" s="189"/>
      <c r="R3564" s="189"/>
      <c r="T3564" s="251"/>
      <c r="V3564" s="189"/>
      <c r="W3564" s="189"/>
      <c r="X3564" s="189"/>
      <c r="Y3564" s="189"/>
      <c r="AA3564" s="189"/>
      <c r="AB3564" s="189"/>
      <c r="AC3564" s="189"/>
    </row>
    <row r="3565" spans="1:29" s="246" customFormat="1" x14ac:dyDescent="0.3">
      <c r="A3565" s="189"/>
      <c r="F3565" s="247"/>
      <c r="J3565" s="189"/>
      <c r="K3565" s="189"/>
      <c r="L3565" s="189"/>
      <c r="M3565" s="189"/>
      <c r="N3565" s="189"/>
      <c r="O3565" s="189"/>
      <c r="P3565" s="189"/>
      <c r="Q3565" s="189"/>
      <c r="R3565" s="189"/>
      <c r="T3565" s="251"/>
      <c r="V3565" s="189"/>
      <c r="W3565" s="189"/>
      <c r="X3565" s="189"/>
      <c r="Y3565" s="189"/>
      <c r="AA3565" s="189"/>
      <c r="AB3565" s="189"/>
      <c r="AC3565" s="189"/>
    </row>
    <row r="3566" spans="1:29" s="246" customFormat="1" x14ac:dyDescent="0.3">
      <c r="A3566" s="189"/>
      <c r="F3566" s="247"/>
      <c r="J3566" s="189"/>
      <c r="K3566" s="189"/>
      <c r="L3566" s="189"/>
      <c r="M3566" s="189"/>
      <c r="N3566" s="189"/>
      <c r="O3566" s="189"/>
      <c r="P3566" s="189"/>
      <c r="Q3566" s="189"/>
      <c r="R3566" s="189"/>
      <c r="T3566" s="251"/>
      <c r="V3566" s="189"/>
      <c r="W3566" s="189"/>
      <c r="X3566" s="189"/>
      <c r="Y3566" s="189"/>
      <c r="AA3566" s="189"/>
      <c r="AB3566" s="189"/>
      <c r="AC3566" s="189"/>
    </row>
    <row r="3567" spans="1:29" s="246" customFormat="1" x14ac:dyDescent="0.3">
      <c r="A3567" s="189"/>
      <c r="F3567" s="247"/>
      <c r="J3567" s="189"/>
      <c r="K3567" s="189"/>
      <c r="L3567" s="189"/>
      <c r="M3567" s="189"/>
      <c r="N3567" s="189"/>
      <c r="O3567" s="189"/>
      <c r="P3567" s="189"/>
      <c r="Q3567" s="189"/>
      <c r="R3567" s="189"/>
      <c r="T3567" s="251"/>
      <c r="V3567" s="189"/>
      <c r="W3567" s="189"/>
      <c r="X3567" s="189"/>
      <c r="Y3567" s="189"/>
      <c r="AA3567" s="189"/>
      <c r="AB3567" s="189"/>
      <c r="AC3567" s="189"/>
    </row>
    <row r="3568" spans="1:29" s="246" customFormat="1" x14ac:dyDescent="0.3">
      <c r="A3568" s="189"/>
      <c r="F3568" s="247"/>
      <c r="J3568" s="189"/>
      <c r="K3568" s="189"/>
      <c r="L3568" s="189"/>
      <c r="M3568" s="189"/>
      <c r="N3568" s="189"/>
      <c r="O3568" s="189"/>
      <c r="P3568" s="189"/>
      <c r="Q3568" s="189"/>
      <c r="R3568" s="189"/>
      <c r="T3568" s="251"/>
      <c r="V3568" s="189"/>
      <c r="W3568" s="189"/>
      <c r="X3568" s="189"/>
      <c r="Y3568" s="189"/>
      <c r="AA3568" s="189"/>
      <c r="AB3568" s="189"/>
      <c r="AC3568" s="189"/>
    </row>
    <row r="3569" spans="1:29" s="246" customFormat="1" x14ac:dyDescent="0.3">
      <c r="A3569" s="189"/>
      <c r="F3569" s="247"/>
      <c r="J3569" s="189"/>
      <c r="K3569" s="189"/>
      <c r="L3569" s="189"/>
      <c r="M3569" s="189"/>
      <c r="N3569" s="189"/>
      <c r="O3569" s="189"/>
      <c r="P3569" s="189"/>
      <c r="Q3569" s="189"/>
      <c r="R3569" s="189"/>
      <c r="T3569" s="251"/>
      <c r="V3569" s="189"/>
      <c r="W3569" s="189"/>
      <c r="X3569" s="189"/>
      <c r="Y3569" s="189"/>
      <c r="AA3569" s="189"/>
      <c r="AB3569" s="189"/>
      <c r="AC3569" s="189"/>
    </row>
    <row r="3570" spans="1:29" s="246" customFormat="1" x14ac:dyDescent="0.3">
      <c r="A3570" s="189"/>
      <c r="F3570" s="247"/>
      <c r="J3570" s="189"/>
      <c r="K3570" s="189"/>
      <c r="L3570" s="189"/>
      <c r="M3570" s="189"/>
      <c r="N3570" s="189"/>
      <c r="O3570" s="189"/>
      <c r="P3570" s="189"/>
      <c r="Q3570" s="189"/>
      <c r="R3570" s="189"/>
      <c r="T3570" s="251"/>
      <c r="V3570" s="189"/>
      <c r="W3570" s="189"/>
      <c r="X3570" s="189"/>
      <c r="Y3570" s="189"/>
      <c r="AA3570" s="189"/>
      <c r="AB3570" s="189"/>
      <c r="AC3570" s="189"/>
    </row>
    <row r="3571" spans="1:29" s="246" customFormat="1" x14ac:dyDescent="0.3">
      <c r="A3571" s="189"/>
      <c r="F3571" s="247"/>
      <c r="J3571" s="189"/>
      <c r="K3571" s="189"/>
      <c r="L3571" s="189"/>
      <c r="M3571" s="189"/>
      <c r="N3571" s="189"/>
      <c r="O3571" s="189"/>
      <c r="P3571" s="189"/>
      <c r="Q3571" s="189"/>
      <c r="R3571" s="189"/>
      <c r="T3571" s="251"/>
      <c r="V3571" s="189"/>
      <c r="W3571" s="189"/>
      <c r="X3571" s="189"/>
      <c r="Y3571" s="189"/>
      <c r="AA3571" s="189"/>
      <c r="AB3571" s="189"/>
      <c r="AC3571" s="189"/>
    </row>
    <row r="3572" spans="1:29" s="246" customFormat="1" x14ac:dyDescent="0.3">
      <c r="A3572" s="189"/>
      <c r="F3572" s="247"/>
      <c r="J3572" s="189"/>
      <c r="K3572" s="189"/>
      <c r="L3572" s="189"/>
      <c r="M3572" s="189"/>
      <c r="N3572" s="189"/>
      <c r="O3572" s="189"/>
      <c r="P3572" s="189"/>
      <c r="Q3572" s="189"/>
      <c r="R3572" s="189"/>
      <c r="T3572" s="251"/>
      <c r="V3572" s="189"/>
      <c r="W3572" s="189"/>
      <c r="X3572" s="189"/>
      <c r="Y3572" s="189"/>
      <c r="AA3572" s="189"/>
      <c r="AB3572" s="189"/>
      <c r="AC3572" s="189"/>
    </row>
    <row r="3573" spans="1:29" s="246" customFormat="1" x14ac:dyDescent="0.3">
      <c r="A3573" s="189"/>
      <c r="F3573" s="247"/>
      <c r="J3573" s="189"/>
      <c r="K3573" s="189"/>
      <c r="L3573" s="189"/>
      <c r="M3573" s="189"/>
      <c r="N3573" s="189"/>
      <c r="O3573" s="189"/>
      <c r="P3573" s="189"/>
      <c r="Q3573" s="189"/>
      <c r="R3573" s="189"/>
      <c r="T3573" s="251"/>
      <c r="V3573" s="189"/>
      <c r="W3573" s="189"/>
      <c r="X3573" s="189"/>
      <c r="Y3573" s="189"/>
      <c r="AA3573" s="189"/>
      <c r="AB3573" s="189"/>
      <c r="AC3573" s="189"/>
    </row>
    <row r="3574" spans="1:29" s="246" customFormat="1" x14ac:dyDescent="0.3">
      <c r="A3574" s="189"/>
      <c r="F3574" s="247"/>
      <c r="J3574" s="189"/>
      <c r="K3574" s="189"/>
      <c r="L3574" s="189"/>
      <c r="M3574" s="189"/>
      <c r="N3574" s="189"/>
      <c r="O3574" s="189"/>
      <c r="P3574" s="189"/>
      <c r="Q3574" s="189"/>
      <c r="R3574" s="189"/>
      <c r="T3574" s="251"/>
      <c r="V3574" s="189"/>
      <c r="W3574" s="189"/>
      <c r="X3574" s="189"/>
      <c r="Y3574" s="189"/>
      <c r="AA3574" s="189"/>
      <c r="AB3574" s="189"/>
      <c r="AC3574" s="189"/>
    </row>
    <row r="3575" spans="1:29" s="246" customFormat="1" x14ac:dyDescent="0.3">
      <c r="A3575" s="189"/>
      <c r="F3575" s="247"/>
      <c r="J3575" s="189"/>
      <c r="K3575" s="189"/>
      <c r="L3575" s="189"/>
      <c r="M3575" s="189"/>
      <c r="N3575" s="189"/>
      <c r="O3575" s="189"/>
      <c r="P3575" s="189"/>
      <c r="Q3575" s="189"/>
      <c r="R3575" s="189"/>
      <c r="T3575" s="251"/>
      <c r="V3575" s="189"/>
      <c r="W3575" s="189"/>
      <c r="X3575" s="189"/>
      <c r="Y3575" s="189"/>
      <c r="AA3575" s="189"/>
      <c r="AB3575" s="189"/>
      <c r="AC3575" s="189"/>
    </row>
    <row r="3576" spans="1:29" s="246" customFormat="1" x14ac:dyDescent="0.3">
      <c r="A3576" s="189"/>
      <c r="F3576" s="247"/>
      <c r="J3576" s="189"/>
      <c r="K3576" s="189"/>
      <c r="L3576" s="189"/>
      <c r="M3576" s="189"/>
      <c r="N3576" s="189"/>
      <c r="O3576" s="189"/>
      <c r="P3576" s="189"/>
      <c r="Q3576" s="189"/>
      <c r="R3576" s="189"/>
      <c r="T3576" s="251"/>
      <c r="V3576" s="189"/>
      <c r="W3576" s="189"/>
      <c r="X3576" s="189"/>
      <c r="Y3576" s="189"/>
      <c r="AA3576" s="189"/>
      <c r="AB3576" s="189"/>
      <c r="AC3576" s="189"/>
    </row>
    <row r="3577" spans="1:29" s="246" customFormat="1" x14ac:dyDescent="0.3">
      <c r="A3577" s="189"/>
      <c r="F3577" s="247"/>
      <c r="J3577" s="189"/>
      <c r="K3577" s="189"/>
      <c r="L3577" s="189"/>
      <c r="M3577" s="189"/>
      <c r="N3577" s="189"/>
      <c r="O3577" s="189"/>
      <c r="P3577" s="189"/>
      <c r="Q3577" s="189"/>
      <c r="R3577" s="189"/>
      <c r="T3577" s="251"/>
      <c r="V3577" s="189"/>
      <c r="W3577" s="189"/>
      <c r="X3577" s="189"/>
      <c r="Y3577" s="189"/>
      <c r="AA3577" s="189"/>
      <c r="AB3577" s="189"/>
      <c r="AC3577" s="189"/>
    </row>
    <row r="3578" spans="1:29" s="246" customFormat="1" x14ac:dyDescent="0.3">
      <c r="A3578" s="189"/>
      <c r="F3578" s="247"/>
      <c r="J3578" s="189"/>
      <c r="K3578" s="189"/>
      <c r="L3578" s="189"/>
      <c r="M3578" s="189"/>
      <c r="N3578" s="189"/>
      <c r="O3578" s="189"/>
      <c r="P3578" s="189"/>
      <c r="Q3578" s="189"/>
      <c r="R3578" s="189"/>
      <c r="T3578" s="251"/>
      <c r="V3578" s="189"/>
      <c r="W3578" s="189"/>
      <c r="X3578" s="189"/>
      <c r="Y3578" s="189"/>
      <c r="AA3578" s="189"/>
      <c r="AB3578" s="189"/>
      <c r="AC3578" s="189"/>
    </row>
    <row r="3579" spans="1:29" s="246" customFormat="1" x14ac:dyDescent="0.3">
      <c r="A3579" s="189"/>
      <c r="F3579" s="247"/>
      <c r="J3579" s="189"/>
      <c r="K3579" s="189"/>
      <c r="L3579" s="189"/>
      <c r="M3579" s="189"/>
      <c r="N3579" s="189"/>
      <c r="O3579" s="189"/>
      <c r="P3579" s="189"/>
      <c r="Q3579" s="189"/>
      <c r="R3579" s="189"/>
      <c r="T3579" s="251"/>
      <c r="V3579" s="189"/>
      <c r="W3579" s="189"/>
      <c r="X3579" s="189"/>
      <c r="Y3579" s="189"/>
      <c r="AA3579" s="189"/>
      <c r="AB3579" s="189"/>
      <c r="AC3579" s="189"/>
    </row>
    <row r="3580" spans="1:29" s="246" customFormat="1" x14ac:dyDescent="0.3">
      <c r="A3580" s="189"/>
      <c r="F3580" s="247"/>
      <c r="J3580" s="189"/>
      <c r="K3580" s="189"/>
      <c r="L3580" s="189"/>
      <c r="M3580" s="189"/>
      <c r="N3580" s="189"/>
      <c r="O3580" s="189"/>
      <c r="P3580" s="189"/>
      <c r="Q3580" s="189"/>
      <c r="R3580" s="189"/>
      <c r="T3580" s="251"/>
      <c r="V3580" s="189"/>
      <c r="W3580" s="189"/>
      <c r="X3580" s="189"/>
      <c r="Y3580" s="189"/>
      <c r="AA3580" s="189"/>
      <c r="AB3580" s="189"/>
      <c r="AC3580" s="189"/>
    </row>
    <row r="3581" spans="1:29" s="246" customFormat="1" x14ac:dyDescent="0.3">
      <c r="A3581" s="189"/>
      <c r="F3581" s="247"/>
      <c r="J3581" s="189"/>
      <c r="K3581" s="189"/>
      <c r="L3581" s="189"/>
      <c r="M3581" s="189"/>
      <c r="N3581" s="189"/>
      <c r="O3581" s="189"/>
      <c r="P3581" s="189"/>
      <c r="Q3581" s="189"/>
      <c r="R3581" s="189"/>
      <c r="T3581" s="251"/>
      <c r="V3581" s="189"/>
      <c r="W3581" s="189"/>
      <c r="X3581" s="189"/>
      <c r="Y3581" s="189"/>
      <c r="AA3581" s="189"/>
      <c r="AB3581" s="189"/>
      <c r="AC3581" s="189"/>
    </row>
    <row r="3582" spans="1:29" s="246" customFormat="1" x14ac:dyDescent="0.3">
      <c r="A3582" s="189"/>
      <c r="F3582" s="247"/>
      <c r="J3582" s="189"/>
      <c r="K3582" s="189"/>
      <c r="L3582" s="189"/>
      <c r="M3582" s="189"/>
      <c r="N3582" s="189"/>
      <c r="O3582" s="189"/>
      <c r="P3582" s="189"/>
      <c r="Q3582" s="189"/>
      <c r="R3582" s="189"/>
      <c r="T3582" s="251"/>
      <c r="V3582" s="189"/>
      <c r="W3582" s="189"/>
      <c r="X3582" s="189"/>
      <c r="Y3582" s="189"/>
      <c r="AA3582" s="189"/>
      <c r="AB3582" s="189"/>
      <c r="AC3582" s="189"/>
    </row>
    <row r="3583" spans="1:29" s="246" customFormat="1" x14ac:dyDescent="0.3">
      <c r="A3583" s="189"/>
      <c r="F3583" s="247"/>
      <c r="J3583" s="189"/>
      <c r="K3583" s="189"/>
      <c r="L3583" s="189"/>
      <c r="M3583" s="189"/>
      <c r="N3583" s="189"/>
      <c r="O3583" s="189"/>
      <c r="P3583" s="189"/>
      <c r="Q3583" s="189"/>
      <c r="R3583" s="189"/>
      <c r="T3583" s="251"/>
      <c r="V3583" s="189"/>
      <c r="W3583" s="189"/>
      <c r="X3583" s="189"/>
      <c r="Y3583" s="189"/>
      <c r="AA3583" s="189"/>
      <c r="AB3583" s="189"/>
      <c r="AC3583" s="189"/>
    </row>
    <row r="3584" spans="1:29" s="246" customFormat="1" x14ac:dyDescent="0.3">
      <c r="A3584" s="189"/>
      <c r="F3584" s="247"/>
      <c r="J3584" s="189"/>
      <c r="K3584" s="189"/>
      <c r="L3584" s="189"/>
      <c r="M3584" s="189"/>
      <c r="N3584" s="189"/>
      <c r="O3584" s="189"/>
      <c r="P3584" s="189"/>
      <c r="Q3584" s="189"/>
      <c r="R3584" s="189"/>
      <c r="T3584" s="251"/>
      <c r="V3584" s="189"/>
      <c r="W3584" s="189"/>
      <c r="X3584" s="189"/>
      <c r="Y3584" s="189"/>
      <c r="AA3584" s="189"/>
      <c r="AB3584" s="189"/>
      <c r="AC3584" s="189"/>
    </row>
    <row r="3585" spans="1:29" s="246" customFormat="1" x14ac:dyDescent="0.3">
      <c r="A3585" s="189"/>
      <c r="F3585" s="247"/>
      <c r="J3585" s="189"/>
      <c r="K3585" s="189"/>
      <c r="L3585" s="189"/>
      <c r="M3585" s="189"/>
      <c r="N3585" s="189"/>
      <c r="O3585" s="189"/>
      <c r="P3585" s="189"/>
      <c r="Q3585" s="189"/>
      <c r="R3585" s="189"/>
      <c r="T3585" s="251"/>
      <c r="V3585" s="189"/>
      <c r="W3585" s="189"/>
      <c r="X3585" s="189"/>
      <c r="Y3585" s="189"/>
      <c r="AA3585" s="189"/>
      <c r="AB3585" s="189"/>
      <c r="AC3585" s="189"/>
    </row>
    <row r="3586" spans="1:29" s="246" customFormat="1" x14ac:dyDescent="0.3">
      <c r="A3586" s="189"/>
      <c r="F3586" s="247"/>
      <c r="J3586" s="189"/>
      <c r="K3586" s="189"/>
      <c r="L3586" s="189"/>
      <c r="M3586" s="189"/>
      <c r="N3586" s="189"/>
      <c r="O3586" s="189"/>
      <c r="P3586" s="189"/>
      <c r="Q3586" s="189"/>
      <c r="R3586" s="189"/>
      <c r="T3586" s="251"/>
      <c r="V3586" s="189"/>
      <c r="W3586" s="189"/>
      <c r="X3586" s="189"/>
      <c r="Y3586" s="189"/>
      <c r="AA3586" s="189"/>
      <c r="AB3586" s="189"/>
      <c r="AC3586" s="189"/>
    </row>
    <row r="3587" spans="1:29" s="246" customFormat="1" x14ac:dyDescent="0.3">
      <c r="A3587" s="189"/>
      <c r="F3587" s="247"/>
      <c r="J3587" s="189"/>
      <c r="K3587" s="189"/>
      <c r="L3587" s="189"/>
      <c r="M3587" s="189"/>
      <c r="N3587" s="189"/>
      <c r="O3587" s="189"/>
      <c r="P3587" s="189"/>
      <c r="Q3587" s="189"/>
      <c r="R3587" s="189"/>
      <c r="T3587" s="251"/>
      <c r="V3587" s="189"/>
      <c r="W3587" s="189"/>
      <c r="X3587" s="189"/>
      <c r="Y3587" s="189"/>
      <c r="AA3587" s="189"/>
      <c r="AB3587" s="189"/>
      <c r="AC3587" s="189"/>
    </row>
    <row r="3588" spans="1:29" s="246" customFormat="1" x14ac:dyDescent="0.3">
      <c r="A3588" s="189"/>
      <c r="F3588" s="247"/>
      <c r="J3588" s="189"/>
      <c r="K3588" s="189"/>
      <c r="L3588" s="189"/>
      <c r="M3588" s="189"/>
      <c r="N3588" s="189"/>
      <c r="O3588" s="189"/>
      <c r="P3588" s="189"/>
      <c r="Q3588" s="189"/>
      <c r="R3588" s="189"/>
      <c r="T3588" s="251"/>
      <c r="V3588" s="189"/>
      <c r="W3588" s="189"/>
      <c r="X3588" s="189"/>
      <c r="Y3588" s="189"/>
      <c r="AA3588" s="189"/>
      <c r="AB3588" s="189"/>
      <c r="AC3588" s="189"/>
    </row>
    <row r="3589" spans="1:29" s="246" customFormat="1" x14ac:dyDescent="0.3">
      <c r="A3589" s="189"/>
      <c r="F3589" s="247"/>
      <c r="J3589" s="189"/>
      <c r="K3589" s="189"/>
      <c r="L3589" s="189"/>
      <c r="M3589" s="189"/>
      <c r="N3589" s="189"/>
      <c r="O3589" s="189"/>
      <c r="P3589" s="189"/>
      <c r="Q3589" s="189"/>
      <c r="R3589" s="189"/>
      <c r="T3589" s="251"/>
      <c r="V3589" s="189"/>
      <c r="W3589" s="189"/>
      <c r="X3589" s="189"/>
      <c r="Y3589" s="189"/>
      <c r="AA3589" s="189"/>
      <c r="AB3589" s="189"/>
      <c r="AC3589" s="189"/>
    </row>
    <row r="3590" spans="1:29" s="246" customFormat="1" x14ac:dyDescent="0.3">
      <c r="A3590" s="189"/>
      <c r="F3590" s="247"/>
      <c r="J3590" s="189"/>
      <c r="K3590" s="189"/>
      <c r="L3590" s="189"/>
      <c r="M3590" s="189"/>
      <c r="N3590" s="189"/>
      <c r="O3590" s="189"/>
      <c r="P3590" s="189"/>
      <c r="Q3590" s="189"/>
      <c r="R3590" s="189"/>
      <c r="T3590" s="251"/>
      <c r="V3590" s="189"/>
      <c r="W3590" s="189"/>
      <c r="X3590" s="189"/>
      <c r="Y3590" s="189"/>
      <c r="AA3590" s="189"/>
      <c r="AB3590" s="189"/>
      <c r="AC3590" s="189"/>
    </row>
    <row r="3591" spans="1:29" s="246" customFormat="1" x14ac:dyDescent="0.3">
      <c r="A3591" s="189"/>
      <c r="F3591" s="247"/>
      <c r="J3591" s="189"/>
      <c r="K3591" s="189"/>
      <c r="L3591" s="189"/>
      <c r="M3591" s="189"/>
      <c r="N3591" s="189"/>
      <c r="O3591" s="189"/>
      <c r="P3591" s="189"/>
      <c r="Q3591" s="189"/>
      <c r="R3591" s="189"/>
      <c r="T3591" s="251"/>
      <c r="V3591" s="189"/>
      <c r="W3591" s="189"/>
      <c r="X3591" s="189"/>
      <c r="Y3591" s="189"/>
      <c r="AA3591" s="189"/>
      <c r="AB3591" s="189"/>
      <c r="AC3591" s="189"/>
    </row>
    <row r="3592" spans="1:29" s="246" customFormat="1" x14ac:dyDescent="0.3">
      <c r="A3592" s="189"/>
      <c r="F3592" s="247"/>
      <c r="J3592" s="189"/>
      <c r="K3592" s="189"/>
      <c r="L3592" s="189"/>
      <c r="M3592" s="189"/>
      <c r="N3592" s="189"/>
      <c r="O3592" s="189"/>
      <c r="P3592" s="189"/>
      <c r="Q3592" s="189"/>
      <c r="R3592" s="189"/>
      <c r="T3592" s="251"/>
      <c r="V3592" s="189"/>
      <c r="W3592" s="189"/>
      <c r="X3592" s="189"/>
      <c r="Y3592" s="189"/>
      <c r="AA3592" s="189"/>
      <c r="AB3592" s="189"/>
      <c r="AC3592" s="189"/>
    </row>
    <row r="3593" spans="1:29" s="246" customFormat="1" x14ac:dyDescent="0.3">
      <c r="A3593" s="189"/>
      <c r="F3593" s="247"/>
      <c r="J3593" s="189"/>
      <c r="K3593" s="189"/>
      <c r="L3593" s="189"/>
      <c r="M3593" s="189"/>
      <c r="N3593" s="189"/>
      <c r="O3593" s="189"/>
      <c r="P3593" s="189"/>
      <c r="Q3593" s="189"/>
      <c r="R3593" s="189"/>
      <c r="T3593" s="251"/>
      <c r="V3593" s="189"/>
      <c r="W3593" s="189"/>
      <c r="X3593" s="189"/>
      <c r="Y3593" s="189"/>
      <c r="AA3593" s="189"/>
      <c r="AB3593" s="189"/>
      <c r="AC3593" s="189"/>
    </row>
    <row r="3594" spans="1:29" s="246" customFormat="1" x14ac:dyDescent="0.3">
      <c r="A3594" s="189"/>
      <c r="F3594" s="247"/>
      <c r="J3594" s="189"/>
      <c r="K3594" s="189"/>
      <c r="L3594" s="189"/>
      <c r="M3594" s="189"/>
      <c r="N3594" s="189"/>
      <c r="O3594" s="189"/>
      <c r="P3594" s="189"/>
      <c r="Q3594" s="189"/>
      <c r="R3594" s="189"/>
      <c r="T3594" s="251"/>
      <c r="V3594" s="189"/>
      <c r="W3594" s="189"/>
      <c r="X3594" s="189"/>
      <c r="Y3594" s="189"/>
      <c r="AA3594" s="189"/>
      <c r="AB3594" s="189"/>
      <c r="AC3594" s="189"/>
    </row>
    <row r="3595" spans="1:29" s="246" customFormat="1" x14ac:dyDescent="0.3">
      <c r="A3595" s="189"/>
      <c r="F3595" s="247"/>
      <c r="J3595" s="189"/>
      <c r="K3595" s="189"/>
      <c r="L3595" s="189"/>
      <c r="M3595" s="189"/>
      <c r="N3595" s="189"/>
      <c r="O3595" s="189"/>
      <c r="P3595" s="189"/>
      <c r="Q3595" s="189"/>
      <c r="R3595" s="189"/>
      <c r="T3595" s="251"/>
      <c r="V3595" s="189"/>
      <c r="W3595" s="189"/>
      <c r="X3595" s="189"/>
      <c r="Y3595" s="189"/>
      <c r="AA3595" s="189"/>
      <c r="AB3595" s="189"/>
      <c r="AC3595" s="189"/>
    </row>
    <row r="3596" spans="1:29" s="246" customFormat="1" x14ac:dyDescent="0.3">
      <c r="A3596" s="189"/>
      <c r="F3596" s="247"/>
      <c r="J3596" s="189"/>
      <c r="K3596" s="189"/>
      <c r="L3596" s="189"/>
      <c r="M3596" s="189"/>
      <c r="N3596" s="189"/>
      <c r="O3596" s="189"/>
      <c r="P3596" s="189"/>
      <c r="Q3596" s="189"/>
      <c r="R3596" s="189"/>
      <c r="T3596" s="251"/>
      <c r="V3596" s="189"/>
      <c r="W3596" s="189"/>
      <c r="X3596" s="189"/>
      <c r="Y3596" s="189"/>
      <c r="AA3596" s="189"/>
      <c r="AB3596" s="189"/>
      <c r="AC3596" s="189"/>
    </row>
    <row r="3597" spans="1:29" s="246" customFormat="1" x14ac:dyDescent="0.3">
      <c r="A3597" s="189"/>
      <c r="F3597" s="247"/>
      <c r="J3597" s="189"/>
      <c r="K3597" s="189"/>
      <c r="L3597" s="189"/>
      <c r="M3597" s="189"/>
      <c r="N3597" s="189"/>
      <c r="O3597" s="189"/>
      <c r="P3597" s="189"/>
      <c r="Q3597" s="189"/>
      <c r="R3597" s="189"/>
      <c r="T3597" s="251"/>
      <c r="V3597" s="189"/>
      <c r="W3597" s="189"/>
      <c r="X3597" s="189"/>
      <c r="Y3597" s="189"/>
      <c r="AA3597" s="189"/>
      <c r="AB3597" s="189"/>
      <c r="AC3597" s="189"/>
    </row>
    <row r="3598" spans="1:29" s="246" customFormat="1" x14ac:dyDescent="0.3">
      <c r="A3598" s="189"/>
      <c r="F3598" s="247"/>
      <c r="J3598" s="189"/>
      <c r="K3598" s="189"/>
      <c r="L3598" s="189"/>
      <c r="M3598" s="189"/>
      <c r="N3598" s="189"/>
      <c r="O3598" s="189"/>
      <c r="P3598" s="189"/>
      <c r="Q3598" s="189"/>
      <c r="R3598" s="189"/>
      <c r="T3598" s="251"/>
      <c r="V3598" s="189"/>
      <c r="W3598" s="189"/>
      <c r="X3598" s="189"/>
      <c r="Y3598" s="189"/>
      <c r="AA3598" s="189"/>
      <c r="AB3598" s="189"/>
      <c r="AC3598" s="189"/>
    </row>
    <row r="3599" spans="1:29" s="246" customFormat="1" x14ac:dyDescent="0.3">
      <c r="A3599" s="189"/>
      <c r="F3599" s="247"/>
      <c r="J3599" s="189"/>
      <c r="K3599" s="189"/>
      <c r="L3599" s="189"/>
      <c r="M3599" s="189"/>
      <c r="N3599" s="189"/>
      <c r="O3599" s="189"/>
      <c r="P3599" s="189"/>
      <c r="Q3599" s="189"/>
      <c r="R3599" s="189"/>
      <c r="T3599" s="251"/>
      <c r="V3599" s="189"/>
      <c r="W3599" s="189"/>
      <c r="X3599" s="189"/>
      <c r="Y3599" s="189"/>
      <c r="AA3599" s="189"/>
      <c r="AB3599" s="189"/>
      <c r="AC3599" s="189"/>
    </row>
    <row r="3600" spans="1:29" s="246" customFormat="1" x14ac:dyDescent="0.3">
      <c r="A3600" s="189"/>
      <c r="F3600" s="247"/>
      <c r="J3600" s="189"/>
      <c r="K3600" s="189"/>
      <c r="L3600" s="189"/>
      <c r="M3600" s="189"/>
      <c r="N3600" s="189"/>
      <c r="O3600" s="189"/>
      <c r="P3600" s="189"/>
      <c r="Q3600" s="189"/>
      <c r="R3600" s="189"/>
      <c r="T3600" s="251"/>
      <c r="V3600" s="189"/>
      <c r="W3600" s="189"/>
      <c r="X3600" s="189"/>
      <c r="Y3600" s="189"/>
      <c r="AA3600" s="189"/>
      <c r="AB3600" s="189"/>
      <c r="AC3600" s="189"/>
    </row>
    <row r="3601" spans="1:29" s="246" customFormat="1" x14ac:dyDescent="0.3">
      <c r="A3601" s="189"/>
      <c r="F3601" s="247"/>
      <c r="J3601" s="189"/>
      <c r="K3601" s="189"/>
      <c r="L3601" s="189"/>
      <c r="M3601" s="189"/>
      <c r="N3601" s="189"/>
      <c r="O3601" s="189"/>
      <c r="P3601" s="189"/>
      <c r="Q3601" s="189"/>
      <c r="R3601" s="189"/>
      <c r="T3601" s="251"/>
      <c r="V3601" s="189"/>
      <c r="W3601" s="189"/>
      <c r="X3601" s="189"/>
      <c r="Y3601" s="189"/>
      <c r="AA3601" s="189"/>
      <c r="AB3601" s="189"/>
      <c r="AC3601" s="189"/>
    </row>
    <row r="3602" spans="1:29" s="246" customFormat="1" x14ac:dyDescent="0.3">
      <c r="A3602" s="189"/>
      <c r="F3602" s="247"/>
      <c r="J3602" s="189"/>
      <c r="K3602" s="189"/>
      <c r="L3602" s="189"/>
      <c r="M3602" s="189"/>
      <c r="N3602" s="189"/>
      <c r="O3602" s="189"/>
      <c r="P3602" s="189"/>
      <c r="Q3602" s="189"/>
      <c r="R3602" s="189"/>
      <c r="T3602" s="251"/>
      <c r="V3602" s="189"/>
      <c r="W3602" s="189"/>
      <c r="X3602" s="189"/>
      <c r="Y3602" s="189"/>
      <c r="AA3602" s="189"/>
      <c r="AB3602" s="189"/>
      <c r="AC3602" s="189"/>
    </row>
    <row r="3603" spans="1:29" s="246" customFormat="1" x14ac:dyDescent="0.3">
      <c r="A3603" s="189"/>
      <c r="F3603" s="247"/>
      <c r="J3603" s="189"/>
      <c r="K3603" s="189"/>
      <c r="L3603" s="189"/>
      <c r="M3603" s="189"/>
      <c r="N3603" s="189"/>
      <c r="O3603" s="189"/>
      <c r="P3603" s="189"/>
      <c r="Q3603" s="189"/>
      <c r="R3603" s="189"/>
      <c r="T3603" s="251"/>
      <c r="V3603" s="189"/>
      <c r="W3603" s="189"/>
      <c r="X3603" s="189"/>
      <c r="Y3603" s="189"/>
      <c r="AA3603" s="189"/>
      <c r="AB3603" s="189"/>
      <c r="AC3603" s="189"/>
    </row>
    <row r="3604" spans="1:29" s="246" customFormat="1" x14ac:dyDescent="0.3">
      <c r="A3604" s="189"/>
      <c r="F3604" s="247"/>
      <c r="J3604" s="189"/>
      <c r="K3604" s="189"/>
      <c r="L3604" s="189"/>
      <c r="M3604" s="189"/>
      <c r="N3604" s="189"/>
      <c r="O3604" s="189"/>
      <c r="P3604" s="189"/>
      <c r="Q3604" s="189"/>
      <c r="R3604" s="189"/>
      <c r="T3604" s="251"/>
      <c r="V3604" s="189"/>
      <c r="W3604" s="189"/>
      <c r="X3604" s="189"/>
      <c r="Y3604" s="189"/>
      <c r="AA3604" s="189"/>
      <c r="AB3604" s="189"/>
      <c r="AC3604" s="189"/>
    </row>
    <row r="3605" spans="1:29" s="246" customFormat="1" x14ac:dyDescent="0.3">
      <c r="A3605" s="189"/>
      <c r="F3605" s="247"/>
      <c r="J3605" s="189"/>
      <c r="K3605" s="189"/>
      <c r="L3605" s="189"/>
      <c r="M3605" s="189"/>
      <c r="N3605" s="189"/>
      <c r="O3605" s="189"/>
      <c r="P3605" s="189"/>
      <c r="Q3605" s="189"/>
      <c r="R3605" s="189"/>
      <c r="T3605" s="251"/>
      <c r="V3605" s="189"/>
      <c r="W3605" s="189"/>
      <c r="X3605" s="189"/>
      <c r="Y3605" s="189"/>
      <c r="AA3605" s="189"/>
      <c r="AB3605" s="189"/>
      <c r="AC3605" s="189"/>
    </row>
    <row r="3606" spans="1:29" s="246" customFormat="1" x14ac:dyDescent="0.3">
      <c r="A3606" s="189"/>
      <c r="F3606" s="247"/>
      <c r="J3606" s="189"/>
      <c r="K3606" s="189"/>
      <c r="L3606" s="189"/>
      <c r="M3606" s="189"/>
      <c r="N3606" s="189"/>
      <c r="O3606" s="189"/>
      <c r="P3606" s="189"/>
      <c r="Q3606" s="189"/>
      <c r="R3606" s="189"/>
      <c r="T3606" s="251"/>
      <c r="V3606" s="189"/>
      <c r="W3606" s="189"/>
      <c r="X3606" s="189"/>
      <c r="Y3606" s="189"/>
      <c r="AA3606" s="189"/>
      <c r="AB3606" s="189"/>
      <c r="AC3606" s="189"/>
    </row>
    <row r="3607" spans="1:29" s="246" customFormat="1" x14ac:dyDescent="0.3">
      <c r="A3607" s="189"/>
      <c r="F3607" s="247"/>
      <c r="J3607" s="189"/>
      <c r="K3607" s="189"/>
      <c r="L3607" s="189"/>
      <c r="M3607" s="189"/>
      <c r="N3607" s="189"/>
      <c r="O3607" s="189"/>
      <c r="P3607" s="189"/>
      <c r="Q3607" s="189"/>
      <c r="R3607" s="189"/>
      <c r="T3607" s="251"/>
      <c r="V3607" s="189"/>
      <c r="W3607" s="189"/>
      <c r="X3607" s="189"/>
      <c r="Y3607" s="189"/>
      <c r="AA3607" s="189"/>
      <c r="AB3607" s="189"/>
      <c r="AC3607" s="189"/>
    </row>
    <row r="3608" spans="1:29" s="246" customFormat="1" x14ac:dyDescent="0.3">
      <c r="A3608" s="189"/>
      <c r="F3608" s="247"/>
      <c r="J3608" s="189"/>
      <c r="K3608" s="189"/>
      <c r="L3608" s="189"/>
      <c r="M3608" s="189"/>
      <c r="N3608" s="189"/>
      <c r="O3608" s="189"/>
      <c r="P3608" s="189"/>
      <c r="Q3608" s="189"/>
      <c r="R3608" s="189"/>
      <c r="T3608" s="251"/>
      <c r="V3608" s="189"/>
      <c r="W3608" s="189"/>
      <c r="X3608" s="189"/>
      <c r="Y3608" s="189"/>
      <c r="AA3608" s="189"/>
      <c r="AB3608" s="189"/>
      <c r="AC3608" s="189"/>
    </row>
    <row r="3609" spans="1:29" s="246" customFormat="1" x14ac:dyDescent="0.3">
      <c r="A3609" s="189"/>
      <c r="F3609" s="247"/>
      <c r="J3609" s="189"/>
      <c r="K3609" s="189"/>
      <c r="L3609" s="189"/>
      <c r="M3609" s="189"/>
      <c r="N3609" s="189"/>
      <c r="O3609" s="189"/>
      <c r="P3609" s="189"/>
      <c r="Q3609" s="189"/>
      <c r="R3609" s="189"/>
      <c r="T3609" s="251"/>
      <c r="V3609" s="189"/>
      <c r="W3609" s="189"/>
      <c r="X3609" s="189"/>
      <c r="Y3609" s="189"/>
      <c r="AA3609" s="189"/>
      <c r="AB3609" s="189"/>
      <c r="AC3609" s="189"/>
    </row>
    <row r="3610" spans="1:29" s="246" customFormat="1" x14ac:dyDescent="0.3">
      <c r="A3610" s="189"/>
      <c r="F3610" s="247"/>
      <c r="J3610" s="189"/>
      <c r="K3610" s="189"/>
      <c r="L3610" s="189"/>
      <c r="M3610" s="189"/>
      <c r="N3610" s="189"/>
      <c r="O3610" s="189"/>
      <c r="P3610" s="189"/>
      <c r="Q3610" s="189"/>
      <c r="R3610" s="189"/>
      <c r="T3610" s="251"/>
      <c r="V3610" s="189"/>
      <c r="W3610" s="189"/>
      <c r="X3610" s="189"/>
      <c r="Y3610" s="189"/>
      <c r="AA3610" s="189"/>
      <c r="AB3610" s="189"/>
      <c r="AC3610" s="189"/>
    </row>
    <row r="3611" spans="1:29" s="246" customFormat="1" x14ac:dyDescent="0.3">
      <c r="A3611" s="189"/>
      <c r="F3611" s="247"/>
      <c r="J3611" s="189"/>
      <c r="K3611" s="189"/>
      <c r="L3611" s="189"/>
      <c r="M3611" s="189"/>
      <c r="N3611" s="189"/>
      <c r="O3611" s="189"/>
      <c r="P3611" s="189"/>
      <c r="Q3611" s="189"/>
      <c r="R3611" s="189"/>
      <c r="T3611" s="251"/>
      <c r="V3611" s="189"/>
      <c r="W3611" s="189"/>
      <c r="X3611" s="189"/>
      <c r="Y3611" s="189"/>
      <c r="AA3611" s="189"/>
      <c r="AB3611" s="189"/>
      <c r="AC3611" s="189"/>
    </row>
    <row r="3612" spans="1:29" s="246" customFormat="1" x14ac:dyDescent="0.3">
      <c r="A3612" s="189"/>
      <c r="F3612" s="247"/>
      <c r="J3612" s="189"/>
      <c r="K3612" s="189"/>
      <c r="L3612" s="189"/>
      <c r="M3612" s="189"/>
      <c r="N3612" s="189"/>
      <c r="O3612" s="189"/>
      <c r="P3612" s="189"/>
      <c r="Q3612" s="189"/>
      <c r="R3612" s="189"/>
      <c r="T3612" s="251"/>
      <c r="V3612" s="189"/>
      <c r="W3612" s="189"/>
      <c r="X3612" s="189"/>
      <c r="Y3612" s="189"/>
      <c r="AA3612" s="189"/>
      <c r="AB3612" s="189"/>
      <c r="AC3612" s="189"/>
    </row>
    <row r="3613" spans="1:29" s="246" customFormat="1" x14ac:dyDescent="0.3">
      <c r="A3613" s="189"/>
      <c r="F3613" s="247"/>
      <c r="J3613" s="189"/>
      <c r="K3613" s="189"/>
      <c r="L3613" s="189"/>
      <c r="M3613" s="189"/>
      <c r="N3613" s="189"/>
      <c r="O3613" s="189"/>
      <c r="P3613" s="189"/>
      <c r="Q3613" s="189"/>
      <c r="R3613" s="189"/>
      <c r="T3613" s="251"/>
      <c r="V3613" s="189"/>
      <c r="W3613" s="189"/>
      <c r="X3613" s="189"/>
      <c r="Y3613" s="189"/>
      <c r="AA3613" s="189"/>
      <c r="AB3613" s="189"/>
      <c r="AC3613" s="189"/>
    </row>
    <row r="3614" spans="1:29" s="246" customFormat="1" x14ac:dyDescent="0.3">
      <c r="A3614" s="189"/>
      <c r="F3614" s="247"/>
      <c r="J3614" s="189"/>
      <c r="K3614" s="189"/>
      <c r="L3614" s="189"/>
      <c r="M3614" s="189"/>
      <c r="N3614" s="189"/>
      <c r="O3614" s="189"/>
      <c r="P3614" s="189"/>
      <c r="Q3614" s="189"/>
      <c r="R3614" s="189"/>
      <c r="T3614" s="251"/>
      <c r="V3614" s="189"/>
      <c r="W3614" s="189"/>
      <c r="X3614" s="189"/>
      <c r="Y3614" s="189"/>
      <c r="AA3614" s="189"/>
      <c r="AB3614" s="189"/>
      <c r="AC3614" s="189"/>
    </row>
    <row r="3615" spans="1:29" s="246" customFormat="1" x14ac:dyDescent="0.3">
      <c r="A3615" s="189"/>
      <c r="F3615" s="247"/>
      <c r="J3615" s="189"/>
      <c r="K3615" s="189"/>
      <c r="L3615" s="189"/>
      <c r="M3615" s="189"/>
      <c r="N3615" s="189"/>
      <c r="O3615" s="189"/>
      <c r="P3615" s="189"/>
      <c r="Q3615" s="189"/>
      <c r="R3615" s="189"/>
      <c r="T3615" s="251"/>
      <c r="V3615" s="189"/>
      <c r="W3615" s="189"/>
      <c r="X3615" s="189"/>
      <c r="Y3615" s="189"/>
      <c r="AA3615" s="189"/>
      <c r="AB3615" s="189"/>
      <c r="AC3615" s="189"/>
    </row>
    <row r="3616" spans="1:29" s="246" customFormat="1" x14ac:dyDescent="0.3">
      <c r="A3616" s="189"/>
      <c r="F3616" s="247"/>
      <c r="J3616" s="189"/>
      <c r="K3616" s="189"/>
      <c r="L3616" s="189"/>
      <c r="M3616" s="189"/>
      <c r="N3616" s="189"/>
      <c r="O3616" s="189"/>
      <c r="P3616" s="189"/>
      <c r="Q3616" s="189"/>
      <c r="R3616" s="189"/>
      <c r="T3616" s="251"/>
      <c r="V3616" s="189"/>
      <c r="W3616" s="189"/>
      <c r="X3616" s="189"/>
      <c r="Y3616" s="189"/>
      <c r="AA3616" s="189"/>
      <c r="AB3616" s="189"/>
      <c r="AC3616" s="189"/>
    </row>
    <row r="3617" spans="1:29" s="246" customFormat="1" x14ac:dyDescent="0.3">
      <c r="A3617" s="189"/>
      <c r="F3617" s="247"/>
      <c r="J3617" s="189"/>
      <c r="K3617" s="189"/>
      <c r="L3617" s="189"/>
      <c r="M3617" s="189"/>
      <c r="N3617" s="189"/>
      <c r="O3617" s="189"/>
      <c r="P3617" s="189"/>
      <c r="Q3617" s="189"/>
      <c r="R3617" s="189"/>
      <c r="T3617" s="251"/>
      <c r="V3617" s="189"/>
      <c r="W3617" s="189"/>
      <c r="X3617" s="189"/>
      <c r="Y3617" s="189"/>
      <c r="AA3617" s="189"/>
      <c r="AB3617" s="189"/>
      <c r="AC3617" s="189"/>
    </row>
    <row r="3618" spans="1:29" s="246" customFormat="1" x14ac:dyDescent="0.3">
      <c r="A3618" s="189"/>
      <c r="F3618" s="247"/>
      <c r="J3618" s="189"/>
      <c r="K3618" s="189"/>
      <c r="L3618" s="189"/>
      <c r="M3618" s="189"/>
      <c r="N3618" s="189"/>
      <c r="O3618" s="189"/>
      <c r="P3618" s="189"/>
      <c r="Q3618" s="189"/>
      <c r="R3618" s="189"/>
      <c r="T3618" s="251"/>
      <c r="V3618" s="189"/>
      <c r="W3618" s="189"/>
      <c r="X3618" s="189"/>
      <c r="Y3618" s="189"/>
      <c r="AA3618" s="189"/>
      <c r="AB3618" s="189"/>
      <c r="AC3618" s="189"/>
    </row>
    <row r="3619" spans="1:29" s="246" customFormat="1" x14ac:dyDescent="0.3">
      <c r="A3619" s="189"/>
      <c r="F3619" s="247"/>
      <c r="J3619" s="189"/>
      <c r="K3619" s="189"/>
      <c r="L3619" s="189"/>
      <c r="M3619" s="189"/>
      <c r="N3619" s="189"/>
      <c r="O3619" s="189"/>
      <c r="P3619" s="189"/>
      <c r="Q3619" s="189"/>
      <c r="R3619" s="189"/>
      <c r="T3619" s="251"/>
      <c r="V3619" s="189"/>
      <c r="W3619" s="189"/>
      <c r="X3619" s="189"/>
      <c r="Y3619" s="189"/>
      <c r="AA3619" s="189"/>
      <c r="AB3619" s="189"/>
      <c r="AC3619" s="189"/>
    </row>
    <row r="3620" spans="1:29" s="246" customFormat="1" x14ac:dyDescent="0.3">
      <c r="A3620" s="189"/>
      <c r="F3620" s="247"/>
      <c r="J3620" s="189"/>
      <c r="K3620" s="189"/>
      <c r="L3620" s="189"/>
      <c r="M3620" s="189"/>
      <c r="N3620" s="189"/>
      <c r="O3620" s="189"/>
      <c r="P3620" s="189"/>
      <c r="Q3620" s="189"/>
      <c r="R3620" s="189"/>
      <c r="T3620" s="251"/>
      <c r="V3620" s="189"/>
      <c r="W3620" s="189"/>
      <c r="X3620" s="189"/>
      <c r="Y3620" s="189"/>
      <c r="AA3620" s="189"/>
      <c r="AB3620" s="189"/>
      <c r="AC3620" s="189"/>
    </row>
    <row r="3621" spans="1:29" s="246" customFormat="1" x14ac:dyDescent="0.3">
      <c r="A3621" s="189"/>
      <c r="F3621" s="247"/>
      <c r="J3621" s="189"/>
      <c r="K3621" s="189"/>
      <c r="L3621" s="189"/>
      <c r="M3621" s="189"/>
      <c r="N3621" s="189"/>
      <c r="O3621" s="189"/>
      <c r="P3621" s="189"/>
      <c r="Q3621" s="189"/>
      <c r="R3621" s="189"/>
      <c r="T3621" s="251"/>
      <c r="V3621" s="189"/>
      <c r="W3621" s="189"/>
      <c r="X3621" s="189"/>
      <c r="Y3621" s="189"/>
      <c r="AA3621" s="189"/>
      <c r="AB3621" s="189"/>
      <c r="AC3621" s="189"/>
    </row>
    <row r="3622" spans="1:29" s="246" customFormat="1" x14ac:dyDescent="0.3">
      <c r="A3622" s="189"/>
      <c r="F3622" s="247"/>
      <c r="J3622" s="189"/>
      <c r="K3622" s="189"/>
      <c r="L3622" s="189"/>
      <c r="M3622" s="189"/>
      <c r="N3622" s="189"/>
      <c r="O3622" s="189"/>
      <c r="P3622" s="189"/>
      <c r="Q3622" s="189"/>
      <c r="R3622" s="189"/>
      <c r="T3622" s="251"/>
      <c r="V3622" s="189"/>
      <c r="W3622" s="189"/>
      <c r="X3622" s="189"/>
      <c r="Y3622" s="189"/>
      <c r="AA3622" s="189"/>
      <c r="AB3622" s="189"/>
      <c r="AC3622" s="189"/>
    </row>
    <row r="3623" spans="1:29" s="246" customFormat="1" x14ac:dyDescent="0.3">
      <c r="A3623" s="189"/>
      <c r="F3623" s="247"/>
      <c r="J3623" s="189"/>
      <c r="K3623" s="189"/>
      <c r="L3623" s="189"/>
      <c r="M3623" s="189"/>
      <c r="N3623" s="189"/>
      <c r="O3623" s="189"/>
      <c r="P3623" s="189"/>
      <c r="Q3623" s="189"/>
      <c r="R3623" s="189"/>
      <c r="T3623" s="251"/>
      <c r="V3623" s="189"/>
      <c r="W3623" s="189"/>
      <c r="X3623" s="189"/>
      <c r="Y3623" s="189"/>
      <c r="AA3623" s="189"/>
      <c r="AB3623" s="189"/>
      <c r="AC3623" s="189"/>
    </row>
    <row r="3624" spans="1:29" s="246" customFormat="1" x14ac:dyDescent="0.3">
      <c r="A3624" s="189"/>
      <c r="F3624" s="247"/>
      <c r="J3624" s="189"/>
      <c r="K3624" s="189"/>
      <c r="L3624" s="189"/>
      <c r="M3624" s="189"/>
      <c r="N3624" s="189"/>
      <c r="O3624" s="189"/>
      <c r="P3624" s="189"/>
      <c r="Q3624" s="189"/>
      <c r="R3624" s="189"/>
      <c r="T3624" s="251"/>
      <c r="V3624" s="189"/>
      <c r="W3624" s="189"/>
      <c r="X3624" s="189"/>
      <c r="Y3624" s="189"/>
      <c r="AA3624" s="189"/>
      <c r="AB3624" s="189"/>
      <c r="AC3624" s="189"/>
    </row>
    <row r="3625" spans="1:29" s="246" customFormat="1" x14ac:dyDescent="0.3">
      <c r="A3625" s="189"/>
      <c r="F3625" s="247"/>
      <c r="J3625" s="189"/>
      <c r="K3625" s="189"/>
      <c r="L3625" s="189"/>
      <c r="M3625" s="189"/>
      <c r="N3625" s="189"/>
      <c r="O3625" s="189"/>
      <c r="P3625" s="189"/>
      <c r="Q3625" s="189"/>
      <c r="R3625" s="189"/>
      <c r="T3625" s="251"/>
      <c r="V3625" s="189"/>
      <c r="W3625" s="189"/>
      <c r="X3625" s="189"/>
      <c r="Y3625" s="189"/>
      <c r="AA3625" s="189"/>
      <c r="AB3625" s="189"/>
      <c r="AC3625" s="189"/>
    </row>
    <row r="3626" spans="1:29" s="246" customFormat="1" x14ac:dyDescent="0.3">
      <c r="A3626" s="189"/>
      <c r="F3626" s="247"/>
      <c r="J3626" s="189"/>
      <c r="K3626" s="189"/>
      <c r="L3626" s="189"/>
      <c r="M3626" s="189"/>
      <c r="N3626" s="189"/>
      <c r="O3626" s="189"/>
      <c r="P3626" s="189"/>
      <c r="Q3626" s="189"/>
      <c r="R3626" s="189"/>
      <c r="T3626" s="251"/>
      <c r="V3626" s="189"/>
      <c r="W3626" s="189"/>
      <c r="X3626" s="189"/>
      <c r="Y3626" s="189"/>
      <c r="AA3626" s="189"/>
      <c r="AB3626" s="189"/>
      <c r="AC3626" s="189"/>
    </row>
    <row r="3627" spans="1:29" s="246" customFormat="1" x14ac:dyDescent="0.3">
      <c r="A3627" s="189"/>
      <c r="F3627" s="247"/>
      <c r="J3627" s="189"/>
      <c r="K3627" s="189"/>
      <c r="L3627" s="189"/>
      <c r="M3627" s="189"/>
      <c r="N3627" s="189"/>
      <c r="O3627" s="189"/>
      <c r="P3627" s="189"/>
      <c r="Q3627" s="189"/>
      <c r="R3627" s="189"/>
      <c r="T3627" s="251"/>
      <c r="V3627" s="189"/>
      <c r="W3627" s="189"/>
      <c r="X3627" s="189"/>
      <c r="Y3627" s="189"/>
      <c r="AA3627" s="189"/>
      <c r="AB3627" s="189"/>
      <c r="AC3627" s="189"/>
    </row>
    <row r="3628" spans="1:29" s="246" customFormat="1" x14ac:dyDescent="0.3">
      <c r="A3628" s="189"/>
      <c r="F3628" s="247"/>
      <c r="J3628" s="189"/>
      <c r="K3628" s="189"/>
      <c r="L3628" s="189"/>
      <c r="M3628" s="189"/>
      <c r="N3628" s="189"/>
      <c r="O3628" s="189"/>
      <c r="P3628" s="189"/>
      <c r="Q3628" s="189"/>
      <c r="R3628" s="189"/>
      <c r="T3628" s="251"/>
      <c r="V3628" s="189"/>
      <c r="W3628" s="189"/>
      <c r="X3628" s="189"/>
      <c r="Y3628" s="189"/>
      <c r="AA3628" s="189"/>
      <c r="AB3628" s="189"/>
      <c r="AC3628" s="189"/>
    </row>
    <row r="3629" spans="1:29" s="246" customFormat="1" x14ac:dyDescent="0.3">
      <c r="A3629" s="189"/>
      <c r="F3629" s="247"/>
      <c r="J3629" s="189"/>
      <c r="K3629" s="189"/>
      <c r="L3629" s="189"/>
      <c r="M3629" s="189"/>
      <c r="N3629" s="189"/>
      <c r="O3629" s="189"/>
      <c r="P3629" s="189"/>
      <c r="Q3629" s="189"/>
      <c r="R3629" s="189"/>
      <c r="T3629" s="251"/>
      <c r="V3629" s="189"/>
      <c r="W3629" s="189"/>
      <c r="X3629" s="189"/>
      <c r="Y3629" s="189"/>
      <c r="AA3629" s="189"/>
      <c r="AB3629" s="189"/>
      <c r="AC3629" s="189"/>
    </row>
    <row r="3630" spans="1:29" s="246" customFormat="1" x14ac:dyDescent="0.3">
      <c r="A3630" s="189"/>
      <c r="F3630" s="247"/>
      <c r="J3630" s="189"/>
      <c r="K3630" s="189"/>
      <c r="L3630" s="189"/>
      <c r="M3630" s="189"/>
      <c r="N3630" s="189"/>
      <c r="O3630" s="189"/>
      <c r="P3630" s="189"/>
      <c r="Q3630" s="189"/>
      <c r="R3630" s="189"/>
      <c r="T3630" s="251"/>
      <c r="V3630" s="189"/>
      <c r="W3630" s="189"/>
      <c r="X3630" s="189"/>
      <c r="Y3630" s="189"/>
      <c r="AA3630" s="189"/>
      <c r="AB3630" s="189"/>
      <c r="AC3630" s="189"/>
    </row>
    <row r="3631" spans="1:29" s="246" customFormat="1" x14ac:dyDescent="0.3">
      <c r="A3631" s="189"/>
      <c r="F3631" s="247"/>
      <c r="J3631" s="189"/>
      <c r="K3631" s="189"/>
      <c r="L3631" s="189"/>
      <c r="M3631" s="189"/>
      <c r="N3631" s="189"/>
      <c r="O3631" s="189"/>
      <c r="P3631" s="189"/>
      <c r="Q3631" s="189"/>
      <c r="R3631" s="189"/>
      <c r="T3631" s="251"/>
      <c r="V3631" s="189"/>
      <c r="W3631" s="189"/>
      <c r="X3631" s="189"/>
      <c r="Y3631" s="189"/>
      <c r="AA3631" s="189"/>
      <c r="AB3631" s="189"/>
      <c r="AC3631" s="189"/>
    </row>
    <row r="3632" spans="1:29" s="246" customFormat="1" x14ac:dyDescent="0.3">
      <c r="A3632" s="189"/>
      <c r="F3632" s="247"/>
      <c r="J3632" s="189"/>
      <c r="K3632" s="189"/>
      <c r="L3632" s="189"/>
      <c r="M3632" s="189"/>
      <c r="N3632" s="189"/>
      <c r="O3632" s="189"/>
      <c r="P3632" s="189"/>
      <c r="Q3632" s="189"/>
      <c r="R3632" s="189"/>
      <c r="T3632" s="251"/>
      <c r="V3632" s="189"/>
      <c r="W3632" s="189"/>
      <c r="X3632" s="189"/>
      <c r="Y3632" s="189"/>
      <c r="AA3632" s="189"/>
      <c r="AB3632" s="189"/>
      <c r="AC3632" s="189"/>
    </row>
    <row r="3633" spans="1:29" s="246" customFormat="1" x14ac:dyDescent="0.3">
      <c r="A3633" s="189"/>
      <c r="F3633" s="247"/>
      <c r="J3633" s="189"/>
      <c r="K3633" s="189"/>
      <c r="L3633" s="189"/>
      <c r="M3633" s="189"/>
      <c r="N3633" s="189"/>
      <c r="O3633" s="189"/>
      <c r="P3633" s="189"/>
      <c r="Q3633" s="189"/>
      <c r="R3633" s="189"/>
      <c r="T3633" s="251"/>
      <c r="V3633" s="189"/>
      <c r="W3633" s="189"/>
      <c r="X3633" s="189"/>
      <c r="Y3633" s="189"/>
      <c r="AA3633" s="189"/>
      <c r="AB3633" s="189"/>
      <c r="AC3633" s="189"/>
    </row>
    <row r="3634" spans="1:29" s="246" customFormat="1" x14ac:dyDescent="0.3">
      <c r="A3634" s="189"/>
      <c r="F3634" s="247"/>
      <c r="J3634" s="189"/>
      <c r="K3634" s="189"/>
      <c r="L3634" s="189"/>
      <c r="M3634" s="189"/>
      <c r="N3634" s="189"/>
      <c r="O3634" s="189"/>
      <c r="P3634" s="189"/>
      <c r="Q3634" s="189"/>
      <c r="R3634" s="189"/>
      <c r="T3634" s="251"/>
      <c r="V3634" s="189"/>
      <c r="W3634" s="189"/>
      <c r="X3634" s="189"/>
      <c r="Y3634" s="189"/>
      <c r="AA3634" s="189"/>
      <c r="AB3634" s="189"/>
      <c r="AC3634" s="189"/>
    </row>
    <row r="3635" spans="1:29" s="246" customFormat="1" x14ac:dyDescent="0.3">
      <c r="A3635" s="189"/>
      <c r="F3635" s="247"/>
      <c r="J3635" s="189"/>
      <c r="K3635" s="189"/>
      <c r="L3635" s="189"/>
      <c r="M3635" s="189"/>
      <c r="N3635" s="189"/>
      <c r="O3635" s="189"/>
      <c r="P3635" s="189"/>
      <c r="Q3635" s="189"/>
      <c r="R3635" s="189"/>
      <c r="T3635" s="251"/>
      <c r="V3635" s="189"/>
      <c r="W3635" s="189"/>
      <c r="X3635" s="189"/>
      <c r="Y3635" s="189"/>
      <c r="AA3635" s="189"/>
      <c r="AB3635" s="189"/>
      <c r="AC3635" s="189"/>
    </row>
    <row r="3636" spans="1:29" s="246" customFormat="1" x14ac:dyDescent="0.3">
      <c r="A3636" s="189"/>
      <c r="F3636" s="247"/>
      <c r="J3636" s="189"/>
      <c r="K3636" s="189"/>
      <c r="L3636" s="189"/>
      <c r="M3636" s="189"/>
      <c r="N3636" s="189"/>
      <c r="O3636" s="189"/>
      <c r="P3636" s="189"/>
      <c r="Q3636" s="189"/>
      <c r="R3636" s="189"/>
      <c r="T3636" s="251"/>
      <c r="V3636" s="189"/>
      <c r="W3636" s="189"/>
      <c r="X3636" s="189"/>
      <c r="Y3636" s="189"/>
      <c r="AA3636" s="189"/>
      <c r="AB3636" s="189"/>
      <c r="AC3636" s="189"/>
    </row>
    <row r="3637" spans="1:29" s="246" customFormat="1" x14ac:dyDescent="0.3">
      <c r="A3637" s="189"/>
      <c r="F3637" s="247"/>
      <c r="J3637" s="189"/>
      <c r="K3637" s="189"/>
      <c r="L3637" s="189"/>
      <c r="M3637" s="189"/>
      <c r="N3637" s="189"/>
      <c r="O3637" s="189"/>
      <c r="P3637" s="189"/>
      <c r="Q3637" s="189"/>
      <c r="R3637" s="189"/>
      <c r="T3637" s="251"/>
      <c r="V3637" s="189"/>
      <c r="W3637" s="189"/>
      <c r="X3637" s="189"/>
      <c r="Y3637" s="189"/>
      <c r="AA3637" s="189"/>
      <c r="AB3637" s="189"/>
      <c r="AC3637" s="189"/>
    </row>
    <row r="3638" spans="1:29" s="246" customFormat="1" x14ac:dyDescent="0.3">
      <c r="A3638" s="189"/>
      <c r="F3638" s="247"/>
      <c r="J3638" s="189"/>
      <c r="K3638" s="189"/>
      <c r="L3638" s="189"/>
      <c r="M3638" s="189"/>
      <c r="N3638" s="189"/>
      <c r="O3638" s="189"/>
      <c r="P3638" s="189"/>
      <c r="Q3638" s="189"/>
      <c r="R3638" s="189"/>
      <c r="T3638" s="251"/>
      <c r="V3638" s="189"/>
      <c r="W3638" s="189"/>
      <c r="X3638" s="189"/>
      <c r="Y3638" s="189"/>
      <c r="AA3638" s="189"/>
      <c r="AB3638" s="189"/>
      <c r="AC3638" s="189"/>
    </row>
    <row r="3639" spans="1:29" s="246" customFormat="1" x14ac:dyDescent="0.3">
      <c r="A3639" s="189"/>
      <c r="F3639" s="247"/>
      <c r="J3639" s="189"/>
      <c r="K3639" s="189"/>
      <c r="L3639" s="189"/>
      <c r="M3639" s="189"/>
      <c r="N3639" s="189"/>
      <c r="O3639" s="189"/>
      <c r="P3639" s="189"/>
      <c r="Q3639" s="189"/>
      <c r="R3639" s="189"/>
      <c r="T3639" s="251"/>
      <c r="V3639" s="189"/>
      <c r="W3639" s="189"/>
      <c r="X3639" s="189"/>
      <c r="Y3639" s="189"/>
      <c r="AA3639" s="189"/>
      <c r="AB3639" s="189"/>
      <c r="AC3639" s="189"/>
    </row>
    <row r="3640" spans="1:29" s="246" customFormat="1" x14ac:dyDescent="0.3">
      <c r="A3640" s="189"/>
      <c r="F3640" s="247"/>
      <c r="J3640" s="189"/>
      <c r="K3640" s="189"/>
      <c r="L3640" s="189"/>
      <c r="M3640" s="189"/>
      <c r="N3640" s="189"/>
      <c r="O3640" s="189"/>
      <c r="P3640" s="189"/>
      <c r="Q3640" s="189"/>
      <c r="R3640" s="189"/>
      <c r="T3640" s="251"/>
      <c r="V3640" s="189"/>
      <c r="W3640" s="189"/>
      <c r="X3640" s="189"/>
      <c r="Y3640" s="189"/>
      <c r="AA3640" s="189"/>
      <c r="AB3640" s="189"/>
      <c r="AC3640" s="189"/>
    </row>
    <row r="3641" spans="1:29" s="246" customFormat="1" x14ac:dyDescent="0.3">
      <c r="A3641" s="189"/>
      <c r="F3641" s="247"/>
      <c r="J3641" s="189"/>
      <c r="K3641" s="189"/>
      <c r="L3641" s="189"/>
      <c r="M3641" s="189"/>
      <c r="N3641" s="189"/>
      <c r="O3641" s="189"/>
      <c r="P3641" s="189"/>
      <c r="Q3641" s="189"/>
      <c r="R3641" s="189"/>
      <c r="T3641" s="251"/>
      <c r="V3641" s="189"/>
      <c r="W3641" s="189"/>
      <c r="X3641" s="189"/>
      <c r="Y3641" s="189"/>
      <c r="AA3641" s="189"/>
      <c r="AB3641" s="189"/>
      <c r="AC3641" s="189"/>
    </row>
    <row r="3642" spans="1:29" s="246" customFormat="1" x14ac:dyDescent="0.3">
      <c r="A3642" s="189"/>
      <c r="F3642" s="247"/>
      <c r="J3642" s="189"/>
      <c r="K3642" s="189"/>
      <c r="L3642" s="189"/>
      <c r="M3642" s="189"/>
      <c r="N3642" s="189"/>
      <c r="O3642" s="189"/>
      <c r="P3642" s="189"/>
      <c r="Q3642" s="189"/>
      <c r="R3642" s="189"/>
      <c r="T3642" s="251"/>
      <c r="V3642" s="189"/>
      <c r="W3642" s="189"/>
      <c r="X3642" s="189"/>
      <c r="Y3642" s="189"/>
      <c r="AA3642" s="189"/>
      <c r="AB3642" s="189"/>
      <c r="AC3642" s="189"/>
    </row>
    <row r="3643" spans="1:29" s="246" customFormat="1" x14ac:dyDescent="0.3">
      <c r="A3643" s="189"/>
      <c r="F3643" s="247"/>
      <c r="J3643" s="189"/>
      <c r="K3643" s="189"/>
      <c r="L3643" s="189"/>
      <c r="M3643" s="189"/>
      <c r="N3643" s="189"/>
      <c r="O3643" s="189"/>
      <c r="P3643" s="189"/>
      <c r="Q3643" s="189"/>
      <c r="R3643" s="189"/>
      <c r="T3643" s="251"/>
      <c r="V3643" s="189"/>
      <c r="W3643" s="189"/>
      <c r="X3643" s="189"/>
      <c r="Y3643" s="189"/>
      <c r="AA3643" s="189"/>
      <c r="AB3643" s="189"/>
      <c r="AC3643" s="189"/>
    </row>
    <row r="3644" spans="1:29" s="246" customFormat="1" x14ac:dyDescent="0.3">
      <c r="A3644" s="189"/>
      <c r="F3644" s="247"/>
      <c r="J3644" s="189"/>
      <c r="K3644" s="189"/>
      <c r="L3644" s="189"/>
      <c r="M3644" s="189"/>
      <c r="N3644" s="189"/>
      <c r="O3644" s="189"/>
      <c r="P3644" s="189"/>
      <c r="Q3644" s="189"/>
      <c r="R3644" s="189"/>
      <c r="T3644" s="251"/>
      <c r="V3644" s="189"/>
      <c r="W3644" s="189"/>
      <c r="X3644" s="189"/>
      <c r="Y3644" s="189"/>
      <c r="AA3644" s="189"/>
      <c r="AB3644" s="189"/>
      <c r="AC3644" s="189"/>
    </row>
    <row r="3645" spans="1:29" s="246" customFormat="1" x14ac:dyDescent="0.3">
      <c r="A3645" s="189"/>
      <c r="F3645" s="247"/>
      <c r="J3645" s="189"/>
      <c r="K3645" s="189"/>
      <c r="L3645" s="189"/>
      <c r="M3645" s="189"/>
      <c r="N3645" s="189"/>
      <c r="O3645" s="189"/>
      <c r="P3645" s="189"/>
      <c r="Q3645" s="189"/>
      <c r="R3645" s="189"/>
      <c r="T3645" s="251"/>
      <c r="V3645" s="189"/>
      <c r="W3645" s="189"/>
      <c r="X3645" s="189"/>
      <c r="Y3645" s="189"/>
      <c r="AA3645" s="189"/>
      <c r="AB3645" s="189"/>
      <c r="AC3645" s="189"/>
    </row>
    <row r="3646" spans="1:29" s="246" customFormat="1" x14ac:dyDescent="0.3">
      <c r="A3646" s="189"/>
      <c r="F3646" s="247"/>
      <c r="J3646" s="189"/>
      <c r="K3646" s="189"/>
      <c r="L3646" s="189"/>
      <c r="M3646" s="189"/>
      <c r="N3646" s="189"/>
      <c r="O3646" s="189"/>
      <c r="P3646" s="189"/>
      <c r="Q3646" s="189"/>
      <c r="R3646" s="189"/>
      <c r="T3646" s="251"/>
      <c r="V3646" s="189"/>
      <c r="W3646" s="189"/>
      <c r="X3646" s="189"/>
      <c r="Y3646" s="189"/>
      <c r="AA3646" s="189"/>
      <c r="AB3646" s="189"/>
      <c r="AC3646" s="189"/>
    </row>
    <row r="3647" spans="1:29" s="246" customFormat="1" x14ac:dyDescent="0.3">
      <c r="A3647" s="189"/>
      <c r="F3647" s="247"/>
      <c r="J3647" s="189"/>
      <c r="K3647" s="189"/>
      <c r="L3647" s="189"/>
      <c r="M3647" s="189"/>
      <c r="N3647" s="189"/>
      <c r="O3647" s="189"/>
      <c r="P3647" s="189"/>
      <c r="Q3647" s="189"/>
      <c r="R3647" s="189"/>
      <c r="T3647" s="251"/>
      <c r="V3647" s="189"/>
      <c r="W3647" s="189"/>
      <c r="X3647" s="189"/>
      <c r="Y3647" s="189"/>
      <c r="AA3647" s="189"/>
      <c r="AB3647" s="189"/>
      <c r="AC3647" s="189"/>
    </row>
    <row r="3648" spans="1:29" s="246" customFormat="1" x14ac:dyDescent="0.3">
      <c r="A3648" s="189"/>
      <c r="F3648" s="247"/>
      <c r="J3648" s="189"/>
      <c r="K3648" s="189"/>
      <c r="L3648" s="189"/>
      <c r="M3648" s="189"/>
      <c r="N3648" s="189"/>
      <c r="O3648" s="189"/>
      <c r="P3648" s="189"/>
      <c r="Q3648" s="189"/>
      <c r="R3648" s="189"/>
      <c r="T3648" s="251"/>
      <c r="V3648" s="189"/>
      <c r="W3648" s="189"/>
      <c r="X3648" s="189"/>
      <c r="Y3648" s="189"/>
      <c r="AA3648" s="189"/>
      <c r="AB3648" s="189"/>
      <c r="AC3648" s="189"/>
    </row>
    <row r="3649" spans="1:29" s="246" customFormat="1" x14ac:dyDescent="0.3">
      <c r="A3649" s="189"/>
      <c r="F3649" s="247"/>
      <c r="J3649" s="189"/>
      <c r="K3649" s="189"/>
      <c r="L3649" s="189"/>
      <c r="M3649" s="189"/>
      <c r="N3649" s="189"/>
      <c r="O3649" s="189"/>
      <c r="P3649" s="189"/>
      <c r="Q3649" s="189"/>
      <c r="R3649" s="189"/>
      <c r="T3649" s="251"/>
      <c r="V3649" s="189"/>
      <c r="W3649" s="189"/>
      <c r="X3649" s="189"/>
      <c r="Y3649" s="189"/>
      <c r="AA3649" s="189"/>
      <c r="AB3649" s="189"/>
      <c r="AC3649" s="189"/>
    </row>
    <row r="3650" spans="1:29" s="246" customFormat="1" x14ac:dyDescent="0.3">
      <c r="A3650" s="189"/>
      <c r="F3650" s="247"/>
      <c r="J3650" s="189"/>
      <c r="K3650" s="189"/>
      <c r="L3650" s="189"/>
      <c r="M3650" s="189"/>
      <c r="N3650" s="189"/>
      <c r="O3650" s="189"/>
      <c r="P3650" s="189"/>
      <c r="Q3650" s="189"/>
      <c r="R3650" s="189"/>
      <c r="T3650" s="251"/>
      <c r="V3650" s="189"/>
      <c r="W3650" s="189"/>
      <c r="X3650" s="189"/>
      <c r="Y3650" s="189"/>
      <c r="AA3650" s="189"/>
      <c r="AB3650" s="189"/>
      <c r="AC3650" s="189"/>
    </row>
    <row r="3651" spans="1:29" s="246" customFormat="1" x14ac:dyDescent="0.3">
      <c r="A3651" s="189"/>
      <c r="F3651" s="247"/>
      <c r="J3651" s="189"/>
      <c r="K3651" s="189"/>
      <c r="L3651" s="189"/>
      <c r="M3651" s="189"/>
      <c r="N3651" s="189"/>
      <c r="O3651" s="189"/>
      <c r="P3651" s="189"/>
      <c r="Q3651" s="189"/>
      <c r="R3651" s="189"/>
      <c r="T3651" s="251"/>
      <c r="V3651" s="189"/>
      <c r="W3651" s="189"/>
      <c r="X3651" s="189"/>
      <c r="Y3651" s="189"/>
      <c r="AA3651" s="189"/>
      <c r="AB3651" s="189"/>
      <c r="AC3651" s="189"/>
    </row>
    <row r="3652" spans="1:29" s="246" customFormat="1" x14ac:dyDescent="0.3">
      <c r="A3652" s="189"/>
      <c r="F3652" s="247"/>
      <c r="J3652" s="189"/>
      <c r="K3652" s="189"/>
      <c r="L3652" s="189"/>
      <c r="M3652" s="189"/>
      <c r="N3652" s="189"/>
      <c r="O3652" s="189"/>
      <c r="P3652" s="189"/>
      <c r="Q3652" s="189"/>
      <c r="R3652" s="189"/>
      <c r="T3652" s="251"/>
      <c r="V3652" s="189"/>
      <c r="W3652" s="189"/>
      <c r="X3652" s="189"/>
      <c r="Y3652" s="189"/>
      <c r="AA3652" s="189"/>
      <c r="AB3652" s="189"/>
      <c r="AC3652" s="189"/>
    </row>
    <row r="3653" spans="1:29" s="246" customFormat="1" x14ac:dyDescent="0.3">
      <c r="A3653" s="189"/>
      <c r="F3653" s="247"/>
      <c r="J3653" s="189"/>
      <c r="K3653" s="189"/>
      <c r="L3653" s="189"/>
      <c r="M3653" s="189"/>
      <c r="N3653" s="189"/>
      <c r="O3653" s="189"/>
      <c r="P3653" s="189"/>
      <c r="Q3653" s="189"/>
      <c r="R3653" s="189"/>
      <c r="T3653" s="251"/>
      <c r="V3653" s="189"/>
      <c r="W3653" s="189"/>
      <c r="X3653" s="189"/>
      <c r="Y3653" s="189"/>
      <c r="AA3653" s="189"/>
      <c r="AB3653" s="189"/>
      <c r="AC3653" s="189"/>
    </row>
    <row r="3654" spans="1:29" s="246" customFormat="1" x14ac:dyDescent="0.3">
      <c r="A3654" s="189"/>
      <c r="F3654" s="247"/>
      <c r="J3654" s="189"/>
      <c r="K3654" s="189"/>
      <c r="L3654" s="189"/>
      <c r="M3654" s="189"/>
      <c r="N3654" s="189"/>
      <c r="O3654" s="189"/>
      <c r="P3654" s="189"/>
      <c r="Q3654" s="189"/>
      <c r="R3654" s="189"/>
      <c r="T3654" s="251"/>
      <c r="V3654" s="189"/>
      <c r="W3654" s="189"/>
      <c r="X3654" s="189"/>
      <c r="Y3654" s="189"/>
      <c r="AA3654" s="189"/>
      <c r="AB3654" s="189"/>
      <c r="AC3654" s="189"/>
    </row>
    <row r="3655" spans="1:29" s="246" customFormat="1" x14ac:dyDescent="0.3">
      <c r="A3655" s="189"/>
      <c r="F3655" s="247"/>
      <c r="J3655" s="189"/>
      <c r="K3655" s="189"/>
      <c r="L3655" s="189"/>
      <c r="M3655" s="189"/>
      <c r="N3655" s="189"/>
      <c r="O3655" s="189"/>
      <c r="P3655" s="189"/>
      <c r="Q3655" s="189"/>
      <c r="R3655" s="189"/>
      <c r="T3655" s="251"/>
      <c r="V3655" s="189"/>
      <c r="W3655" s="189"/>
      <c r="X3655" s="189"/>
      <c r="Y3655" s="189"/>
      <c r="AA3655" s="189"/>
      <c r="AB3655" s="189"/>
      <c r="AC3655" s="189"/>
    </row>
    <row r="3656" spans="1:29" s="246" customFormat="1" x14ac:dyDescent="0.3">
      <c r="A3656" s="189"/>
      <c r="F3656" s="247"/>
      <c r="J3656" s="189"/>
      <c r="K3656" s="189"/>
      <c r="L3656" s="189"/>
      <c r="M3656" s="189"/>
      <c r="N3656" s="189"/>
      <c r="O3656" s="189"/>
      <c r="P3656" s="189"/>
      <c r="Q3656" s="189"/>
      <c r="R3656" s="189"/>
      <c r="T3656" s="251"/>
      <c r="V3656" s="189"/>
      <c r="W3656" s="189"/>
      <c r="X3656" s="189"/>
      <c r="Y3656" s="189"/>
      <c r="AA3656" s="189"/>
      <c r="AB3656" s="189"/>
      <c r="AC3656" s="189"/>
    </row>
    <row r="3657" spans="1:29" s="246" customFormat="1" x14ac:dyDescent="0.3">
      <c r="A3657" s="189"/>
      <c r="F3657" s="247"/>
      <c r="J3657" s="189"/>
      <c r="K3657" s="189"/>
      <c r="L3657" s="189"/>
      <c r="M3657" s="189"/>
      <c r="N3657" s="189"/>
      <c r="O3657" s="189"/>
      <c r="P3657" s="189"/>
      <c r="Q3657" s="189"/>
      <c r="R3657" s="189"/>
      <c r="T3657" s="251"/>
      <c r="V3657" s="189"/>
      <c r="W3657" s="189"/>
      <c r="X3657" s="189"/>
      <c r="Y3657" s="189"/>
      <c r="AA3657" s="189"/>
      <c r="AB3657" s="189"/>
      <c r="AC3657" s="189"/>
    </row>
    <row r="3658" spans="1:29" s="246" customFormat="1" x14ac:dyDescent="0.3">
      <c r="A3658" s="189"/>
      <c r="F3658" s="247"/>
      <c r="J3658" s="189"/>
      <c r="K3658" s="189"/>
      <c r="L3658" s="189"/>
      <c r="M3658" s="189"/>
      <c r="N3658" s="189"/>
      <c r="O3658" s="189"/>
      <c r="P3658" s="189"/>
      <c r="Q3658" s="189"/>
      <c r="R3658" s="189"/>
      <c r="T3658" s="251"/>
      <c r="V3658" s="189"/>
      <c r="W3658" s="189"/>
      <c r="X3658" s="189"/>
      <c r="Y3658" s="189"/>
      <c r="AA3658" s="189"/>
      <c r="AB3658" s="189"/>
      <c r="AC3658" s="189"/>
    </row>
    <row r="3659" spans="1:29" s="246" customFormat="1" x14ac:dyDescent="0.3">
      <c r="A3659" s="189"/>
      <c r="F3659" s="247"/>
      <c r="J3659" s="189"/>
      <c r="K3659" s="189"/>
      <c r="L3659" s="189"/>
      <c r="M3659" s="189"/>
      <c r="N3659" s="189"/>
      <c r="O3659" s="189"/>
      <c r="P3659" s="189"/>
      <c r="Q3659" s="189"/>
      <c r="R3659" s="189"/>
      <c r="T3659" s="251"/>
      <c r="V3659" s="189"/>
      <c r="W3659" s="189"/>
      <c r="X3659" s="189"/>
      <c r="Y3659" s="189"/>
      <c r="AA3659" s="189"/>
      <c r="AB3659" s="189"/>
      <c r="AC3659" s="189"/>
    </row>
    <row r="3660" spans="1:29" s="246" customFormat="1" x14ac:dyDescent="0.3">
      <c r="A3660" s="189"/>
      <c r="F3660" s="247"/>
      <c r="J3660" s="189"/>
      <c r="K3660" s="189"/>
      <c r="L3660" s="189"/>
      <c r="M3660" s="189"/>
      <c r="N3660" s="189"/>
      <c r="O3660" s="189"/>
      <c r="P3660" s="189"/>
      <c r="Q3660" s="189"/>
      <c r="R3660" s="189"/>
      <c r="T3660" s="251"/>
      <c r="V3660" s="189"/>
      <c r="W3660" s="189"/>
      <c r="X3660" s="189"/>
      <c r="Y3660" s="189"/>
      <c r="AA3660" s="189"/>
      <c r="AB3660" s="189"/>
      <c r="AC3660" s="189"/>
    </row>
    <row r="3661" spans="1:29" s="246" customFormat="1" x14ac:dyDescent="0.3">
      <c r="A3661" s="189"/>
      <c r="F3661" s="247"/>
      <c r="J3661" s="189"/>
      <c r="K3661" s="189"/>
      <c r="L3661" s="189"/>
      <c r="M3661" s="189"/>
      <c r="N3661" s="189"/>
      <c r="O3661" s="189"/>
      <c r="P3661" s="189"/>
      <c r="Q3661" s="189"/>
      <c r="R3661" s="189"/>
      <c r="T3661" s="251"/>
      <c r="V3661" s="189"/>
      <c r="W3661" s="189"/>
      <c r="X3661" s="189"/>
      <c r="Y3661" s="189"/>
      <c r="AA3661" s="189"/>
      <c r="AB3661" s="189"/>
      <c r="AC3661" s="189"/>
    </row>
    <row r="3662" spans="1:29" s="246" customFormat="1" x14ac:dyDescent="0.3">
      <c r="A3662" s="189"/>
      <c r="F3662" s="247"/>
      <c r="J3662" s="189"/>
      <c r="K3662" s="189"/>
      <c r="L3662" s="189"/>
      <c r="M3662" s="189"/>
      <c r="N3662" s="189"/>
      <c r="O3662" s="189"/>
      <c r="P3662" s="189"/>
      <c r="Q3662" s="189"/>
      <c r="R3662" s="189"/>
      <c r="T3662" s="251"/>
      <c r="V3662" s="189"/>
      <c r="W3662" s="189"/>
      <c r="X3662" s="189"/>
      <c r="Y3662" s="189"/>
      <c r="AA3662" s="189"/>
      <c r="AB3662" s="189"/>
      <c r="AC3662" s="189"/>
    </row>
    <row r="3663" spans="1:29" s="246" customFormat="1" x14ac:dyDescent="0.3">
      <c r="A3663" s="189"/>
      <c r="F3663" s="247"/>
      <c r="J3663" s="189"/>
      <c r="K3663" s="189"/>
      <c r="L3663" s="189"/>
      <c r="M3663" s="189"/>
      <c r="N3663" s="189"/>
      <c r="O3663" s="189"/>
      <c r="P3663" s="189"/>
      <c r="Q3663" s="189"/>
      <c r="R3663" s="189"/>
      <c r="T3663" s="251"/>
      <c r="V3663" s="189"/>
      <c r="W3663" s="189"/>
      <c r="X3663" s="189"/>
      <c r="Y3663" s="189"/>
      <c r="AA3663" s="189"/>
      <c r="AB3663" s="189"/>
      <c r="AC3663" s="189"/>
    </row>
    <row r="3664" spans="1:29" s="246" customFormat="1" x14ac:dyDescent="0.3">
      <c r="A3664" s="189"/>
      <c r="F3664" s="247"/>
      <c r="J3664" s="189"/>
      <c r="K3664" s="189"/>
      <c r="L3664" s="189"/>
      <c r="M3664" s="189"/>
      <c r="N3664" s="189"/>
      <c r="O3664" s="189"/>
      <c r="P3664" s="189"/>
      <c r="Q3664" s="189"/>
      <c r="R3664" s="189"/>
      <c r="T3664" s="251"/>
      <c r="V3664" s="189"/>
      <c r="W3664" s="189"/>
      <c r="X3664" s="189"/>
      <c r="Y3664" s="189"/>
      <c r="AA3664" s="189"/>
      <c r="AB3664" s="189"/>
      <c r="AC3664" s="189"/>
    </row>
    <row r="3665" spans="1:29" s="246" customFormat="1" x14ac:dyDescent="0.3">
      <c r="A3665" s="189"/>
      <c r="F3665" s="247"/>
      <c r="J3665" s="189"/>
      <c r="K3665" s="189"/>
      <c r="L3665" s="189"/>
      <c r="M3665" s="189"/>
      <c r="N3665" s="189"/>
      <c r="O3665" s="189"/>
      <c r="P3665" s="189"/>
      <c r="Q3665" s="189"/>
      <c r="R3665" s="189"/>
      <c r="T3665" s="251"/>
      <c r="V3665" s="189"/>
      <c r="W3665" s="189"/>
      <c r="X3665" s="189"/>
      <c r="Y3665" s="189"/>
      <c r="AA3665" s="189"/>
      <c r="AB3665" s="189"/>
      <c r="AC3665" s="189"/>
    </row>
    <row r="3666" spans="1:29" s="246" customFormat="1" x14ac:dyDescent="0.3">
      <c r="A3666" s="189"/>
      <c r="F3666" s="247"/>
      <c r="J3666" s="189"/>
      <c r="K3666" s="189"/>
      <c r="L3666" s="189"/>
      <c r="M3666" s="189"/>
      <c r="N3666" s="189"/>
      <c r="O3666" s="189"/>
      <c r="P3666" s="189"/>
      <c r="Q3666" s="189"/>
      <c r="R3666" s="189"/>
      <c r="T3666" s="251"/>
      <c r="V3666" s="189"/>
      <c r="W3666" s="189"/>
      <c r="X3666" s="189"/>
      <c r="Y3666" s="189"/>
      <c r="AA3666" s="189"/>
      <c r="AB3666" s="189"/>
      <c r="AC3666" s="189"/>
    </row>
    <row r="3667" spans="1:29" s="246" customFormat="1" x14ac:dyDescent="0.3">
      <c r="A3667" s="189"/>
      <c r="F3667" s="247"/>
      <c r="J3667" s="189"/>
      <c r="K3667" s="189"/>
      <c r="L3667" s="189"/>
      <c r="M3667" s="189"/>
      <c r="N3667" s="189"/>
      <c r="O3667" s="189"/>
      <c r="P3667" s="189"/>
      <c r="Q3667" s="189"/>
      <c r="R3667" s="189"/>
      <c r="T3667" s="251"/>
      <c r="V3667" s="189"/>
      <c r="W3667" s="189"/>
      <c r="X3667" s="189"/>
      <c r="Y3667" s="189"/>
      <c r="AA3667" s="189"/>
      <c r="AB3667" s="189"/>
      <c r="AC3667" s="189"/>
    </row>
    <row r="3668" spans="1:29" s="246" customFormat="1" x14ac:dyDescent="0.3">
      <c r="A3668" s="189"/>
      <c r="F3668" s="247"/>
      <c r="J3668" s="189"/>
      <c r="K3668" s="189"/>
      <c r="L3668" s="189"/>
      <c r="M3668" s="189"/>
      <c r="N3668" s="189"/>
      <c r="O3668" s="189"/>
      <c r="P3668" s="189"/>
      <c r="Q3668" s="189"/>
      <c r="R3668" s="189"/>
      <c r="T3668" s="251"/>
      <c r="V3668" s="189"/>
      <c r="W3668" s="189"/>
      <c r="X3668" s="189"/>
      <c r="Y3668" s="189"/>
      <c r="AA3668" s="189"/>
      <c r="AB3668" s="189"/>
      <c r="AC3668" s="189"/>
    </row>
    <row r="3669" spans="1:29" s="246" customFormat="1" x14ac:dyDescent="0.3">
      <c r="A3669" s="189"/>
      <c r="F3669" s="247"/>
      <c r="J3669" s="189"/>
      <c r="K3669" s="189"/>
      <c r="L3669" s="189"/>
      <c r="M3669" s="189"/>
      <c r="N3669" s="189"/>
      <c r="O3669" s="189"/>
      <c r="P3669" s="189"/>
      <c r="Q3669" s="189"/>
      <c r="R3669" s="189"/>
      <c r="T3669" s="251"/>
      <c r="V3669" s="189"/>
      <c r="W3669" s="189"/>
      <c r="X3669" s="189"/>
      <c r="Y3669" s="189"/>
      <c r="AA3669" s="189"/>
      <c r="AB3669" s="189"/>
      <c r="AC3669" s="189"/>
    </row>
    <row r="3670" spans="1:29" s="246" customFormat="1" x14ac:dyDescent="0.3">
      <c r="A3670" s="189"/>
      <c r="F3670" s="247"/>
      <c r="J3670" s="189"/>
      <c r="K3670" s="189"/>
      <c r="L3670" s="189"/>
      <c r="M3670" s="189"/>
      <c r="N3670" s="189"/>
      <c r="O3670" s="189"/>
      <c r="P3670" s="189"/>
      <c r="Q3670" s="189"/>
      <c r="R3670" s="189"/>
      <c r="T3670" s="251"/>
      <c r="V3670" s="189"/>
      <c r="W3670" s="189"/>
      <c r="X3670" s="189"/>
      <c r="Y3670" s="189"/>
      <c r="AA3670" s="189"/>
      <c r="AB3670" s="189"/>
      <c r="AC3670" s="189"/>
    </row>
    <row r="3671" spans="1:29" s="246" customFormat="1" x14ac:dyDescent="0.3">
      <c r="A3671" s="189"/>
      <c r="F3671" s="247"/>
      <c r="J3671" s="189"/>
      <c r="K3671" s="189"/>
      <c r="L3671" s="189"/>
      <c r="M3671" s="189"/>
      <c r="N3671" s="189"/>
      <c r="O3671" s="189"/>
      <c r="P3671" s="189"/>
      <c r="Q3671" s="189"/>
      <c r="R3671" s="189"/>
      <c r="T3671" s="251"/>
      <c r="V3671" s="189"/>
      <c r="W3671" s="189"/>
      <c r="X3671" s="189"/>
      <c r="Y3671" s="189"/>
      <c r="AA3671" s="189"/>
      <c r="AB3671" s="189"/>
      <c r="AC3671" s="189"/>
    </row>
    <row r="3672" spans="1:29" s="246" customFormat="1" x14ac:dyDescent="0.3">
      <c r="A3672" s="189"/>
      <c r="F3672" s="247"/>
      <c r="J3672" s="189"/>
      <c r="K3672" s="189"/>
      <c r="L3672" s="189"/>
      <c r="M3672" s="189"/>
      <c r="N3672" s="189"/>
      <c r="O3672" s="189"/>
      <c r="P3672" s="189"/>
      <c r="Q3672" s="189"/>
      <c r="R3672" s="189"/>
      <c r="T3672" s="251"/>
      <c r="V3672" s="189"/>
      <c r="W3672" s="189"/>
      <c r="X3672" s="189"/>
      <c r="Y3672" s="189"/>
      <c r="AA3672" s="189"/>
      <c r="AB3672" s="189"/>
      <c r="AC3672" s="189"/>
    </row>
    <row r="3673" spans="1:29" s="246" customFormat="1" x14ac:dyDescent="0.3">
      <c r="A3673" s="189"/>
      <c r="F3673" s="247"/>
      <c r="J3673" s="189"/>
      <c r="K3673" s="189"/>
      <c r="L3673" s="189"/>
      <c r="M3673" s="189"/>
      <c r="N3673" s="189"/>
      <c r="O3673" s="189"/>
      <c r="P3673" s="189"/>
      <c r="Q3673" s="189"/>
      <c r="R3673" s="189"/>
      <c r="T3673" s="251"/>
      <c r="V3673" s="189"/>
      <c r="W3673" s="189"/>
      <c r="X3673" s="189"/>
      <c r="Y3673" s="189"/>
      <c r="AA3673" s="189"/>
      <c r="AB3673" s="189"/>
      <c r="AC3673" s="189"/>
    </row>
    <row r="3674" spans="1:29" s="246" customFormat="1" x14ac:dyDescent="0.3">
      <c r="A3674" s="189"/>
      <c r="F3674" s="247"/>
      <c r="J3674" s="189"/>
      <c r="K3674" s="189"/>
      <c r="L3674" s="189"/>
      <c r="M3674" s="189"/>
      <c r="N3674" s="189"/>
      <c r="O3674" s="189"/>
      <c r="P3674" s="189"/>
      <c r="Q3674" s="189"/>
      <c r="R3674" s="189"/>
      <c r="T3674" s="251"/>
      <c r="V3674" s="189"/>
      <c r="W3674" s="189"/>
      <c r="X3674" s="189"/>
      <c r="Y3674" s="189"/>
      <c r="AA3674" s="189"/>
      <c r="AB3674" s="189"/>
      <c r="AC3674" s="189"/>
    </row>
    <row r="3675" spans="1:29" s="246" customFormat="1" x14ac:dyDescent="0.3">
      <c r="A3675" s="189"/>
      <c r="F3675" s="247"/>
      <c r="J3675" s="189"/>
      <c r="K3675" s="189"/>
      <c r="L3675" s="189"/>
      <c r="M3675" s="189"/>
      <c r="N3675" s="189"/>
      <c r="O3675" s="189"/>
      <c r="P3675" s="189"/>
      <c r="Q3675" s="189"/>
      <c r="R3675" s="189"/>
      <c r="T3675" s="251"/>
      <c r="V3675" s="189"/>
      <c r="W3675" s="189"/>
      <c r="X3675" s="189"/>
      <c r="Y3675" s="189"/>
      <c r="AA3675" s="189"/>
      <c r="AB3675" s="189"/>
      <c r="AC3675" s="189"/>
    </row>
    <row r="3676" spans="1:29" s="246" customFormat="1" x14ac:dyDescent="0.3">
      <c r="A3676" s="189"/>
      <c r="F3676" s="247"/>
      <c r="J3676" s="189"/>
      <c r="K3676" s="189"/>
      <c r="L3676" s="189"/>
      <c r="M3676" s="189"/>
      <c r="N3676" s="189"/>
      <c r="O3676" s="189"/>
      <c r="P3676" s="189"/>
      <c r="Q3676" s="189"/>
      <c r="R3676" s="189"/>
      <c r="T3676" s="251"/>
      <c r="V3676" s="189"/>
      <c r="W3676" s="189"/>
      <c r="X3676" s="189"/>
      <c r="Y3676" s="189"/>
      <c r="AA3676" s="189"/>
      <c r="AB3676" s="189"/>
      <c r="AC3676" s="189"/>
    </row>
    <row r="3677" spans="1:29" s="246" customFormat="1" x14ac:dyDescent="0.3">
      <c r="A3677" s="189"/>
      <c r="F3677" s="247"/>
      <c r="J3677" s="189"/>
      <c r="K3677" s="189"/>
      <c r="L3677" s="189"/>
      <c r="M3677" s="189"/>
      <c r="N3677" s="189"/>
      <c r="O3677" s="189"/>
      <c r="P3677" s="189"/>
      <c r="Q3677" s="189"/>
      <c r="R3677" s="189"/>
      <c r="T3677" s="251"/>
      <c r="V3677" s="189"/>
      <c r="W3677" s="189"/>
      <c r="X3677" s="189"/>
      <c r="Y3677" s="189"/>
      <c r="AA3677" s="189"/>
      <c r="AB3677" s="189"/>
      <c r="AC3677" s="189"/>
    </row>
    <row r="3678" spans="1:29" s="246" customFormat="1" x14ac:dyDescent="0.3">
      <c r="A3678" s="189"/>
      <c r="F3678" s="247"/>
      <c r="J3678" s="189"/>
      <c r="K3678" s="189"/>
      <c r="L3678" s="189"/>
      <c r="M3678" s="189"/>
      <c r="N3678" s="189"/>
      <c r="O3678" s="189"/>
      <c r="P3678" s="189"/>
      <c r="Q3678" s="189"/>
      <c r="R3678" s="189"/>
      <c r="T3678" s="251"/>
      <c r="V3678" s="189"/>
      <c r="W3678" s="189"/>
      <c r="X3678" s="189"/>
      <c r="Y3678" s="189"/>
      <c r="AA3678" s="189"/>
      <c r="AB3678" s="189"/>
      <c r="AC3678" s="189"/>
    </row>
    <row r="3679" spans="1:29" s="246" customFormat="1" x14ac:dyDescent="0.3">
      <c r="A3679" s="189"/>
      <c r="F3679" s="247"/>
      <c r="J3679" s="189"/>
      <c r="K3679" s="189"/>
      <c r="L3679" s="189"/>
      <c r="M3679" s="189"/>
      <c r="N3679" s="189"/>
      <c r="O3679" s="189"/>
      <c r="P3679" s="189"/>
      <c r="Q3679" s="189"/>
      <c r="R3679" s="189"/>
      <c r="T3679" s="251"/>
      <c r="V3679" s="189"/>
      <c r="W3679" s="189"/>
      <c r="X3679" s="189"/>
      <c r="Y3679" s="189"/>
      <c r="AA3679" s="189"/>
      <c r="AB3679" s="189"/>
      <c r="AC3679" s="189"/>
    </row>
    <row r="3680" spans="1:29" s="246" customFormat="1" x14ac:dyDescent="0.3">
      <c r="A3680" s="189"/>
      <c r="F3680" s="247"/>
      <c r="J3680" s="189"/>
      <c r="K3680" s="189"/>
      <c r="L3680" s="189"/>
      <c r="M3680" s="189"/>
      <c r="N3680" s="189"/>
      <c r="O3680" s="189"/>
      <c r="P3680" s="189"/>
      <c r="Q3680" s="189"/>
      <c r="R3680" s="189"/>
      <c r="T3680" s="251"/>
      <c r="V3680" s="189"/>
      <c r="W3680" s="189"/>
      <c r="X3680" s="189"/>
      <c r="Y3680" s="189"/>
      <c r="AA3680" s="189"/>
      <c r="AB3680" s="189"/>
      <c r="AC3680" s="189"/>
    </row>
    <row r="3681" spans="1:29" s="246" customFormat="1" x14ac:dyDescent="0.3">
      <c r="A3681" s="189"/>
      <c r="F3681" s="247"/>
      <c r="J3681" s="189"/>
      <c r="K3681" s="189"/>
      <c r="L3681" s="189"/>
      <c r="M3681" s="189"/>
      <c r="N3681" s="189"/>
      <c r="O3681" s="189"/>
      <c r="P3681" s="189"/>
      <c r="Q3681" s="189"/>
      <c r="R3681" s="189"/>
      <c r="T3681" s="251"/>
      <c r="V3681" s="189"/>
      <c r="W3681" s="189"/>
      <c r="X3681" s="189"/>
      <c r="Y3681" s="189"/>
      <c r="AA3681" s="189"/>
      <c r="AB3681" s="189"/>
      <c r="AC3681" s="189"/>
    </row>
    <row r="3682" spans="1:29" s="246" customFormat="1" x14ac:dyDescent="0.3">
      <c r="A3682" s="189"/>
      <c r="F3682" s="247"/>
      <c r="J3682" s="189"/>
      <c r="K3682" s="189"/>
      <c r="L3682" s="189"/>
      <c r="M3682" s="189"/>
      <c r="N3682" s="189"/>
      <c r="O3682" s="189"/>
      <c r="P3682" s="189"/>
      <c r="Q3682" s="189"/>
      <c r="R3682" s="189"/>
      <c r="T3682" s="251"/>
      <c r="V3682" s="189"/>
      <c r="W3682" s="189"/>
      <c r="X3682" s="189"/>
      <c r="Y3682" s="189"/>
      <c r="AA3682" s="189"/>
      <c r="AB3682" s="189"/>
      <c r="AC3682" s="189"/>
    </row>
    <row r="3683" spans="1:29" s="246" customFormat="1" x14ac:dyDescent="0.3">
      <c r="A3683" s="189"/>
      <c r="F3683" s="247"/>
      <c r="J3683" s="189"/>
      <c r="K3683" s="189"/>
      <c r="L3683" s="189"/>
      <c r="M3683" s="189"/>
      <c r="N3683" s="189"/>
      <c r="O3683" s="189"/>
      <c r="P3683" s="189"/>
      <c r="Q3683" s="189"/>
      <c r="R3683" s="189"/>
      <c r="T3683" s="251"/>
      <c r="V3683" s="189"/>
      <c r="W3683" s="189"/>
      <c r="X3683" s="189"/>
      <c r="Y3683" s="189"/>
      <c r="AA3683" s="189"/>
      <c r="AB3683" s="189"/>
      <c r="AC3683" s="189"/>
    </row>
    <row r="3684" spans="1:29" s="246" customFormat="1" x14ac:dyDescent="0.3">
      <c r="A3684" s="189"/>
      <c r="F3684" s="247"/>
      <c r="J3684" s="189"/>
      <c r="K3684" s="189"/>
      <c r="L3684" s="189"/>
      <c r="M3684" s="189"/>
      <c r="N3684" s="189"/>
      <c r="O3684" s="189"/>
      <c r="P3684" s="189"/>
      <c r="Q3684" s="189"/>
      <c r="R3684" s="189"/>
      <c r="T3684" s="251"/>
      <c r="V3684" s="189"/>
      <c r="W3684" s="189"/>
      <c r="X3684" s="189"/>
      <c r="Y3684" s="189"/>
      <c r="AA3684" s="189"/>
      <c r="AB3684" s="189"/>
      <c r="AC3684" s="189"/>
    </row>
    <row r="3685" spans="1:29" s="246" customFormat="1" x14ac:dyDescent="0.3">
      <c r="A3685" s="189"/>
      <c r="F3685" s="247"/>
      <c r="J3685" s="189"/>
      <c r="K3685" s="189"/>
      <c r="L3685" s="189"/>
      <c r="M3685" s="189"/>
      <c r="N3685" s="189"/>
      <c r="O3685" s="189"/>
      <c r="P3685" s="189"/>
      <c r="Q3685" s="189"/>
      <c r="R3685" s="189"/>
      <c r="T3685" s="251"/>
      <c r="V3685" s="189"/>
      <c r="W3685" s="189"/>
      <c r="X3685" s="189"/>
      <c r="Y3685" s="189"/>
      <c r="AA3685" s="189"/>
      <c r="AB3685" s="189"/>
      <c r="AC3685" s="189"/>
    </row>
    <row r="3686" spans="1:29" s="246" customFormat="1" x14ac:dyDescent="0.3">
      <c r="A3686" s="189"/>
      <c r="F3686" s="247"/>
      <c r="J3686" s="189"/>
      <c r="K3686" s="189"/>
      <c r="L3686" s="189"/>
      <c r="M3686" s="189"/>
      <c r="N3686" s="189"/>
      <c r="O3686" s="189"/>
      <c r="P3686" s="189"/>
      <c r="Q3686" s="189"/>
      <c r="R3686" s="189"/>
      <c r="T3686" s="251"/>
      <c r="V3686" s="189"/>
      <c r="W3686" s="189"/>
      <c r="X3686" s="189"/>
      <c r="Y3686" s="189"/>
      <c r="AA3686" s="189"/>
      <c r="AB3686" s="189"/>
      <c r="AC3686" s="189"/>
    </row>
    <row r="3687" spans="1:29" s="246" customFormat="1" x14ac:dyDescent="0.3">
      <c r="A3687" s="189"/>
      <c r="F3687" s="247"/>
      <c r="J3687" s="189"/>
      <c r="K3687" s="189"/>
      <c r="L3687" s="189"/>
      <c r="M3687" s="189"/>
      <c r="N3687" s="189"/>
      <c r="O3687" s="189"/>
      <c r="P3687" s="189"/>
      <c r="Q3687" s="189"/>
      <c r="R3687" s="189"/>
      <c r="T3687" s="251"/>
      <c r="V3687" s="189"/>
      <c r="W3687" s="189"/>
      <c r="X3687" s="189"/>
      <c r="Y3687" s="189"/>
      <c r="AA3687" s="189"/>
      <c r="AB3687" s="189"/>
      <c r="AC3687" s="189"/>
    </row>
    <row r="3688" spans="1:29" s="246" customFormat="1" x14ac:dyDescent="0.3">
      <c r="A3688" s="189"/>
      <c r="F3688" s="247"/>
      <c r="J3688" s="189"/>
      <c r="K3688" s="189"/>
      <c r="L3688" s="189"/>
      <c r="M3688" s="189"/>
      <c r="N3688" s="189"/>
      <c r="O3688" s="189"/>
      <c r="P3688" s="189"/>
      <c r="Q3688" s="189"/>
      <c r="R3688" s="189"/>
      <c r="T3688" s="251"/>
      <c r="V3688" s="189"/>
      <c r="W3688" s="189"/>
      <c r="X3688" s="189"/>
      <c r="Y3688" s="189"/>
      <c r="AA3688" s="189"/>
      <c r="AB3688" s="189"/>
      <c r="AC3688" s="189"/>
    </row>
    <row r="3689" spans="1:29" s="246" customFormat="1" x14ac:dyDescent="0.3">
      <c r="A3689" s="189"/>
      <c r="F3689" s="247"/>
      <c r="J3689" s="189"/>
      <c r="K3689" s="189"/>
      <c r="L3689" s="189"/>
      <c r="M3689" s="189"/>
      <c r="N3689" s="189"/>
      <c r="O3689" s="189"/>
      <c r="P3689" s="189"/>
      <c r="Q3689" s="189"/>
      <c r="R3689" s="189"/>
      <c r="T3689" s="251"/>
      <c r="V3689" s="189"/>
      <c r="W3689" s="189"/>
      <c r="X3689" s="189"/>
      <c r="Y3689" s="189"/>
      <c r="AA3689" s="189"/>
      <c r="AB3689" s="189"/>
      <c r="AC3689" s="189"/>
    </row>
    <row r="3690" spans="1:29" s="246" customFormat="1" x14ac:dyDescent="0.3">
      <c r="A3690" s="189"/>
      <c r="F3690" s="247"/>
      <c r="J3690" s="189"/>
      <c r="K3690" s="189"/>
      <c r="L3690" s="189"/>
      <c r="M3690" s="189"/>
      <c r="N3690" s="189"/>
      <c r="O3690" s="189"/>
      <c r="P3690" s="189"/>
      <c r="Q3690" s="189"/>
      <c r="R3690" s="189"/>
      <c r="T3690" s="251"/>
      <c r="V3690" s="189"/>
      <c r="W3690" s="189"/>
      <c r="X3690" s="189"/>
      <c r="Y3690" s="189"/>
      <c r="AA3690" s="189"/>
      <c r="AB3690" s="189"/>
      <c r="AC3690" s="189"/>
    </row>
    <row r="3691" spans="1:29" s="246" customFormat="1" x14ac:dyDescent="0.3">
      <c r="A3691" s="189"/>
      <c r="F3691" s="247"/>
      <c r="J3691" s="189"/>
      <c r="K3691" s="189"/>
      <c r="L3691" s="189"/>
      <c r="M3691" s="189"/>
      <c r="N3691" s="189"/>
      <c r="O3691" s="189"/>
      <c r="P3691" s="189"/>
      <c r="Q3691" s="189"/>
      <c r="R3691" s="189"/>
      <c r="T3691" s="251"/>
      <c r="V3691" s="189"/>
      <c r="W3691" s="189"/>
      <c r="X3691" s="189"/>
      <c r="Y3691" s="189"/>
      <c r="AA3691" s="189"/>
      <c r="AB3691" s="189"/>
      <c r="AC3691" s="189"/>
    </row>
    <row r="3692" spans="1:29" s="246" customFormat="1" x14ac:dyDescent="0.3">
      <c r="A3692" s="189"/>
      <c r="F3692" s="247"/>
      <c r="J3692" s="189"/>
      <c r="K3692" s="189"/>
      <c r="L3692" s="189"/>
      <c r="M3692" s="189"/>
      <c r="N3692" s="189"/>
      <c r="O3692" s="189"/>
      <c r="P3692" s="189"/>
      <c r="Q3692" s="189"/>
      <c r="R3692" s="189"/>
      <c r="T3692" s="251"/>
      <c r="V3692" s="189"/>
      <c r="W3692" s="189"/>
      <c r="X3692" s="189"/>
      <c r="Y3692" s="189"/>
      <c r="AA3692" s="189"/>
      <c r="AB3692" s="189"/>
      <c r="AC3692" s="189"/>
    </row>
    <row r="3693" spans="1:29" s="246" customFormat="1" x14ac:dyDescent="0.3">
      <c r="A3693" s="189"/>
      <c r="F3693" s="247"/>
      <c r="J3693" s="189"/>
      <c r="K3693" s="189"/>
      <c r="L3693" s="189"/>
      <c r="M3693" s="189"/>
      <c r="N3693" s="189"/>
      <c r="O3693" s="189"/>
      <c r="P3693" s="189"/>
      <c r="Q3693" s="189"/>
      <c r="R3693" s="189"/>
      <c r="T3693" s="251"/>
      <c r="V3693" s="189"/>
      <c r="W3693" s="189"/>
      <c r="X3693" s="189"/>
      <c r="Y3693" s="189"/>
      <c r="AA3693" s="189"/>
      <c r="AB3693" s="189"/>
      <c r="AC3693" s="189"/>
    </row>
    <row r="3694" spans="1:29" s="246" customFormat="1" x14ac:dyDescent="0.3">
      <c r="A3694" s="189"/>
      <c r="F3694" s="247"/>
      <c r="J3694" s="189"/>
      <c r="K3694" s="189"/>
      <c r="L3694" s="189"/>
      <c r="M3694" s="189"/>
      <c r="N3694" s="189"/>
      <c r="O3694" s="189"/>
      <c r="P3694" s="189"/>
      <c r="Q3694" s="189"/>
      <c r="R3694" s="189"/>
      <c r="T3694" s="251"/>
      <c r="V3694" s="189"/>
      <c r="W3694" s="189"/>
      <c r="X3694" s="189"/>
      <c r="Y3694" s="189"/>
      <c r="AA3694" s="189"/>
      <c r="AB3694" s="189"/>
      <c r="AC3694" s="189"/>
    </row>
    <row r="3695" spans="1:29" s="246" customFormat="1" x14ac:dyDescent="0.3">
      <c r="A3695" s="189"/>
      <c r="F3695" s="247"/>
      <c r="J3695" s="189"/>
      <c r="K3695" s="189"/>
      <c r="L3695" s="189"/>
      <c r="M3695" s="189"/>
      <c r="N3695" s="189"/>
      <c r="O3695" s="189"/>
      <c r="P3695" s="189"/>
      <c r="Q3695" s="189"/>
      <c r="R3695" s="189"/>
      <c r="T3695" s="251"/>
      <c r="V3695" s="189"/>
      <c r="W3695" s="189"/>
      <c r="X3695" s="189"/>
      <c r="Y3695" s="189"/>
      <c r="AA3695" s="189"/>
      <c r="AB3695" s="189"/>
      <c r="AC3695" s="189"/>
    </row>
    <row r="3696" spans="1:29" s="246" customFormat="1" x14ac:dyDescent="0.3">
      <c r="A3696" s="189"/>
      <c r="F3696" s="247"/>
      <c r="J3696" s="189"/>
      <c r="K3696" s="189"/>
      <c r="L3696" s="189"/>
      <c r="M3696" s="189"/>
      <c r="N3696" s="189"/>
      <c r="O3696" s="189"/>
      <c r="P3696" s="189"/>
      <c r="Q3696" s="189"/>
      <c r="R3696" s="189"/>
      <c r="T3696" s="251"/>
      <c r="V3696" s="189"/>
      <c r="W3696" s="189"/>
      <c r="X3696" s="189"/>
      <c r="Y3696" s="189"/>
      <c r="AA3696" s="189"/>
      <c r="AB3696" s="189"/>
      <c r="AC3696" s="189"/>
    </row>
    <row r="3697" spans="1:29" s="246" customFormat="1" x14ac:dyDescent="0.3">
      <c r="A3697" s="189"/>
      <c r="F3697" s="247"/>
      <c r="J3697" s="189"/>
      <c r="K3697" s="189"/>
      <c r="L3697" s="189"/>
      <c r="M3697" s="189"/>
      <c r="N3697" s="189"/>
      <c r="O3697" s="189"/>
      <c r="P3697" s="189"/>
      <c r="Q3697" s="189"/>
      <c r="R3697" s="189"/>
      <c r="T3697" s="251"/>
      <c r="V3697" s="189"/>
      <c r="W3697" s="189"/>
      <c r="X3697" s="189"/>
      <c r="Y3697" s="189"/>
      <c r="AA3697" s="189"/>
      <c r="AB3697" s="189"/>
      <c r="AC3697" s="189"/>
    </row>
    <row r="3698" spans="1:29" s="246" customFormat="1" x14ac:dyDescent="0.3">
      <c r="A3698" s="189"/>
      <c r="F3698" s="247"/>
      <c r="J3698" s="189"/>
      <c r="K3698" s="189"/>
      <c r="L3698" s="189"/>
      <c r="M3698" s="189"/>
      <c r="N3698" s="189"/>
      <c r="O3698" s="189"/>
      <c r="P3698" s="189"/>
      <c r="Q3698" s="189"/>
      <c r="R3698" s="189"/>
      <c r="T3698" s="251"/>
      <c r="V3698" s="189"/>
      <c r="W3698" s="189"/>
      <c r="X3698" s="189"/>
      <c r="Y3698" s="189"/>
      <c r="AA3698" s="189"/>
      <c r="AB3698" s="189"/>
      <c r="AC3698" s="189"/>
    </row>
    <row r="3699" spans="1:29" s="246" customFormat="1" x14ac:dyDescent="0.3">
      <c r="A3699" s="189"/>
      <c r="F3699" s="247"/>
      <c r="J3699" s="189"/>
      <c r="K3699" s="189"/>
      <c r="L3699" s="189"/>
      <c r="M3699" s="189"/>
      <c r="N3699" s="189"/>
      <c r="O3699" s="189"/>
      <c r="P3699" s="189"/>
      <c r="Q3699" s="189"/>
      <c r="R3699" s="189"/>
      <c r="T3699" s="251"/>
      <c r="V3699" s="189"/>
      <c r="W3699" s="189"/>
      <c r="X3699" s="189"/>
      <c r="Y3699" s="189"/>
      <c r="AA3699" s="189"/>
      <c r="AB3699" s="189"/>
      <c r="AC3699" s="189"/>
    </row>
    <row r="3700" spans="1:29" s="246" customFormat="1" x14ac:dyDescent="0.3">
      <c r="A3700" s="189"/>
      <c r="F3700" s="247"/>
      <c r="J3700" s="189"/>
      <c r="K3700" s="189"/>
      <c r="L3700" s="189"/>
      <c r="M3700" s="189"/>
      <c r="N3700" s="189"/>
      <c r="O3700" s="189"/>
      <c r="P3700" s="189"/>
      <c r="Q3700" s="189"/>
      <c r="R3700" s="189"/>
      <c r="T3700" s="251"/>
      <c r="V3700" s="189"/>
      <c r="W3700" s="189"/>
      <c r="X3700" s="189"/>
      <c r="Y3700" s="189"/>
      <c r="AA3700" s="189"/>
      <c r="AB3700" s="189"/>
      <c r="AC3700" s="189"/>
    </row>
    <row r="3701" spans="1:29" s="246" customFormat="1" x14ac:dyDescent="0.3">
      <c r="A3701" s="189"/>
      <c r="F3701" s="247"/>
      <c r="J3701" s="189"/>
      <c r="K3701" s="189"/>
      <c r="L3701" s="189"/>
      <c r="M3701" s="189"/>
      <c r="N3701" s="189"/>
      <c r="O3701" s="189"/>
      <c r="P3701" s="189"/>
      <c r="Q3701" s="189"/>
      <c r="R3701" s="189"/>
      <c r="T3701" s="251"/>
      <c r="V3701" s="189"/>
      <c r="W3701" s="189"/>
      <c r="X3701" s="189"/>
      <c r="Y3701" s="189"/>
      <c r="AA3701" s="189"/>
      <c r="AB3701" s="189"/>
      <c r="AC3701" s="189"/>
    </row>
    <row r="3702" spans="1:29" s="246" customFormat="1" x14ac:dyDescent="0.3">
      <c r="A3702" s="189"/>
      <c r="F3702" s="247"/>
      <c r="J3702" s="189"/>
      <c r="K3702" s="189"/>
      <c r="L3702" s="189"/>
      <c r="M3702" s="189"/>
      <c r="N3702" s="189"/>
      <c r="O3702" s="189"/>
      <c r="P3702" s="189"/>
      <c r="Q3702" s="189"/>
      <c r="R3702" s="189"/>
      <c r="T3702" s="251"/>
      <c r="V3702" s="189"/>
      <c r="W3702" s="189"/>
      <c r="X3702" s="189"/>
      <c r="Y3702" s="189"/>
      <c r="AA3702" s="189"/>
      <c r="AB3702" s="189"/>
      <c r="AC3702" s="189"/>
    </row>
    <row r="3703" spans="1:29" s="246" customFormat="1" x14ac:dyDescent="0.3">
      <c r="A3703" s="189"/>
      <c r="F3703" s="247"/>
      <c r="J3703" s="189"/>
      <c r="K3703" s="189"/>
      <c r="L3703" s="189"/>
      <c r="M3703" s="189"/>
      <c r="N3703" s="189"/>
      <c r="O3703" s="189"/>
      <c r="P3703" s="189"/>
      <c r="Q3703" s="189"/>
      <c r="R3703" s="189"/>
      <c r="T3703" s="251"/>
      <c r="V3703" s="189"/>
      <c r="W3703" s="189"/>
      <c r="X3703" s="189"/>
      <c r="Y3703" s="189"/>
      <c r="AA3703" s="189"/>
      <c r="AB3703" s="189"/>
      <c r="AC3703" s="189"/>
    </row>
    <row r="3704" spans="1:29" s="246" customFormat="1" x14ac:dyDescent="0.3">
      <c r="A3704" s="189"/>
      <c r="F3704" s="247"/>
      <c r="J3704" s="189"/>
      <c r="K3704" s="189"/>
      <c r="L3704" s="189"/>
      <c r="M3704" s="189"/>
      <c r="N3704" s="189"/>
      <c r="O3704" s="189"/>
      <c r="P3704" s="189"/>
      <c r="Q3704" s="189"/>
      <c r="R3704" s="189"/>
      <c r="T3704" s="251"/>
      <c r="V3704" s="189"/>
      <c r="W3704" s="189"/>
      <c r="X3704" s="189"/>
      <c r="Y3704" s="189"/>
      <c r="AA3704" s="189"/>
      <c r="AB3704" s="189"/>
      <c r="AC3704" s="189"/>
    </row>
    <row r="3705" spans="1:29" s="246" customFormat="1" x14ac:dyDescent="0.3">
      <c r="A3705" s="189"/>
      <c r="F3705" s="247"/>
      <c r="J3705" s="189"/>
      <c r="K3705" s="189"/>
      <c r="L3705" s="189"/>
      <c r="M3705" s="189"/>
      <c r="N3705" s="189"/>
      <c r="O3705" s="189"/>
      <c r="P3705" s="189"/>
      <c r="Q3705" s="189"/>
      <c r="R3705" s="189"/>
      <c r="T3705" s="251"/>
      <c r="V3705" s="189"/>
      <c r="W3705" s="189"/>
      <c r="X3705" s="189"/>
      <c r="Y3705" s="189"/>
      <c r="AA3705" s="189"/>
      <c r="AB3705" s="189"/>
      <c r="AC3705" s="189"/>
    </row>
    <row r="3706" spans="1:29" s="246" customFormat="1" x14ac:dyDescent="0.3">
      <c r="A3706" s="189"/>
      <c r="F3706" s="247"/>
      <c r="J3706" s="189"/>
      <c r="K3706" s="189"/>
      <c r="L3706" s="189"/>
      <c r="M3706" s="189"/>
      <c r="N3706" s="189"/>
      <c r="O3706" s="189"/>
      <c r="P3706" s="189"/>
      <c r="Q3706" s="189"/>
      <c r="R3706" s="189"/>
      <c r="T3706" s="251"/>
      <c r="V3706" s="189"/>
      <c r="W3706" s="189"/>
      <c r="X3706" s="189"/>
      <c r="Y3706" s="189"/>
      <c r="AA3706" s="189"/>
      <c r="AB3706" s="189"/>
      <c r="AC3706" s="189"/>
    </row>
    <row r="3707" spans="1:29" s="246" customFormat="1" x14ac:dyDescent="0.3">
      <c r="A3707" s="189"/>
      <c r="F3707" s="247"/>
      <c r="J3707" s="189"/>
      <c r="K3707" s="189"/>
      <c r="L3707" s="189"/>
      <c r="M3707" s="189"/>
      <c r="N3707" s="189"/>
      <c r="O3707" s="189"/>
      <c r="P3707" s="189"/>
      <c r="Q3707" s="189"/>
      <c r="R3707" s="189"/>
      <c r="T3707" s="251"/>
      <c r="V3707" s="189"/>
      <c r="W3707" s="189"/>
      <c r="X3707" s="189"/>
      <c r="Y3707" s="189"/>
      <c r="AA3707" s="189"/>
      <c r="AB3707" s="189"/>
      <c r="AC3707" s="189"/>
    </row>
    <row r="3708" spans="1:29" s="246" customFormat="1" x14ac:dyDescent="0.3">
      <c r="A3708" s="189"/>
      <c r="F3708" s="247"/>
      <c r="J3708" s="189"/>
      <c r="K3708" s="189"/>
      <c r="L3708" s="189"/>
      <c r="M3708" s="189"/>
      <c r="N3708" s="189"/>
      <c r="O3708" s="189"/>
      <c r="P3708" s="189"/>
      <c r="Q3708" s="189"/>
      <c r="R3708" s="189"/>
      <c r="T3708" s="251"/>
      <c r="V3708" s="189"/>
      <c r="W3708" s="189"/>
      <c r="X3708" s="189"/>
      <c r="Y3708" s="189"/>
      <c r="AA3708" s="189"/>
      <c r="AB3708" s="189"/>
      <c r="AC3708" s="189"/>
    </row>
    <row r="3709" spans="1:29" s="246" customFormat="1" x14ac:dyDescent="0.3">
      <c r="A3709" s="189"/>
      <c r="F3709" s="247"/>
      <c r="J3709" s="189"/>
      <c r="K3709" s="189"/>
      <c r="L3709" s="189"/>
      <c r="M3709" s="189"/>
      <c r="N3709" s="189"/>
      <c r="O3709" s="189"/>
      <c r="P3709" s="189"/>
      <c r="Q3709" s="189"/>
      <c r="R3709" s="189"/>
      <c r="T3709" s="251"/>
      <c r="V3709" s="189"/>
      <c r="W3709" s="189"/>
      <c r="X3709" s="189"/>
      <c r="Y3709" s="189"/>
      <c r="AA3709" s="189"/>
      <c r="AB3709" s="189"/>
      <c r="AC3709" s="189"/>
    </row>
    <row r="3710" spans="1:29" s="246" customFormat="1" x14ac:dyDescent="0.3">
      <c r="A3710" s="189"/>
      <c r="F3710" s="247"/>
      <c r="J3710" s="189"/>
      <c r="K3710" s="189"/>
      <c r="L3710" s="189"/>
      <c r="M3710" s="189"/>
      <c r="N3710" s="189"/>
      <c r="O3710" s="189"/>
      <c r="P3710" s="189"/>
      <c r="Q3710" s="189"/>
      <c r="R3710" s="189"/>
      <c r="T3710" s="251"/>
      <c r="V3710" s="189"/>
      <c r="W3710" s="189"/>
      <c r="X3710" s="189"/>
      <c r="Y3710" s="189"/>
      <c r="AA3710" s="189"/>
      <c r="AB3710" s="189"/>
      <c r="AC3710" s="189"/>
    </row>
    <row r="3711" spans="1:29" s="246" customFormat="1" x14ac:dyDescent="0.3">
      <c r="A3711" s="189"/>
      <c r="F3711" s="247"/>
      <c r="J3711" s="189"/>
      <c r="K3711" s="189"/>
      <c r="L3711" s="189"/>
      <c r="M3711" s="189"/>
      <c r="N3711" s="189"/>
      <c r="O3711" s="189"/>
      <c r="P3711" s="189"/>
      <c r="Q3711" s="189"/>
      <c r="R3711" s="189"/>
      <c r="T3711" s="251"/>
      <c r="V3711" s="189"/>
      <c r="W3711" s="189"/>
      <c r="X3711" s="189"/>
      <c r="Y3711" s="189"/>
      <c r="AA3711" s="189"/>
      <c r="AB3711" s="189"/>
      <c r="AC3711" s="189"/>
    </row>
    <row r="3712" spans="1:29" s="246" customFormat="1" x14ac:dyDescent="0.3">
      <c r="A3712" s="189"/>
      <c r="F3712" s="247"/>
      <c r="J3712" s="189"/>
      <c r="K3712" s="189"/>
      <c r="L3712" s="189"/>
      <c r="M3712" s="189"/>
      <c r="N3712" s="189"/>
      <c r="O3712" s="189"/>
      <c r="P3712" s="189"/>
      <c r="Q3712" s="189"/>
      <c r="R3712" s="189"/>
      <c r="T3712" s="251"/>
      <c r="V3712" s="189"/>
      <c r="W3712" s="189"/>
      <c r="X3712" s="189"/>
      <c r="Y3712" s="189"/>
      <c r="AA3712" s="189"/>
      <c r="AB3712" s="189"/>
      <c r="AC3712" s="189"/>
    </row>
    <row r="3713" spans="1:30" s="246" customFormat="1" x14ac:dyDescent="0.3">
      <c r="A3713" s="189"/>
      <c r="F3713" s="247"/>
      <c r="J3713" s="189"/>
      <c r="K3713" s="189"/>
      <c r="L3713" s="189"/>
      <c r="M3713" s="189"/>
      <c r="N3713" s="189"/>
      <c r="O3713" s="189"/>
      <c r="P3713" s="189"/>
      <c r="Q3713" s="189"/>
      <c r="R3713" s="189"/>
      <c r="T3713" s="251"/>
      <c r="V3713" s="189"/>
      <c r="W3713" s="189"/>
      <c r="X3713" s="189"/>
      <c r="Y3713" s="189"/>
      <c r="AA3713" s="189"/>
      <c r="AB3713" s="189"/>
      <c r="AC3713" s="189"/>
      <c r="AD3713" s="252"/>
    </row>
    <row r="3714" spans="1:30" s="246" customFormat="1" x14ac:dyDescent="0.3">
      <c r="A3714" s="189"/>
      <c r="F3714" s="247"/>
      <c r="J3714" s="189"/>
      <c r="K3714" s="189"/>
      <c r="L3714" s="189"/>
      <c r="M3714" s="189"/>
      <c r="N3714" s="189"/>
      <c r="O3714" s="189"/>
      <c r="P3714" s="189"/>
      <c r="Q3714" s="189"/>
      <c r="R3714" s="189"/>
      <c r="T3714" s="251"/>
      <c r="V3714" s="189"/>
      <c r="W3714" s="189"/>
      <c r="X3714" s="189"/>
      <c r="Y3714" s="189"/>
      <c r="AA3714" s="189"/>
      <c r="AB3714" s="189"/>
      <c r="AC3714" s="189"/>
    </row>
    <row r="3715" spans="1:30" s="246" customFormat="1" x14ac:dyDescent="0.3">
      <c r="A3715" s="189"/>
      <c r="F3715" s="247"/>
      <c r="J3715" s="189"/>
      <c r="K3715" s="189"/>
      <c r="L3715" s="189"/>
      <c r="M3715" s="189"/>
      <c r="N3715" s="189"/>
      <c r="O3715" s="189"/>
      <c r="P3715" s="189"/>
      <c r="Q3715" s="189"/>
      <c r="R3715" s="189"/>
      <c r="T3715" s="251"/>
      <c r="V3715" s="189"/>
      <c r="W3715" s="189"/>
      <c r="X3715" s="189"/>
      <c r="Y3715" s="189"/>
      <c r="AA3715" s="189"/>
      <c r="AB3715" s="189"/>
      <c r="AC3715" s="189"/>
    </row>
    <row r="3716" spans="1:30" s="246" customFormat="1" x14ac:dyDescent="0.3">
      <c r="A3716" s="189"/>
      <c r="F3716" s="247"/>
      <c r="J3716" s="189"/>
      <c r="K3716" s="189"/>
      <c r="L3716" s="189"/>
      <c r="M3716" s="189"/>
      <c r="N3716" s="189"/>
      <c r="O3716" s="189"/>
      <c r="P3716" s="189"/>
      <c r="Q3716" s="189"/>
      <c r="R3716" s="189"/>
      <c r="T3716" s="251"/>
      <c r="V3716" s="189"/>
      <c r="W3716" s="189"/>
      <c r="X3716" s="189"/>
      <c r="Y3716" s="189"/>
      <c r="AA3716" s="189"/>
      <c r="AB3716" s="189"/>
      <c r="AC3716" s="189"/>
    </row>
    <row r="3717" spans="1:30" s="246" customFormat="1" x14ac:dyDescent="0.3">
      <c r="A3717" s="189"/>
      <c r="F3717" s="247"/>
      <c r="J3717" s="189"/>
      <c r="K3717" s="189"/>
      <c r="L3717" s="189"/>
      <c r="M3717" s="189"/>
      <c r="N3717" s="189"/>
      <c r="O3717" s="189"/>
      <c r="P3717" s="189"/>
      <c r="Q3717" s="189"/>
      <c r="R3717" s="189"/>
      <c r="T3717" s="251"/>
      <c r="V3717" s="189"/>
      <c r="W3717" s="189"/>
      <c r="X3717" s="189"/>
      <c r="Y3717" s="189"/>
      <c r="AA3717" s="189"/>
      <c r="AB3717" s="189"/>
      <c r="AC3717" s="189"/>
    </row>
    <row r="3718" spans="1:30" s="246" customFormat="1" x14ac:dyDescent="0.3">
      <c r="A3718" s="189"/>
      <c r="F3718" s="247"/>
      <c r="J3718" s="189"/>
      <c r="K3718" s="189"/>
      <c r="L3718" s="189"/>
      <c r="M3718" s="189"/>
      <c r="N3718" s="189"/>
      <c r="O3718" s="189"/>
      <c r="P3718" s="189"/>
      <c r="Q3718" s="189"/>
      <c r="R3718" s="189"/>
      <c r="T3718" s="251"/>
      <c r="V3718" s="189"/>
      <c r="W3718" s="189"/>
      <c r="X3718" s="189"/>
      <c r="Y3718" s="189"/>
      <c r="AA3718" s="189"/>
      <c r="AB3718" s="189"/>
      <c r="AC3718" s="189"/>
    </row>
    <row r="3719" spans="1:30" s="246" customFormat="1" x14ac:dyDescent="0.3">
      <c r="A3719" s="189"/>
      <c r="F3719" s="247"/>
      <c r="J3719" s="189"/>
      <c r="K3719" s="189"/>
      <c r="L3719" s="189"/>
      <c r="M3719" s="189"/>
      <c r="N3719" s="189"/>
      <c r="O3719" s="189"/>
      <c r="P3719" s="189"/>
      <c r="Q3719" s="189"/>
      <c r="R3719" s="189"/>
      <c r="T3719" s="251"/>
      <c r="V3719" s="189"/>
      <c r="W3719" s="189"/>
      <c r="X3719" s="189"/>
      <c r="Y3719" s="189"/>
      <c r="AA3719" s="189"/>
      <c r="AB3719" s="189"/>
      <c r="AC3719" s="189"/>
    </row>
    <row r="3720" spans="1:30" s="246" customFormat="1" x14ac:dyDescent="0.3">
      <c r="A3720" s="189"/>
      <c r="F3720" s="247"/>
      <c r="J3720" s="189"/>
      <c r="K3720" s="189"/>
      <c r="L3720" s="189"/>
      <c r="M3720" s="189"/>
      <c r="N3720" s="189"/>
      <c r="O3720" s="189"/>
      <c r="P3720" s="189"/>
      <c r="Q3720" s="189"/>
      <c r="R3720" s="189"/>
      <c r="T3720" s="251"/>
      <c r="V3720" s="189"/>
      <c r="W3720" s="189"/>
      <c r="X3720" s="189"/>
      <c r="Y3720" s="189"/>
      <c r="AA3720" s="189"/>
      <c r="AB3720" s="189"/>
      <c r="AC3720" s="189"/>
    </row>
    <row r="3721" spans="1:30" s="246" customFormat="1" x14ac:dyDescent="0.3">
      <c r="A3721" s="189"/>
      <c r="F3721" s="247"/>
      <c r="J3721" s="189"/>
      <c r="K3721" s="189"/>
      <c r="L3721" s="189"/>
      <c r="M3721" s="189"/>
      <c r="N3721" s="189"/>
      <c r="O3721" s="189"/>
      <c r="P3721" s="189"/>
      <c r="Q3721" s="189"/>
      <c r="R3721" s="189"/>
      <c r="T3721" s="251"/>
      <c r="V3721" s="189"/>
      <c r="W3721" s="189"/>
      <c r="X3721" s="189"/>
      <c r="Y3721" s="189"/>
      <c r="AA3721" s="189"/>
      <c r="AB3721" s="189"/>
      <c r="AC3721" s="189"/>
    </row>
    <row r="3722" spans="1:30" s="246" customFormat="1" x14ac:dyDescent="0.3">
      <c r="A3722" s="189"/>
      <c r="F3722" s="247"/>
      <c r="J3722" s="189"/>
      <c r="K3722" s="189"/>
      <c r="L3722" s="189"/>
      <c r="M3722" s="189"/>
      <c r="N3722" s="189"/>
      <c r="O3722" s="189"/>
      <c r="P3722" s="189"/>
      <c r="Q3722" s="189"/>
      <c r="R3722" s="189"/>
      <c r="T3722" s="251"/>
      <c r="V3722" s="189"/>
      <c r="W3722" s="189"/>
      <c r="X3722" s="189"/>
      <c r="Y3722" s="189"/>
      <c r="AA3722" s="189"/>
      <c r="AB3722" s="189"/>
      <c r="AC3722" s="189"/>
    </row>
    <row r="3723" spans="1:30" s="246" customFormat="1" x14ac:dyDescent="0.3">
      <c r="A3723" s="189"/>
      <c r="F3723" s="247"/>
      <c r="J3723" s="189"/>
      <c r="K3723" s="189"/>
      <c r="L3723" s="189"/>
      <c r="M3723" s="189"/>
      <c r="N3723" s="189"/>
      <c r="O3723" s="189"/>
      <c r="P3723" s="189"/>
      <c r="Q3723" s="189"/>
      <c r="R3723" s="189"/>
      <c r="T3723" s="251"/>
      <c r="V3723" s="189"/>
      <c r="W3723" s="189"/>
      <c r="X3723" s="189"/>
      <c r="Y3723" s="189"/>
      <c r="AA3723" s="189"/>
      <c r="AB3723" s="189"/>
      <c r="AC3723" s="189"/>
    </row>
    <row r="3724" spans="1:30" s="246" customFormat="1" x14ac:dyDescent="0.3">
      <c r="A3724" s="189"/>
      <c r="F3724" s="247"/>
      <c r="J3724" s="189"/>
      <c r="K3724" s="189"/>
      <c r="L3724" s="189"/>
      <c r="M3724" s="189"/>
      <c r="N3724" s="189"/>
      <c r="O3724" s="189"/>
      <c r="P3724" s="189"/>
      <c r="Q3724" s="189"/>
      <c r="R3724" s="189"/>
      <c r="T3724" s="251"/>
      <c r="V3724" s="189"/>
      <c r="W3724" s="189"/>
      <c r="X3724" s="189"/>
      <c r="Y3724" s="189"/>
      <c r="AA3724" s="189"/>
      <c r="AB3724" s="189"/>
      <c r="AC3724" s="189"/>
    </row>
    <row r="3725" spans="1:30" s="246" customFormat="1" x14ac:dyDescent="0.3">
      <c r="A3725" s="189"/>
      <c r="F3725" s="247"/>
      <c r="J3725" s="189"/>
      <c r="K3725" s="189"/>
      <c r="L3725" s="189"/>
      <c r="M3725" s="189"/>
      <c r="N3725" s="189"/>
      <c r="O3725" s="189"/>
      <c r="P3725" s="189"/>
      <c r="Q3725" s="189"/>
      <c r="R3725" s="189"/>
      <c r="T3725" s="251"/>
      <c r="V3725" s="189"/>
      <c r="W3725" s="189"/>
      <c r="X3725" s="189"/>
      <c r="Y3725" s="189"/>
      <c r="AA3725" s="189"/>
      <c r="AB3725" s="189"/>
      <c r="AC3725" s="189"/>
    </row>
    <row r="3726" spans="1:30" s="246" customFormat="1" x14ac:dyDescent="0.3">
      <c r="A3726" s="189"/>
      <c r="F3726" s="247"/>
      <c r="J3726" s="189"/>
      <c r="K3726" s="189"/>
      <c r="L3726" s="189"/>
      <c r="M3726" s="189"/>
      <c r="N3726" s="189"/>
      <c r="O3726" s="189"/>
      <c r="P3726" s="189"/>
      <c r="Q3726" s="189"/>
      <c r="R3726" s="189"/>
      <c r="T3726" s="251"/>
      <c r="V3726" s="189"/>
      <c r="W3726" s="189"/>
      <c r="X3726" s="189"/>
      <c r="Y3726" s="189"/>
      <c r="AA3726" s="189"/>
      <c r="AB3726" s="189"/>
      <c r="AC3726" s="189"/>
    </row>
    <row r="3727" spans="1:30" s="246" customFormat="1" x14ac:dyDescent="0.3">
      <c r="A3727" s="189"/>
      <c r="F3727" s="247"/>
      <c r="J3727" s="189"/>
      <c r="K3727" s="189"/>
      <c r="L3727" s="189"/>
      <c r="M3727" s="189"/>
      <c r="N3727" s="189"/>
      <c r="O3727" s="189"/>
      <c r="P3727" s="189"/>
      <c r="Q3727" s="189"/>
      <c r="R3727" s="189"/>
      <c r="T3727" s="251"/>
      <c r="V3727" s="189"/>
      <c r="W3727" s="189"/>
      <c r="X3727" s="189"/>
      <c r="Y3727" s="189"/>
      <c r="AA3727" s="189"/>
      <c r="AB3727" s="189"/>
      <c r="AC3727" s="189"/>
    </row>
    <row r="3728" spans="1:30" s="246" customFormat="1" x14ac:dyDescent="0.3">
      <c r="A3728" s="189"/>
      <c r="F3728" s="247"/>
      <c r="J3728" s="189"/>
      <c r="K3728" s="189"/>
      <c r="L3728" s="189"/>
      <c r="M3728" s="189"/>
      <c r="N3728" s="189"/>
      <c r="O3728" s="189"/>
      <c r="P3728" s="189"/>
      <c r="Q3728" s="189"/>
      <c r="R3728" s="189"/>
      <c r="T3728" s="251"/>
      <c r="V3728" s="189"/>
      <c r="W3728" s="189"/>
      <c r="X3728" s="189"/>
      <c r="Y3728" s="189"/>
      <c r="AA3728" s="189"/>
      <c r="AB3728" s="189"/>
      <c r="AC3728" s="189"/>
    </row>
    <row r="3729" spans="1:29" s="246" customFormat="1" x14ac:dyDescent="0.3">
      <c r="A3729" s="189"/>
      <c r="F3729" s="247"/>
      <c r="J3729" s="189"/>
      <c r="K3729" s="189"/>
      <c r="L3729" s="189"/>
      <c r="M3729" s="189"/>
      <c r="N3729" s="189"/>
      <c r="O3729" s="189"/>
      <c r="P3729" s="189"/>
      <c r="Q3729" s="189"/>
      <c r="R3729" s="189"/>
      <c r="T3729" s="251"/>
      <c r="V3729" s="189"/>
      <c r="W3729" s="189"/>
      <c r="X3729" s="189"/>
      <c r="Y3729" s="189"/>
      <c r="AA3729" s="189"/>
      <c r="AB3729" s="189"/>
      <c r="AC3729" s="189"/>
    </row>
    <row r="3730" spans="1:29" s="246" customFormat="1" x14ac:dyDescent="0.3">
      <c r="A3730" s="189"/>
      <c r="F3730" s="247"/>
      <c r="J3730" s="189"/>
      <c r="K3730" s="189"/>
      <c r="L3730" s="189"/>
      <c r="M3730" s="189"/>
      <c r="N3730" s="189"/>
      <c r="O3730" s="189"/>
      <c r="P3730" s="189"/>
      <c r="Q3730" s="189"/>
      <c r="R3730" s="189"/>
      <c r="T3730" s="251"/>
      <c r="V3730" s="189"/>
      <c r="W3730" s="189"/>
      <c r="X3730" s="189"/>
      <c r="Y3730" s="189"/>
      <c r="AA3730" s="189"/>
      <c r="AB3730" s="189"/>
      <c r="AC3730" s="189"/>
    </row>
    <row r="3731" spans="1:29" s="246" customFormat="1" x14ac:dyDescent="0.3">
      <c r="A3731" s="189"/>
      <c r="F3731" s="247"/>
      <c r="J3731" s="189"/>
      <c r="K3731" s="189"/>
      <c r="L3731" s="189"/>
      <c r="M3731" s="189"/>
      <c r="N3731" s="189"/>
      <c r="O3731" s="189"/>
      <c r="P3731" s="189"/>
      <c r="Q3731" s="189"/>
      <c r="R3731" s="189"/>
      <c r="T3731" s="251"/>
      <c r="V3731" s="189"/>
      <c r="W3731" s="189"/>
      <c r="X3731" s="189"/>
      <c r="Y3731" s="189"/>
      <c r="AA3731" s="189"/>
      <c r="AB3731" s="189"/>
      <c r="AC3731" s="189"/>
    </row>
    <row r="3732" spans="1:29" s="246" customFormat="1" x14ac:dyDescent="0.3">
      <c r="A3732" s="189"/>
      <c r="F3732" s="247"/>
      <c r="J3732" s="189"/>
      <c r="K3732" s="189"/>
      <c r="L3732" s="189"/>
      <c r="M3732" s="189"/>
      <c r="N3732" s="189"/>
      <c r="O3732" s="189"/>
      <c r="P3732" s="189"/>
      <c r="Q3732" s="189"/>
      <c r="R3732" s="189"/>
      <c r="T3732" s="251"/>
      <c r="V3732" s="189"/>
      <c r="W3732" s="189"/>
      <c r="X3732" s="189"/>
      <c r="Y3732" s="189"/>
      <c r="AA3732" s="189"/>
      <c r="AB3732" s="189"/>
      <c r="AC3732" s="189"/>
    </row>
    <row r="3733" spans="1:29" s="246" customFormat="1" x14ac:dyDescent="0.3">
      <c r="A3733" s="189"/>
      <c r="F3733" s="247"/>
      <c r="J3733" s="189"/>
      <c r="K3733" s="189"/>
      <c r="L3733" s="189"/>
      <c r="M3733" s="189"/>
      <c r="N3733" s="189"/>
      <c r="O3733" s="189"/>
      <c r="P3733" s="189"/>
      <c r="Q3733" s="189"/>
      <c r="R3733" s="189"/>
      <c r="T3733" s="251"/>
      <c r="V3733" s="189"/>
      <c r="W3733" s="189"/>
      <c r="X3733" s="189"/>
      <c r="Y3733" s="189"/>
      <c r="AA3733" s="189"/>
      <c r="AB3733" s="189"/>
      <c r="AC3733" s="189"/>
    </row>
    <row r="3734" spans="1:29" s="246" customFormat="1" x14ac:dyDescent="0.3">
      <c r="A3734" s="189"/>
      <c r="F3734" s="247"/>
      <c r="J3734" s="189"/>
      <c r="K3734" s="189"/>
      <c r="L3734" s="189"/>
      <c r="M3734" s="189"/>
      <c r="N3734" s="189"/>
      <c r="O3734" s="189"/>
      <c r="P3734" s="189"/>
      <c r="Q3734" s="189"/>
      <c r="R3734" s="189"/>
      <c r="T3734" s="251"/>
      <c r="V3734" s="189"/>
      <c r="W3734" s="189"/>
      <c r="X3734" s="189"/>
      <c r="Y3734" s="189"/>
      <c r="AA3734" s="189"/>
      <c r="AB3734" s="189"/>
      <c r="AC3734" s="189"/>
    </row>
    <row r="3735" spans="1:29" s="246" customFormat="1" x14ac:dyDescent="0.3">
      <c r="A3735" s="189"/>
      <c r="F3735" s="247"/>
      <c r="J3735" s="189"/>
      <c r="K3735" s="189"/>
      <c r="L3735" s="189"/>
      <c r="M3735" s="189"/>
      <c r="N3735" s="189"/>
      <c r="O3735" s="189"/>
      <c r="P3735" s="189"/>
      <c r="Q3735" s="189"/>
      <c r="R3735" s="189"/>
      <c r="T3735" s="251"/>
      <c r="V3735" s="189"/>
      <c r="W3735" s="189"/>
      <c r="X3735" s="189"/>
      <c r="Y3735" s="189"/>
      <c r="AA3735" s="189"/>
      <c r="AB3735" s="189"/>
      <c r="AC3735" s="189"/>
    </row>
    <row r="3736" spans="1:29" s="246" customFormat="1" x14ac:dyDescent="0.3">
      <c r="A3736" s="189"/>
      <c r="F3736" s="247"/>
      <c r="J3736" s="189"/>
      <c r="K3736" s="189"/>
      <c r="L3736" s="189"/>
      <c r="M3736" s="189"/>
      <c r="N3736" s="189"/>
      <c r="O3736" s="189"/>
      <c r="P3736" s="189"/>
      <c r="Q3736" s="189"/>
      <c r="R3736" s="189"/>
      <c r="T3736" s="251"/>
      <c r="V3736" s="189"/>
      <c r="W3736" s="189"/>
      <c r="X3736" s="189"/>
      <c r="Y3736" s="189"/>
      <c r="AA3736" s="189"/>
      <c r="AB3736" s="189"/>
      <c r="AC3736" s="189"/>
    </row>
    <row r="3737" spans="1:29" s="246" customFormat="1" x14ac:dyDescent="0.3">
      <c r="A3737" s="189"/>
      <c r="F3737" s="247"/>
      <c r="J3737" s="189"/>
      <c r="K3737" s="189"/>
      <c r="L3737" s="189"/>
      <c r="M3737" s="189"/>
      <c r="N3737" s="189"/>
      <c r="O3737" s="189"/>
      <c r="P3737" s="189"/>
      <c r="Q3737" s="189"/>
      <c r="R3737" s="189"/>
      <c r="T3737" s="251"/>
      <c r="V3737" s="189"/>
      <c r="W3737" s="189"/>
      <c r="X3737" s="189"/>
      <c r="Y3737" s="189"/>
      <c r="AA3737" s="189"/>
      <c r="AB3737" s="189"/>
      <c r="AC3737" s="189"/>
    </row>
    <row r="3738" spans="1:29" s="246" customFormat="1" x14ac:dyDescent="0.3">
      <c r="A3738" s="189"/>
      <c r="F3738" s="247"/>
      <c r="J3738" s="189"/>
      <c r="K3738" s="189"/>
      <c r="L3738" s="189"/>
      <c r="M3738" s="189"/>
      <c r="N3738" s="189"/>
      <c r="O3738" s="189"/>
      <c r="P3738" s="189"/>
      <c r="Q3738" s="189"/>
      <c r="R3738" s="189"/>
      <c r="T3738" s="251"/>
      <c r="V3738" s="189"/>
      <c r="W3738" s="189"/>
      <c r="X3738" s="189"/>
      <c r="Y3738" s="189"/>
      <c r="AA3738" s="189"/>
      <c r="AB3738" s="189"/>
      <c r="AC3738" s="189"/>
    </row>
    <row r="3739" spans="1:29" s="246" customFormat="1" x14ac:dyDescent="0.3">
      <c r="A3739" s="189"/>
      <c r="F3739" s="247"/>
      <c r="J3739" s="189"/>
      <c r="K3739" s="189"/>
      <c r="L3739" s="189"/>
      <c r="M3739" s="189"/>
      <c r="N3739" s="189"/>
      <c r="O3739" s="189"/>
      <c r="P3739" s="189"/>
      <c r="Q3739" s="189"/>
      <c r="R3739" s="189"/>
      <c r="T3739" s="251"/>
      <c r="V3739" s="189"/>
      <c r="W3739" s="189"/>
      <c r="X3739" s="189"/>
      <c r="Y3739" s="189"/>
      <c r="AA3739" s="189"/>
      <c r="AB3739" s="189"/>
      <c r="AC3739" s="189"/>
    </row>
    <row r="3740" spans="1:29" s="246" customFormat="1" x14ac:dyDescent="0.3">
      <c r="A3740" s="189"/>
      <c r="F3740" s="247"/>
      <c r="J3740" s="189"/>
      <c r="K3740" s="189"/>
      <c r="L3740" s="189"/>
      <c r="M3740" s="189"/>
      <c r="N3740" s="189"/>
      <c r="O3740" s="189"/>
      <c r="P3740" s="189"/>
      <c r="Q3740" s="189"/>
      <c r="R3740" s="189"/>
      <c r="T3740" s="251"/>
      <c r="V3740" s="189"/>
      <c r="W3740" s="189"/>
      <c r="X3740" s="189"/>
      <c r="Y3740" s="189"/>
      <c r="AA3740" s="189"/>
      <c r="AB3740" s="189"/>
      <c r="AC3740" s="189"/>
    </row>
    <row r="3741" spans="1:29" s="246" customFormat="1" x14ac:dyDescent="0.3">
      <c r="A3741" s="189"/>
      <c r="F3741" s="247"/>
      <c r="J3741" s="189"/>
      <c r="K3741" s="189"/>
      <c r="L3741" s="189"/>
      <c r="M3741" s="189"/>
      <c r="N3741" s="189"/>
      <c r="O3741" s="189"/>
      <c r="P3741" s="189"/>
      <c r="Q3741" s="189"/>
      <c r="R3741" s="189"/>
      <c r="T3741" s="251"/>
      <c r="V3741" s="189"/>
      <c r="W3741" s="189"/>
      <c r="X3741" s="189"/>
      <c r="Y3741" s="189"/>
      <c r="AA3741" s="189"/>
      <c r="AB3741" s="189"/>
      <c r="AC3741" s="189"/>
    </row>
    <row r="3742" spans="1:29" s="246" customFormat="1" x14ac:dyDescent="0.3">
      <c r="A3742" s="189"/>
      <c r="F3742" s="247"/>
      <c r="J3742" s="189"/>
      <c r="K3742" s="189"/>
      <c r="L3742" s="189"/>
      <c r="M3742" s="189"/>
      <c r="N3742" s="189"/>
      <c r="O3742" s="189"/>
      <c r="P3742" s="189"/>
      <c r="Q3742" s="189"/>
      <c r="R3742" s="189"/>
      <c r="T3742" s="251"/>
      <c r="V3742" s="189"/>
      <c r="W3742" s="189"/>
      <c r="X3742" s="189"/>
      <c r="Y3742" s="189"/>
      <c r="AA3742" s="189"/>
      <c r="AB3742" s="189"/>
      <c r="AC3742" s="189"/>
    </row>
    <row r="3743" spans="1:29" s="246" customFormat="1" x14ac:dyDescent="0.3">
      <c r="A3743" s="189"/>
      <c r="F3743" s="247"/>
      <c r="J3743" s="189"/>
      <c r="K3743" s="189"/>
      <c r="L3743" s="189"/>
      <c r="M3743" s="189"/>
      <c r="N3743" s="189"/>
      <c r="O3743" s="189"/>
      <c r="P3743" s="189"/>
      <c r="Q3743" s="189"/>
      <c r="R3743" s="189"/>
      <c r="T3743" s="251"/>
      <c r="V3743" s="189"/>
      <c r="W3743" s="189"/>
      <c r="X3743" s="189"/>
      <c r="Y3743" s="189"/>
      <c r="AA3743" s="189"/>
      <c r="AB3743" s="189"/>
      <c r="AC3743" s="189"/>
    </row>
    <row r="3744" spans="1:29" s="246" customFormat="1" x14ac:dyDescent="0.3">
      <c r="A3744" s="189"/>
      <c r="F3744" s="247"/>
      <c r="J3744" s="189"/>
      <c r="K3744" s="189"/>
      <c r="L3744" s="189"/>
      <c r="M3744" s="189"/>
      <c r="N3744" s="189"/>
      <c r="O3744" s="189"/>
      <c r="P3744" s="189"/>
      <c r="Q3744" s="189"/>
      <c r="R3744" s="189"/>
      <c r="T3744" s="251"/>
      <c r="V3744" s="189"/>
      <c r="W3744" s="189"/>
      <c r="X3744" s="189"/>
      <c r="Y3744" s="189"/>
      <c r="AA3744" s="189"/>
      <c r="AB3744" s="189"/>
      <c r="AC3744" s="189"/>
    </row>
    <row r="3745" spans="1:29" s="246" customFormat="1" x14ac:dyDescent="0.3">
      <c r="A3745" s="189"/>
      <c r="F3745" s="247"/>
      <c r="J3745" s="189"/>
      <c r="K3745" s="189"/>
      <c r="L3745" s="189"/>
      <c r="M3745" s="189"/>
      <c r="N3745" s="189"/>
      <c r="O3745" s="189"/>
      <c r="P3745" s="189"/>
      <c r="Q3745" s="189"/>
      <c r="R3745" s="189"/>
      <c r="T3745" s="251"/>
      <c r="V3745" s="189"/>
      <c r="W3745" s="189"/>
      <c r="X3745" s="189"/>
      <c r="Y3745" s="189"/>
      <c r="AA3745" s="189"/>
      <c r="AB3745" s="189"/>
      <c r="AC3745" s="189"/>
    </row>
    <row r="3746" spans="1:29" s="246" customFormat="1" x14ac:dyDescent="0.3">
      <c r="A3746" s="189"/>
      <c r="F3746" s="247"/>
      <c r="J3746" s="189"/>
      <c r="K3746" s="189"/>
      <c r="L3746" s="189"/>
      <c r="M3746" s="189"/>
      <c r="N3746" s="189"/>
      <c r="O3746" s="189"/>
      <c r="P3746" s="189"/>
      <c r="Q3746" s="189"/>
      <c r="R3746" s="189"/>
      <c r="T3746" s="251"/>
      <c r="V3746" s="189"/>
      <c r="W3746" s="189"/>
      <c r="X3746" s="189"/>
      <c r="Y3746" s="189"/>
      <c r="AA3746" s="189"/>
      <c r="AB3746" s="189"/>
      <c r="AC3746" s="189"/>
    </row>
    <row r="3747" spans="1:29" s="246" customFormat="1" x14ac:dyDescent="0.3">
      <c r="A3747" s="189"/>
      <c r="F3747" s="247"/>
      <c r="J3747" s="189"/>
      <c r="K3747" s="189"/>
      <c r="L3747" s="189"/>
      <c r="M3747" s="189"/>
      <c r="N3747" s="189"/>
      <c r="O3747" s="189"/>
      <c r="P3747" s="189"/>
      <c r="Q3747" s="189"/>
      <c r="R3747" s="189"/>
      <c r="T3747" s="251"/>
      <c r="V3747" s="189"/>
      <c r="W3747" s="189"/>
      <c r="X3747" s="189"/>
      <c r="Y3747" s="189"/>
      <c r="AA3747" s="189"/>
      <c r="AB3747" s="189"/>
      <c r="AC3747" s="189"/>
    </row>
    <row r="3748" spans="1:29" s="246" customFormat="1" x14ac:dyDescent="0.3">
      <c r="A3748" s="189"/>
      <c r="F3748" s="247"/>
      <c r="J3748" s="189"/>
      <c r="K3748" s="189"/>
      <c r="L3748" s="189"/>
      <c r="M3748" s="189"/>
      <c r="N3748" s="189"/>
      <c r="O3748" s="189"/>
      <c r="P3748" s="189"/>
      <c r="Q3748" s="189"/>
      <c r="R3748" s="189"/>
      <c r="T3748" s="251"/>
      <c r="V3748" s="189"/>
      <c r="W3748" s="189"/>
      <c r="X3748" s="189"/>
      <c r="Y3748" s="189"/>
      <c r="AA3748" s="189"/>
      <c r="AB3748" s="189"/>
      <c r="AC3748" s="189"/>
    </row>
    <row r="3749" spans="1:29" s="246" customFormat="1" x14ac:dyDescent="0.3">
      <c r="A3749" s="189"/>
      <c r="F3749" s="247"/>
      <c r="J3749" s="189"/>
      <c r="K3749" s="189"/>
      <c r="L3749" s="189"/>
      <c r="M3749" s="189"/>
      <c r="N3749" s="189"/>
      <c r="O3749" s="189"/>
      <c r="P3749" s="189"/>
      <c r="Q3749" s="189"/>
      <c r="R3749" s="189"/>
      <c r="T3749" s="251"/>
      <c r="V3749" s="189"/>
      <c r="W3749" s="189"/>
      <c r="X3749" s="189"/>
      <c r="Y3749" s="189"/>
      <c r="AA3749" s="189"/>
      <c r="AB3749" s="189"/>
      <c r="AC3749" s="189"/>
    </row>
    <row r="3750" spans="1:29" s="246" customFormat="1" x14ac:dyDescent="0.3">
      <c r="A3750" s="189"/>
      <c r="F3750" s="247"/>
      <c r="J3750" s="189"/>
      <c r="K3750" s="189"/>
      <c r="L3750" s="189"/>
      <c r="M3750" s="189"/>
      <c r="N3750" s="189"/>
      <c r="O3750" s="189"/>
      <c r="P3750" s="189"/>
      <c r="Q3750" s="189"/>
      <c r="R3750" s="189"/>
      <c r="T3750" s="251"/>
      <c r="V3750" s="189"/>
      <c r="W3750" s="189"/>
      <c r="X3750" s="189"/>
      <c r="Y3750" s="189"/>
      <c r="AA3750" s="189"/>
      <c r="AB3750" s="189"/>
      <c r="AC3750" s="189"/>
    </row>
    <row r="3751" spans="1:29" s="246" customFormat="1" x14ac:dyDescent="0.3">
      <c r="A3751" s="189"/>
      <c r="F3751" s="247"/>
      <c r="J3751" s="189"/>
      <c r="K3751" s="189"/>
      <c r="L3751" s="189"/>
      <c r="M3751" s="189"/>
      <c r="N3751" s="189"/>
      <c r="O3751" s="189"/>
      <c r="P3751" s="189"/>
      <c r="Q3751" s="189"/>
      <c r="R3751" s="189"/>
      <c r="T3751" s="251"/>
      <c r="V3751" s="189"/>
      <c r="W3751" s="189"/>
      <c r="X3751" s="189"/>
      <c r="Y3751" s="189"/>
      <c r="AA3751" s="189"/>
      <c r="AB3751" s="189"/>
      <c r="AC3751" s="189"/>
    </row>
    <row r="3752" spans="1:29" s="246" customFormat="1" x14ac:dyDescent="0.3">
      <c r="A3752" s="189"/>
      <c r="F3752" s="247"/>
      <c r="J3752" s="189"/>
      <c r="K3752" s="189"/>
      <c r="L3752" s="189"/>
      <c r="M3752" s="189"/>
      <c r="N3752" s="189"/>
      <c r="O3752" s="189"/>
      <c r="P3752" s="189"/>
      <c r="Q3752" s="189"/>
      <c r="R3752" s="189"/>
      <c r="T3752" s="251"/>
      <c r="V3752" s="189"/>
      <c r="W3752" s="189"/>
      <c r="X3752" s="189"/>
      <c r="Y3752" s="189"/>
      <c r="AA3752" s="189"/>
      <c r="AB3752" s="189"/>
      <c r="AC3752" s="189"/>
    </row>
    <row r="3753" spans="1:29" s="246" customFormat="1" x14ac:dyDescent="0.3">
      <c r="A3753" s="189"/>
      <c r="F3753" s="247"/>
      <c r="J3753" s="189"/>
      <c r="K3753" s="189"/>
      <c r="L3753" s="189"/>
      <c r="M3753" s="189"/>
      <c r="N3753" s="189"/>
      <c r="O3753" s="189"/>
      <c r="P3753" s="189"/>
      <c r="Q3753" s="189"/>
      <c r="R3753" s="189"/>
      <c r="T3753" s="251"/>
      <c r="V3753" s="189"/>
      <c r="W3753" s="189"/>
      <c r="X3753" s="189"/>
      <c r="Y3753" s="189"/>
      <c r="AA3753" s="189"/>
      <c r="AB3753" s="189"/>
      <c r="AC3753" s="189"/>
    </row>
    <row r="3754" spans="1:29" s="246" customFormat="1" x14ac:dyDescent="0.3">
      <c r="A3754" s="189"/>
      <c r="F3754" s="247"/>
      <c r="J3754" s="189"/>
      <c r="K3754" s="189"/>
      <c r="L3754" s="189"/>
      <c r="M3754" s="189"/>
      <c r="N3754" s="189"/>
      <c r="O3754" s="189"/>
      <c r="P3754" s="189"/>
      <c r="Q3754" s="189"/>
      <c r="R3754" s="189"/>
      <c r="T3754" s="251"/>
      <c r="V3754" s="189"/>
      <c r="W3754" s="189"/>
      <c r="X3754" s="189"/>
      <c r="Y3754" s="189"/>
      <c r="AA3754" s="189"/>
      <c r="AB3754" s="189"/>
      <c r="AC3754" s="189"/>
    </row>
    <row r="3755" spans="1:29" s="246" customFormat="1" x14ac:dyDescent="0.3">
      <c r="A3755" s="189"/>
      <c r="F3755" s="247"/>
      <c r="J3755" s="189"/>
      <c r="K3755" s="189"/>
      <c r="L3755" s="189"/>
      <c r="M3755" s="189"/>
      <c r="N3755" s="189"/>
      <c r="O3755" s="189"/>
      <c r="P3755" s="189"/>
      <c r="Q3755" s="189"/>
      <c r="R3755" s="189"/>
      <c r="T3755" s="251"/>
      <c r="V3755" s="189"/>
      <c r="W3755" s="189"/>
      <c r="X3755" s="189"/>
      <c r="Y3755" s="189"/>
      <c r="AA3755" s="189"/>
      <c r="AB3755" s="189"/>
      <c r="AC3755" s="189"/>
    </row>
    <row r="3756" spans="1:29" s="246" customFormat="1" x14ac:dyDescent="0.3">
      <c r="A3756" s="189"/>
      <c r="F3756" s="247"/>
      <c r="J3756" s="189"/>
      <c r="K3756" s="189"/>
      <c r="L3756" s="189"/>
      <c r="M3756" s="189"/>
      <c r="N3756" s="189"/>
      <c r="O3756" s="189"/>
      <c r="P3756" s="189"/>
      <c r="Q3756" s="189"/>
      <c r="R3756" s="189"/>
      <c r="T3756" s="251"/>
      <c r="V3756" s="189"/>
      <c r="W3756" s="189"/>
      <c r="X3756" s="189"/>
      <c r="Y3756" s="189"/>
      <c r="AA3756" s="189"/>
      <c r="AB3756" s="189"/>
      <c r="AC3756" s="189"/>
    </row>
    <row r="3757" spans="1:29" s="246" customFormat="1" x14ac:dyDescent="0.3">
      <c r="A3757" s="189"/>
      <c r="F3757" s="247"/>
      <c r="J3757" s="189"/>
      <c r="K3757" s="189"/>
      <c r="L3757" s="189"/>
      <c r="M3757" s="189"/>
      <c r="N3757" s="189"/>
      <c r="O3757" s="189"/>
      <c r="P3757" s="189"/>
      <c r="Q3757" s="189"/>
      <c r="R3757" s="189"/>
      <c r="T3757" s="251"/>
      <c r="V3757" s="189"/>
      <c r="W3757" s="189"/>
      <c r="X3757" s="189"/>
      <c r="Y3757" s="189"/>
      <c r="AA3757" s="189"/>
      <c r="AB3757" s="189"/>
      <c r="AC3757" s="189"/>
    </row>
    <row r="3758" spans="1:29" s="246" customFormat="1" x14ac:dyDescent="0.3">
      <c r="A3758" s="189"/>
      <c r="F3758" s="247"/>
      <c r="J3758" s="189"/>
      <c r="K3758" s="189"/>
      <c r="L3758" s="189"/>
      <c r="M3758" s="189"/>
      <c r="N3758" s="189"/>
      <c r="O3758" s="189"/>
      <c r="P3758" s="189"/>
      <c r="Q3758" s="189"/>
      <c r="R3758" s="189"/>
      <c r="T3758" s="251"/>
      <c r="V3758" s="189"/>
      <c r="W3758" s="189"/>
      <c r="X3758" s="189"/>
      <c r="Y3758" s="189"/>
      <c r="AA3758" s="189"/>
      <c r="AB3758" s="189"/>
      <c r="AC3758" s="189"/>
    </row>
    <row r="3759" spans="1:29" s="246" customFormat="1" x14ac:dyDescent="0.3">
      <c r="A3759" s="189"/>
      <c r="F3759" s="247"/>
      <c r="J3759" s="189"/>
      <c r="K3759" s="189"/>
      <c r="L3759" s="189"/>
      <c r="M3759" s="189"/>
      <c r="N3759" s="189"/>
      <c r="O3759" s="189"/>
      <c r="P3759" s="189"/>
      <c r="Q3759" s="189"/>
      <c r="R3759" s="189"/>
      <c r="T3759" s="251"/>
      <c r="V3759" s="189"/>
      <c r="W3759" s="189"/>
      <c r="X3759" s="189"/>
      <c r="Y3759" s="189"/>
      <c r="AA3759" s="189"/>
      <c r="AB3759" s="189"/>
      <c r="AC3759" s="189"/>
    </row>
    <row r="3760" spans="1:29" s="246" customFormat="1" x14ac:dyDescent="0.3">
      <c r="A3760" s="189"/>
      <c r="F3760" s="247"/>
      <c r="J3760" s="189"/>
      <c r="K3760" s="189"/>
      <c r="L3760" s="189"/>
      <c r="M3760" s="189"/>
      <c r="N3760" s="189"/>
      <c r="O3760" s="189"/>
      <c r="P3760" s="189"/>
      <c r="Q3760" s="189"/>
      <c r="R3760" s="189"/>
      <c r="T3760" s="251"/>
      <c r="V3760" s="189"/>
      <c r="W3760" s="189"/>
      <c r="X3760" s="189"/>
      <c r="Y3760" s="189"/>
      <c r="AA3760" s="189"/>
      <c r="AB3760" s="189"/>
      <c r="AC3760" s="189"/>
    </row>
    <row r="3761" spans="1:29" s="246" customFormat="1" x14ac:dyDescent="0.3">
      <c r="A3761" s="189"/>
      <c r="F3761" s="247"/>
      <c r="J3761" s="189"/>
      <c r="K3761" s="189"/>
      <c r="L3761" s="189"/>
      <c r="M3761" s="189"/>
      <c r="N3761" s="189"/>
      <c r="O3761" s="189"/>
      <c r="P3761" s="189"/>
      <c r="Q3761" s="189"/>
      <c r="R3761" s="189"/>
      <c r="T3761" s="251"/>
      <c r="V3761" s="189"/>
      <c r="W3761" s="189"/>
      <c r="X3761" s="189"/>
      <c r="Y3761" s="189"/>
      <c r="AA3761" s="189"/>
      <c r="AB3761" s="189"/>
      <c r="AC3761" s="189"/>
    </row>
    <row r="3762" spans="1:29" s="246" customFormat="1" x14ac:dyDescent="0.3">
      <c r="A3762" s="189"/>
      <c r="F3762" s="247"/>
      <c r="J3762" s="189"/>
      <c r="K3762" s="189"/>
      <c r="L3762" s="189"/>
      <c r="M3762" s="189"/>
      <c r="N3762" s="189"/>
      <c r="O3762" s="189"/>
      <c r="P3762" s="189"/>
      <c r="Q3762" s="189"/>
      <c r="R3762" s="189"/>
      <c r="T3762" s="251"/>
      <c r="V3762" s="189"/>
      <c r="W3762" s="189"/>
      <c r="X3762" s="189"/>
      <c r="Y3762" s="189"/>
      <c r="AA3762" s="189"/>
      <c r="AB3762" s="189"/>
      <c r="AC3762" s="189"/>
    </row>
    <row r="3763" spans="1:29" s="246" customFormat="1" x14ac:dyDescent="0.3">
      <c r="A3763" s="189"/>
      <c r="F3763" s="247"/>
      <c r="J3763" s="189"/>
      <c r="K3763" s="189"/>
      <c r="L3763" s="189"/>
      <c r="M3763" s="189"/>
      <c r="N3763" s="189"/>
      <c r="O3763" s="189"/>
      <c r="P3763" s="189"/>
      <c r="Q3763" s="189"/>
      <c r="R3763" s="189"/>
      <c r="T3763" s="251"/>
      <c r="V3763" s="189"/>
      <c r="W3763" s="189"/>
      <c r="X3763" s="189"/>
      <c r="Y3763" s="189"/>
      <c r="AA3763" s="189"/>
      <c r="AB3763" s="189"/>
      <c r="AC3763" s="189"/>
    </row>
    <row r="3764" spans="1:29" s="246" customFormat="1" x14ac:dyDescent="0.3">
      <c r="A3764" s="189"/>
      <c r="F3764" s="247"/>
      <c r="J3764" s="189"/>
      <c r="K3764" s="189"/>
      <c r="L3764" s="189"/>
      <c r="M3764" s="189"/>
      <c r="N3764" s="189"/>
      <c r="O3764" s="189"/>
      <c r="P3764" s="189"/>
      <c r="Q3764" s="189"/>
      <c r="R3764" s="189"/>
      <c r="T3764" s="251"/>
      <c r="V3764" s="189"/>
      <c r="W3764" s="189"/>
      <c r="X3764" s="189"/>
      <c r="Y3764" s="189"/>
      <c r="AA3764" s="189"/>
      <c r="AB3764" s="189"/>
      <c r="AC3764" s="189"/>
    </row>
    <row r="3765" spans="1:29" s="246" customFormat="1" x14ac:dyDescent="0.3">
      <c r="A3765" s="189"/>
      <c r="F3765" s="247"/>
      <c r="J3765" s="189"/>
      <c r="K3765" s="189"/>
      <c r="L3765" s="189"/>
      <c r="M3765" s="189"/>
      <c r="N3765" s="189"/>
      <c r="O3765" s="189"/>
      <c r="P3765" s="189"/>
      <c r="Q3765" s="189"/>
      <c r="R3765" s="189"/>
      <c r="T3765" s="251"/>
      <c r="V3765" s="189"/>
      <c r="W3765" s="189"/>
      <c r="X3765" s="189"/>
      <c r="Y3765" s="189"/>
      <c r="AA3765" s="189"/>
      <c r="AB3765" s="189"/>
      <c r="AC3765" s="189"/>
    </row>
    <row r="3766" spans="1:29" s="246" customFormat="1" x14ac:dyDescent="0.3">
      <c r="A3766" s="189"/>
      <c r="F3766" s="247"/>
      <c r="J3766" s="189"/>
      <c r="K3766" s="189"/>
      <c r="L3766" s="189"/>
      <c r="M3766" s="189"/>
      <c r="N3766" s="189"/>
      <c r="O3766" s="189"/>
      <c r="P3766" s="189"/>
      <c r="Q3766" s="189"/>
      <c r="R3766" s="189"/>
      <c r="T3766" s="251"/>
      <c r="V3766" s="189"/>
      <c r="W3766" s="189"/>
      <c r="X3766" s="189"/>
      <c r="Y3766" s="189"/>
      <c r="AA3766" s="189"/>
      <c r="AB3766" s="189"/>
      <c r="AC3766" s="189"/>
    </row>
    <row r="3767" spans="1:29" s="246" customFormat="1" x14ac:dyDescent="0.3">
      <c r="A3767" s="189"/>
      <c r="F3767" s="247"/>
      <c r="J3767" s="189"/>
      <c r="K3767" s="189"/>
      <c r="L3767" s="189"/>
      <c r="M3767" s="189"/>
      <c r="N3767" s="189"/>
      <c r="O3767" s="189"/>
      <c r="P3767" s="189"/>
      <c r="Q3767" s="189"/>
      <c r="R3767" s="189"/>
      <c r="T3767" s="251"/>
      <c r="V3767" s="189"/>
      <c r="W3767" s="189"/>
      <c r="X3767" s="189"/>
      <c r="Y3767" s="189"/>
      <c r="AA3767" s="189"/>
      <c r="AB3767" s="189"/>
      <c r="AC3767" s="189"/>
    </row>
    <row r="3768" spans="1:29" s="246" customFormat="1" x14ac:dyDescent="0.3">
      <c r="A3768" s="189"/>
      <c r="F3768" s="247"/>
      <c r="J3768" s="189"/>
      <c r="K3768" s="189"/>
      <c r="L3768" s="189"/>
      <c r="M3768" s="189"/>
      <c r="N3768" s="189"/>
      <c r="O3768" s="189"/>
      <c r="P3768" s="189"/>
      <c r="Q3768" s="189"/>
      <c r="R3768" s="189"/>
      <c r="T3768" s="251"/>
      <c r="V3768" s="189"/>
      <c r="W3768" s="189"/>
      <c r="X3768" s="189"/>
      <c r="Y3768" s="189"/>
      <c r="AA3768" s="189"/>
      <c r="AB3768" s="189"/>
      <c r="AC3768" s="189"/>
    </row>
    <row r="3769" spans="1:29" s="246" customFormat="1" x14ac:dyDescent="0.3">
      <c r="A3769" s="189"/>
      <c r="F3769" s="247"/>
      <c r="J3769" s="189"/>
      <c r="K3769" s="189"/>
      <c r="L3769" s="189"/>
      <c r="M3769" s="189"/>
      <c r="N3769" s="189"/>
      <c r="O3769" s="189"/>
      <c r="P3769" s="189"/>
      <c r="Q3769" s="189"/>
      <c r="R3769" s="189"/>
      <c r="T3769" s="251"/>
      <c r="V3769" s="189"/>
      <c r="W3769" s="189"/>
      <c r="X3769" s="189"/>
      <c r="Y3769" s="189"/>
      <c r="AA3769" s="189"/>
      <c r="AB3769" s="189"/>
      <c r="AC3769" s="189"/>
    </row>
    <row r="3770" spans="1:29" s="246" customFormat="1" x14ac:dyDescent="0.3">
      <c r="A3770" s="189"/>
      <c r="F3770" s="247"/>
      <c r="J3770" s="189"/>
      <c r="K3770" s="189"/>
      <c r="L3770" s="189"/>
      <c r="M3770" s="189"/>
      <c r="N3770" s="189"/>
      <c r="O3770" s="189"/>
      <c r="P3770" s="189"/>
      <c r="Q3770" s="189"/>
      <c r="R3770" s="189"/>
      <c r="T3770" s="251"/>
      <c r="V3770" s="189"/>
      <c r="W3770" s="189"/>
      <c r="X3770" s="189"/>
      <c r="Y3770" s="189"/>
      <c r="AA3770" s="189"/>
      <c r="AB3770" s="189"/>
      <c r="AC3770" s="189"/>
    </row>
    <row r="3771" spans="1:29" s="246" customFormat="1" x14ac:dyDescent="0.3">
      <c r="A3771" s="189"/>
      <c r="F3771" s="247"/>
      <c r="J3771" s="189"/>
      <c r="K3771" s="189"/>
      <c r="L3771" s="189"/>
      <c r="M3771" s="189"/>
      <c r="N3771" s="189"/>
      <c r="O3771" s="189"/>
      <c r="P3771" s="189"/>
      <c r="Q3771" s="189"/>
      <c r="R3771" s="189"/>
      <c r="T3771" s="251"/>
      <c r="V3771" s="189"/>
      <c r="W3771" s="189"/>
      <c r="X3771" s="189"/>
      <c r="Y3771" s="189"/>
      <c r="AA3771" s="189"/>
      <c r="AB3771" s="189"/>
      <c r="AC3771" s="189"/>
    </row>
    <row r="3772" spans="1:29" s="246" customFormat="1" x14ac:dyDescent="0.3">
      <c r="A3772" s="189"/>
      <c r="F3772" s="247"/>
      <c r="J3772" s="189"/>
      <c r="K3772" s="189"/>
      <c r="L3772" s="189"/>
      <c r="M3772" s="189"/>
      <c r="N3772" s="189"/>
      <c r="O3772" s="189"/>
      <c r="P3772" s="189"/>
      <c r="Q3772" s="189"/>
      <c r="R3772" s="189"/>
      <c r="T3772" s="251"/>
      <c r="V3772" s="189"/>
      <c r="W3772" s="189"/>
      <c r="X3772" s="189"/>
      <c r="Y3772" s="189"/>
      <c r="AA3772" s="189"/>
      <c r="AB3772" s="189"/>
      <c r="AC3772" s="189"/>
    </row>
    <row r="3773" spans="1:29" s="246" customFormat="1" x14ac:dyDescent="0.3">
      <c r="A3773" s="189"/>
      <c r="F3773" s="247"/>
      <c r="J3773" s="189"/>
      <c r="K3773" s="189"/>
      <c r="L3773" s="189"/>
      <c r="M3773" s="189"/>
      <c r="N3773" s="189"/>
      <c r="O3773" s="189"/>
      <c r="P3773" s="189"/>
      <c r="Q3773" s="189"/>
      <c r="R3773" s="189"/>
      <c r="T3773" s="251"/>
      <c r="V3773" s="189"/>
      <c r="W3773" s="189"/>
      <c r="X3773" s="189"/>
      <c r="Y3773" s="189"/>
      <c r="AA3773" s="189"/>
      <c r="AB3773" s="189"/>
      <c r="AC3773" s="189"/>
    </row>
    <row r="3774" spans="1:29" s="246" customFormat="1" x14ac:dyDescent="0.3">
      <c r="A3774" s="189"/>
      <c r="F3774" s="247"/>
      <c r="J3774" s="189"/>
      <c r="K3774" s="189"/>
      <c r="L3774" s="189"/>
      <c r="M3774" s="189"/>
      <c r="N3774" s="189"/>
      <c r="O3774" s="189"/>
      <c r="P3774" s="189"/>
      <c r="Q3774" s="189"/>
      <c r="R3774" s="189"/>
      <c r="T3774" s="251"/>
      <c r="V3774" s="189"/>
      <c r="W3774" s="189"/>
      <c r="X3774" s="189"/>
      <c r="Y3774" s="189"/>
      <c r="AA3774" s="189"/>
      <c r="AB3774" s="189"/>
      <c r="AC3774" s="189"/>
    </row>
    <row r="3775" spans="1:29" s="246" customFormat="1" x14ac:dyDescent="0.3">
      <c r="A3775" s="189"/>
      <c r="F3775" s="247"/>
      <c r="J3775" s="189"/>
      <c r="K3775" s="189"/>
      <c r="L3775" s="189"/>
      <c r="M3775" s="189"/>
      <c r="N3775" s="189"/>
      <c r="O3775" s="189"/>
      <c r="P3775" s="189"/>
      <c r="Q3775" s="189"/>
      <c r="R3775" s="189"/>
      <c r="T3775" s="251"/>
      <c r="V3775" s="189"/>
      <c r="W3775" s="189"/>
      <c r="X3775" s="189"/>
      <c r="Y3775" s="189"/>
      <c r="AA3775" s="189"/>
      <c r="AB3775" s="189"/>
      <c r="AC3775" s="189"/>
    </row>
    <row r="3776" spans="1:29" s="246" customFormat="1" x14ac:dyDescent="0.3">
      <c r="A3776" s="189"/>
      <c r="F3776" s="247"/>
      <c r="J3776" s="189"/>
      <c r="K3776" s="189"/>
      <c r="L3776" s="189"/>
      <c r="M3776" s="189"/>
      <c r="N3776" s="189"/>
      <c r="O3776" s="189"/>
      <c r="P3776" s="189"/>
      <c r="Q3776" s="189"/>
      <c r="R3776" s="189"/>
      <c r="T3776" s="251"/>
      <c r="V3776" s="189"/>
      <c r="W3776" s="189"/>
      <c r="X3776" s="189"/>
      <c r="Y3776" s="189"/>
      <c r="AA3776" s="189"/>
      <c r="AB3776" s="189"/>
      <c r="AC3776" s="189"/>
    </row>
    <row r="3777" spans="1:29" s="246" customFormat="1" x14ac:dyDescent="0.3">
      <c r="A3777" s="189"/>
      <c r="F3777" s="247"/>
      <c r="J3777" s="189"/>
      <c r="K3777" s="189"/>
      <c r="L3777" s="189"/>
      <c r="M3777" s="189"/>
      <c r="N3777" s="189"/>
      <c r="O3777" s="189"/>
      <c r="P3777" s="189"/>
      <c r="Q3777" s="189"/>
      <c r="R3777" s="189"/>
      <c r="T3777" s="251"/>
      <c r="V3777" s="189"/>
      <c r="W3777" s="189"/>
      <c r="X3777" s="189"/>
      <c r="Y3777" s="189"/>
      <c r="AA3777" s="189"/>
      <c r="AB3777" s="189"/>
      <c r="AC3777" s="189"/>
    </row>
    <row r="3778" spans="1:29" s="246" customFormat="1" x14ac:dyDescent="0.3">
      <c r="A3778" s="189"/>
      <c r="F3778" s="247"/>
      <c r="J3778" s="189"/>
      <c r="K3778" s="189"/>
      <c r="L3778" s="189"/>
      <c r="M3778" s="189"/>
      <c r="N3778" s="189"/>
      <c r="O3778" s="189"/>
      <c r="P3778" s="189"/>
      <c r="Q3778" s="189"/>
      <c r="R3778" s="189"/>
      <c r="T3778" s="251"/>
      <c r="V3778" s="189"/>
      <c r="W3778" s="189"/>
      <c r="X3778" s="189"/>
      <c r="Y3778" s="189"/>
      <c r="AA3778" s="189"/>
      <c r="AB3778" s="189"/>
      <c r="AC3778" s="189"/>
    </row>
    <row r="3779" spans="1:29" s="246" customFormat="1" x14ac:dyDescent="0.3">
      <c r="A3779" s="189"/>
      <c r="F3779" s="247"/>
      <c r="J3779" s="189"/>
      <c r="K3779" s="189"/>
      <c r="L3779" s="189"/>
      <c r="M3779" s="189"/>
      <c r="N3779" s="189"/>
      <c r="O3779" s="189"/>
      <c r="P3779" s="189"/>
      <c r="Q3779" s="189"/>
      <c r="R3779" s="189"/>
      <c r="T3779" s="251"/>
      <c r="V3779" s="189"/>
      <c r="W3779" s="189"/>
      <c r="X3779" s="189"/>
      <c r="Y3779" s="189"/>
      <c r="AA3779" s="189"/>
      <c r="AB3779" s="189"/>
      <c r="AC3779" s="189"/>
    </row>
    <row r="3780" spans="1:29" s="246" customFormat="1" x14ac:dyDescent="0.3">
      <c r="A3780" s="189"/>
      <c r="F3780" s="247"/>
      <c r="J3780" s="189"/>
      <c r="K3780" s="189"/>
      <c r="L3780" s="189"/>
      <c r="M3780" s="189"/>
      <c r="N3780" s="189"/>
      <c r="O3780" s="189"/>
      <c r="P3780" s="189"/>
      <c r="Q3780" s="189"/>
      <c r="R3780" s="189"/>
      <c r="T3780" s="251"/>
      <c r="V3780" s="189"/>
      <c r="W3780" s="189"/>
      <c r="X3780" s="189"/>
      <c r="Y3780" s="189"/>
      <c r="AA3780" s="189"/>
      <c r="AB3780" s="189"/>
      <c r="AC3780" s="189"/>
    </row>
    <row r="3781" spans="1:29" s="246" customFormat="1" x14ac:dyDescent="0.3">
      <c r="A3781" s="189"/>
      <c r="F3781" s="247"/>
      <c r="J3781" s="189"/>
      <c r="K3781" s="189"/>
      <c r="L3781" s="189"/>
      <c r="M3781" s="189"/>
      <c r="N3781" s="189"/>
      <c r="O3781" s="189"/>
      <c r="P3781" s="189"/>
      <c r="Q3781" s="189"/>
      <c r="R3781" s="189"/>
      <c r="T3781" s="251"/>
      <c r="V3781" s="189"/>
      <c r="W3781" s="189"/>
      <c r="X3781" s="189"/>
      <c r="Y3781" s="189"/>
      <c r="AA3781" s="189"/>
      <c r="AB3781" s="189"/>
      <c r="AC3781" s="189"/>
    </row>
    <row r="3782" spans="1:29" s="246" customFormat="1" x14ac:dyDescent="0.3">
      <c r="A3782" s="189"/>
      <c r="F3782" s="247"/>
      <c r="J3782" s="189"/>
      <c r="K3782" s="189"/>
      <c r="L3782" s="189"/>
      <c r="M3782" s="189"/>
      <c r="N3782" s="189"/>
      <c r="O3782" s="189"/>
      <c r="P3782" s="189"/>
      <c r="Q3782" s="189"/>
      <c r="R3782" s="189"/>
      <c r="T3782" s="251"/>
      <c r="V3782" s="189"/>
      <c r="W3782" s="189"/>
      <c r="X3782" s="189"/>
      <c r="Y3782" s="189"/>
      <c r="AA3782" s="189"/>
      <c r="AB3782" s="189"/>
      <c r="AC3782" s="189"/>
    </row>
    <row r="3783" spans="1:29" s="246" customFormat="1" x14ac:dyDescent="0.3">
      <c r="A3783" s="189"/>
      <c r="F3783" s="247"/>
      <c r="J3783" s="189"/>
      <c r="K3783" s="189"/>
      <c r="L3783" s="189"/>
      <c r="M3783" s="189"/>
      <c r="N3783" s="189"/>
      <c r="O3783" s="189"/>
      <c r="P3783" s="189"/>
      <c r="Q3783" s="189"/>
      <c r="R3783" s="189"/>
      <c r="T3783" s="251"/>
      <c r="V3783" s="189"/>
      <c r="W3783" s="189"/>
      <c r="X3783" s="189"/>
      <c r="Y3783" s="189"/>
      <c r="AA3783" s="189"/>
      <c r="AB3783" s="189"/>
      <c r="AC3783" s="189"/>
    </row>
    <row r="3784" spans="1:29" s="246" customFormat="1" x14ac:dyDescent="0.3">
      <c r="A3784" s="189"/>
      <c r="F3784" s="247"/>
      <c r="J3784" s="189"/>
      <c r="K3784" s="189"/>
      <c r="L3784" s="189"/>
      <c r="M3784" s="189"/>
      <c r="N3784" s="189"/>
      <c r="O3784" s="189"/>
      <c r="P3784" s="189"/>
      <c r="Q3784" s="189"/>
      <c r="R3784" s="189"/>
      <c r="T3784" s="251"/>
      <c r="V3784" s="189"/>
      <c r="W3784" s="189"/>
      <c r="X3784" s="189"/>
      <c r="Y3784" s="189"/>
      <c r="AA3784" s="189"/>
      <c r="AB3784" s="189"/>
      <c r="AC3784" s="189"/>
    </row>
    <row r="3785" spans="1:29" s="246" customFormat="1" x14ac:dyDescent="0.3">
      <c r="A3785" s="189"/>
      <c r="F3785" s="247"/>
      <c r="J3785" s="189"/>
      <c r="K3785" s="189"/>
      <c r="L3785" s="189"/>
      <c r="M3785" s="189"/>
      <c r="N3785" s="189"/>
      <c r="O3785" s="189"/>
      <c r="P3785" s="189"/>
      <c r="Q3785" s="189"/>
      <c r="R3785" s="189"/>
      <c r="T3785" s="251"/>
      <c r="V3785" s="189"/>
      <c r="W3785" s="189"/>
      <c r="X3785" s="189"/>
      <c r="Y3785" s="189"/>
      <c r="AA3785" s="189"/>
      <c r="AB3785" s="189"/>
      <c r="AC3785" s="189"/>
    </row>
    <row r="3786" spans="1:29" s="246" customFormat="1" x14ac:dyDescent="0.3">
      <c r="A3786" s="189"/>
      <c r="F3786" s="247"/>
      <c r="J3786" s="189"/>
      <c r="K3786" s="189"/>
      <c r="L3786" s="189"/>
      <c r="M3786" s="189"/>
      <c r="N3786" s="189"/>
      <c r="O3786" s="189"/>
      <c r="P3786" s="189"/>
      <c r="Q3786" s="189"/>
      <c r="R3786" s="189"/>
      <c r="T3786" s="251"/>
      <c r="V3786" s="189"/>
      <c r="W3786" s="189"/>
      <c r="X3786" s="189"/>
      <c r="Y3786" s="189"/>
      <c r="AA3786" s="189"/>
      <c r="AB3786" s="189"/>
      <c r="AC3786" s="189"/>
    </row>
    <row r="3787" spans="1:29" s="246" customFormat="1" x14ac:dyDescent="0.3">
      <c r="A3787" s="189"/>
      <c r="F3787" s="247"/>
      <c r="J3787" s="189"/>
      <c r="K3787" s="189"/>
      <c r="L3787" s="189"/>
      <c r="M3787" s="189"/>
      <c r="N3787" s="189"/>
      <c r="O3787" s="189"/>
      <c r="P3787" s="189"/>
      <c r="Q3787" s="189"/>
      <c r="R3787" s="189"/>
      <c r="T3787" s="251"/>
      <c r="V3787" s="189"/>
      <c r="W3787" s="189"/>
      <c r="X3787" s="189"/>
      <c r="Y3787" s="189"/>
      <c r="AA3787" s="189"/>
      <c r="AB3787" s="189"/>
      <c r="AC3787" s="189"/>
    </row>
    <row r="3788" spans="1:29" s="246" customFormat="1" x14ac:dyDescent="0.3">
      <c r="A3788" s="189"/>
      <c r="F3788" s="247"/>
      <c r="J3788" s="189"/>
      <c r="K3788" s="189"/>
      <c r="L3788" s="189"/>
      <c r="M3788" s="189"/>
      <c r="N3788" s="189"/>
      <c r="O3788" s="189"/>
      <c r="P3788" s="189"/>
      <c r="Q3788" s="189"/>
      <c r="R3788" s="189"/>
      <c r="T3788" s="251"/>
      <c r="V3788" s="189"/>
      <c r="W3788" s="189"/>
      <c r="X3788" s="189"/>
      <c r="Y3788" s="189"/>
      <c r="AA3788" s="189"/>
      <c r="AB3788" s="189"/>
      <c r="AC3788" s="189"/>
    </row>
    <row r="3789" spans="1:29" s="246" customFormat="1" x14ac:dyDescent="0.3">
      <c r="A3789" s="189"/>
      <c r="F3789" s="247"/>
      <c r="J3789" s="189"/>
      <c r="K3789" s="189"/>
      <c r="L3789" s="189"/>
      <c r="M3789" s="189"/>
      <c r="N3789" s="189"/>
      <c r="O3789" s="189"/>
      <c r="P3789" s="189"/>
      <c r="Q3789" s="189"/>
      <c r="R3789" s="189"/>
      <c r="T3789" s="251"/>
      <c r="V3789" s="189"/>
      <c r="W3789" s="189"/>
      <c r="X3789" s="189"/>
      <c r="Y3789" s="189"/>
      <c r="AA3789" s="189"/>
      <c r="AB3789" s="189"/>
      <c r="AC3789" s="189"/>
    </row>
    <row r="3790" spans="1:29" s="246" customFormat="1" x14ac:dyDescent="0.3">
      <c r="A3790" s="189"/>
      <c r="F3790" s="247"/>
      <c r="J3790" s="189"/>
      <c r="K3790" s="189"/>
      <c r="L3790" s="189"/>
      <c r="M3790" s="189"/>
      <c r="N3790" s="189"/>
      <c r="O3790" s="189"/>
      <c r="P3790" s="189"/>
      <c r="Q3790" s="189"/>
      <c r="R3790" s="189"/>
      <c r="T3790" s="251"/>
      <c r="V3790" s="189"/>
      <c r="W3790" s="189"/>
      <c r="X3790" s="189"/>
      <c r="Y3790" s="189"/>
      <c r="AA3790" s="189"/>
      <c r="AB3790" s="189"/>
      <c r="AC3790" s="189"/>
    </row>
    <row r="3791" spans="1:29" s="246" customFormat="1" x14ac:dyDescent="0.3">
      <c r="A3791" s="189"/>
      <c r="F3791" s="247"/>
      <c r="J3791" s="189"/>
      <c r="K3791" s="189"/>
      <c r="L3791" s="189"/>
      <c r="M3791" s="189"/>
      <c r="N3791" s="189"/>
      <c r="O3791" s="189"/>
      <c r="P3791" s="189"/>
      <c r="Q3791" s="189"/>
      <c r="R3791" s="189"/>
      <c r="T3791" s="251"/>
      <c r="V3791" s="189"/>
      <c r="W3791" s="189"/>
      <c r="X3791" s="189"/>
      <c r="Y3791" s="189"/>
      <c r="AA3791" s="189"/>
      <c r="AB3791" s="189"/>
      <c r="AC3791" s="189"/>
    </row>
    <row r="3792" spans="1:29" s="246" customFormat="1" x14ac:dyDescent="0.3">
      <c r="A3792" s="189"/>
      <c r="F3792" s="247"/>
      <c r="J3792" s="189"/>
      <c r="K3792" s="189"/>
      <c r="L3792" s="189"/>
      <c r="M3792" s="189"/>
      <c r="N3792" s="189"/>
      <c r="O3792" s="189"/>
      <c r="P3792" s="189"/>
      <c r="Q3792" s="189"/>
      <c r="R3792" s="189"/>
      <c r="T3792" s="251"/>
      <c r="V3792" s="189"/>
      <c r="W3792" s="189"/>
      <c r="X3792" s="189"/>
      <c r="Y3792" s="189"/>
      <c r="AA3792" s="189"/>
      <c r="AB3792" s="189"/>
      <c r="AC3792" s="189"/>
    </row>
    <row r="3793" spans="1:29" s="246" customFormat="1" x14ac:dyDescent="0.3">
      <c r="A3793" s="189"/>
      <c r="F3793" s="247"/>
      <c r="J3793" s="189"/>
      <c r="K3793" s="189"/>
      <c r="L3793" s="189"/>
      <c r="M3793" s="189"/>
      <c r="N3793" s="189"/>
      <c r="O3793" s="189"/>
      <c r="P3793" s="189"/>
      <c r="Q3793" s="189"/>
      <c r="R3793" s="189"/>
      <c r="T3793" s="251"/>
      <c r="V3793" s="189"/>
      <c r="W3793" s="189"/>
      <c r="X3793" s="189"/>
      <c r="Y3793" s="189"/>
      <c r="AA3793" s="189"/>
      <c r="AB3793" s="189"/>
      <c r="AC3793" s="189"/>
    </row>
    <row r="3794" spans="1:29" s="246" customFormat="1" x14ac:dyDescent="0.3">
      <c r="A3794" s="189"/>
      <c r="F3794" s="247"/>
      <c r="J3794" s="189"/>
      <c r="K3794" s="189"/>
      <c r="L3794" s="189"/>
      <c r="M3794" s="189"/>
      <c r="N3794" s="189"/>
      <c r="O3794" s="189"/>
      <c r="P3794" s="189"/>
      <c r="Q3794" s="189"/>
      <c r="R3794" s="189"/>
      <c r="T3794" s="251"/>
      <c r="V3794" s="189"/>
      <c r="W3794" s="189"/>
      <c r="X3794" s="189"/>
      <c r="Y3794" s="189"/>
      <c r="AA3794" s="189"/>
      <c r="AB3794" s="189"/>
      <c r="AC3794" s="189"/>
    </row>
    <row r="3795" spans="1:29" s="246" customFormat="1" x14ac:dyDescent="0.3">
      <c r="A3795" s="189"/>
      <c r="F3795" s="247"/>
      <c r="J3795" s="189"/>
      <c r="K3795" s="189"/>
      <c r="L3795" s="189"/>
      <c r="M3795" s="189"/>
      <c r="N3795" s="189"/>
      <c r="O3795" s="189"/>
      <c r="P3795" s="189"/>
      <c r="Q3795" s="189"/>
      <c r="R3795" s="189"/>
      <c r="T3795" s="251"/>
      <c r="V3795" s="189"/>
      <c r="W3795" s="189"/>
      <c r="X3795" s="189"/>
      <c r="Y3795" s="189"/>
      <c r="AA3795" s="189"/>
      <c r="AB3795" s="189"/>
      <c r="AC3795" s="189"/>
    </row>
    <row r="3796" spans="1:29" s="246" customFormat="1" x14ac:dyDescent="0.3">
      <c r="A3796" s="189"/>
      <c r="F3796" s="247"/>
      <c r="J3796" s="189"/>
      <c r="K3796" s="189"/>
      <c r="L3796" s="189"/>
      <c r="M3796" s="189"/>
      <c r="N3796" s="189"/>
      <c r="O3796" s="189"/>
      <c r="P3796" s="189"/>
      <c r="Q3796" s="189"/>
      <c r="R3796" s="189"/>
      <c r="T3796" s="251"/>
      <c r="V3796" s="189"/>
      <c r="W3796" s="189"/>
      <c r="X3796" s="189"/>
      <c r="Y3796" s="189"/>
      <c r="AA3796" s="189"/>
      <c r="AB3796" s="189"/>
      <c r="AC3796" s="189"/>
    </row>
    <row r="3797" spans="1:29" s="246" customFormat="1" x14ac:dyDescent="0.3">
      <c r="A3797" s="189"/>
      <c r="F3797" s="247"/>
      <c r="J3797" s="189"/>
      <c r="K3797" s="189"/>
      <c r="L3797" s="189"/>
      <c r="M3797" s="189"/>
      <c r="N3797" s="189"/>
      <c r="O3797" s="189"/>
      <c r="P3797" s="189"/>
      <c r="Q3797" s="189"/>
      <c r="R3797" s="189"/>
      <c r="T3797" s="251"/>
      <c r="V3797" s="189"/>
      <c r="W3797" s="189"/>
      <c r="X3797" s="189"/>
      <c r="Y3797" s="189"/>
      <c r="AA3797" s="189"/>
      <c r="AB3797" s="189"/>
      <c r="AC3797" s="189"/>
    </row>
    <row r="3798" spans="1:29" s="246" customFormat="1" x14ac:dyDescent="0.3">
      <c r="A3798" s="189"/>
      <c r="F3798" s="247"/>
      <c r="J3798" s="189"/>
      <c r="K3798" s="189"/>
      <c r="L3798" s="189"/>
      <c r="M3798" s="189"/>
      <c r="N3798" s="189"/>
      <c r="O3798" s="189"/>
      <c r="P3798" s="189"/>
      <c r="Q3798" s="189"/>
      <c r="R3798" s="189"/>
      <c r="T3798" s="251"/>
      <c r="V3798" s="189"/>
      <c r="W3798" s="189"/>
      <c r="X3798" s="189"/>
      <c r="Y3798" s="189"/>
      <c r="AA3798" s="189"/>
      <c r="AB3798" s="189"/>
      <c r="AC3798" s="189"/>
    </row>
    <row r="3799" spans="1:29" s="246" customFormat="1" x14ac:dyDescent="0.3">
      <c r="A3799" s="189"/>
      <c r="F3799" s="247"/>
      <c r="J3799" s="189"/>
      <c r="K3799" s="189"/>
      <c r="L3799" s="189"/>
      <c r="M3799" s="189"/>
      <c r="N3799" s="189"/>
      <c r="O3799" s="189"/>
      <c r="P3799" s="189"/>
      <c r="Q3799" s="189"/>
      <c r="R3799" s="189"/>
      <c r="T3799" s="251"/>
      <c r="V3799" s="189"/>
      <c r="W3799" s="189"/>
      <c r="X3799" s="189"/>
      <c r="Y3799" s="189"/>
      <c r="AA3799" s="189"/>
      <c r="AB3799" s="189"/>
      <c r="AC3799" s="189"/>
    </row>
    <row r="3800" spans="1:29" s="246" customFormat="1" x14ac:dyDescent="0.3">
      <c r="A3800" s="189"/>
      <c r="F3800" s="247"/>
      <c r="J3800" s="189"/>
      <c r="K3800" s="189"/>
      <c r="L3800" s="189"/>
      <c r="M3800" s="189"/>
      <c r="N3800" s="189"/>
      <c r="O3800" s="189"/>
      <c r="P3800" s="189"/>
      <c r="Q3800" s="189"/>
      <c r="R3800" s="189"/>
      <c r="T3800" s="251"/>
      <c r="V3800" s="189"/>
      <c r="W3800" s="189"/>
      <c r="X3800" s="189"/>
      <c r="Y3800" s="189"/>
      <c r="AA3800" s="189"/>
      <c r="AB3800" s="189"/>
      <c r="AC3800" s="189"/>
    </row>
    <row r="3801" spans="1:29" s="246" customFormat="1" x14ac:dyDescent="0.3">
      <c r="A3801" s="189"/>
      <c r="F3801" s="247"/>
      <c r="J3801" s="189"/>
      <c r="K3801" s="189"/>
      <c r="L3801" s="189"/>
      <c r="M3801" s="189"/>
      <c r="N3801" s="189"/>
      <c r="O3801" s="189"/>
      <c r="P3801" s="189"/>
      <c r="Q3801" s="189"/>
      <c r="R3801" s="189"/>
      <c r="T3801" s="251"/>
      <c r="V3801" s="189"/>
      <c r="W3801" s="189"/>
      <c r="X3801" s="189"/>
      <c r="Y3801" s="189"/>
      <c r="AA3801" s="189"/>
      <c r="AB3801" s="189"/>
      <c r="AC3801" s="189"/>
    </row>
    <row r="3802" spans="1:29" s="246" customFormat="1" x14ac:dyDescent="0.3">
      <c r="A3802" s="189"/>
      <c r="F3802" s="247"/>
      <c r="J3802" s="189"/>
      <c r="K3802" s="189"/>
      <c r="L3802" s="189"/>
      <c r="M3802" s="189"/>
      <c r="N3802" s="189"/>
      <c r="O3802" s="189"/>
      <c r="P3802" s="189"/>
      <c r="Q3802" s="189"/>
      <c r="R3802" s="189"/>
      <c r="T3802" s="251"/>
      <c r="V3802" s="189"/>
      <c r="W3802" s="189"/>
      <c r="X3802" s="189"/>
      <c r="Y3802" s="189"/>
      <c r="AA3802" s="189"/>
      <c r="AB3802" s="189"/>
      <c r="AC3802" s="189"/>
    </row>
    <row r="3803" spans="1:29" s="246" customFormat="1" x14ac:dyDescent="0.3">
      <c r="A3803" s="189"/>
      <c r="F3803" s="247"/>
      <c r="J3803" s="189"/>
      <c r="K3803" s="189"/>
      <c r="L3803" s="189"/>
      <c r="M3803" s="189"/>
      <c r="N3803" s="189"/>
      <c r="O3803" s="189"/>
      <c r="P3803" s="189"/>
      <c r="Q3803" s="189"/>
      <c r="R3803" s="189"/>
      <c r="T3803" s="251"/>
      <c r="V3803" s="189"/>
      <c r="W3803" s="189"/>
      <c r="X3803" s="189"/>
      <c r="Y3803" s="189"/>
      <c r="AA3803" s="189"/>
      <c r="AB3803" s="189"/>
      <c r="AC3803" s="189"/>
    </row>
    <row r="3804" spans="1:29" s="246" customFormat="1" x14ac:dyDescent="0.3">
      <c r="A3804" s="189"/>
      <c r="F3804" s="247"/>
      <c r="J3804" s="189"/>
      <c r="K3804" s="189"/>
      <c r="L3804" s="189"/>
      <c r="M3804" s="189"/>
      <c r="N3804" s="189"/>
      <c r="O3804" s="189"/>
      <c r="P3804" s="189"/>
      <c r="Q3804" s="189"/>
      <c r="R3804" s="189"/>
      <c r="T3804" s="251"/>
      <c r="V3804" s="189"/>
      <c r="W3804" s="189"/>
      <c r="X3804" s="189"/>
      <c r="Y3804" s="189"/>
      <c r="AA3804" s="189"/>
      <c r="AB3804" s="189"/>
      <c r="AC3804" s="189"/>
    </row>
    <row r="3805" spans="1:29" s="246" customFormat="1" x14ac:dyDescent="0.3">
      <c r="A3805" s="189"/>
      <c r="F3805" s="247"/>
      <c r="J3805" s="189"/>
      <c r="K3805" s="189"/>
      <c r="L3805" s="189"/>
      <c r="M3805" s="189"/>
      <c r="N3805" s="189"/>
      <c r="O3805" s="189"/>
      <c r="P3805" s="189"/>
      <c r="Q3805" s="189"/>
      <c r="R3805" s="189"/>
      <c r="T3805" s="251"/>
      <c r="V3805" s="189"/>
      <c r="W3805" s="189"/>
      <c r="X3805" s="189"/>
      <c r="Y3805" s="189"/>
      <c r="AA3805" s="189"/>
      <c r="AB3805" s="189"/>
      <c r="AC3805" s="189"/>
    </row>
    <row r="3806" spans="1:29" s="246" customFormat="1" x14ac:dyDescent="0.3">
      <c r="A3806" s="189"/>
      <c r="F3806" s="247"/>
      <c r="J3806" s="189"/>
      <c r="K3806" s="189"/>
      <c r="L3806" s="189"/>
      <c r="M3806" s="189"/>
      <c r="N3806" s="189"/>
      <c r="O3806" s="189"/>
      <c r="P3806" s="189"/>
      <c r="Q3806" s="189"/>
      <c r="R3806" s="189"/>
      <c r="T3806" s="251"/>
      <c r="V3806" s="189"/>
      <c r="W3806" s="189"/>
      <c r="X3806" s="189"/>
      <c r="Y3806" s="189"/>
      <c r="AA3806" s="189"/>
      <c r="AB3806" s="189"/>
      <c r="AC3806" s="189"/>
    </row>
    <row r="3807" spans="1:29" s="246" customFormat="1" x14ac:dyDescent="0.3">
      <c r="A3807" s="189"/>
      <c r="F3807" s="247"/>
      <c r="J3807" s="189"/>
      <c r="K3807" s="189"/>
      <c r="L3807" s="189"/>
      <c r="M3807" s="189"/>
      <c r="N3807" s="189"/>
      <c r="O3807" s="189"/>
      <c r="P3807" s="189"/>
      <c r="Q3807" s="189"/>
      <c r="R3807" s="189"/>
      <c r="T3807" s="251"/>
      <c r="V3807" s="189"/>
      <c r="W3807" s="189"/>
      <c r="X3807" s="189"/>
      <c r="Y3807" s="189"/>
      <c r="AA3807" s="189"/>
      <c r="AB3807" s="189"/>
      <c r="AC3807" s="189"/>
    </row>
    <row r="3808" spans="1:29" s="246" customFormat="1" x14ac:dyDescent="0.3">
      <c r="A3808" s="189"/>
      <c r="F3808" s="247"/>
      <c r="J3808" s="189"/>
      <c r="K3808" s="189"/>
      <c r="L3808" s="189"/>
      <c r="M3808" s="189"/>
      <c r="N3808" s="189"/>
      <c r="O3808" s="189"/>
      <c r="P3808" s="189"/>
      <c r="Q3808" s="189"/>
      <c r="R3808" s="189"/>
      <c r="T3808" s="251"/>
      <c r="V3808" s="189"/>
      <c r="W3808" s="189"/>
      <c r="X3808" s="189"/>
      <c r="Y3808" s="189"/>
      <c r="AA3808" s="189"/>
      <c r="AB3808" s="189"/>
      <c r="AC3808" s="189"/>
    </row>
    <row r="3809" spans="1:29" s="246" customFormat="1" x14ac:dyDescent="0.3">
      <c r="A3809" s="189"/>
      <c r="F3809" s="247"/>
      <c r="J3809" s="189"/>
      <c r="K3809" s="189"/>
      <c r="L3809" s="189"/>
      <c r="M3809" s="189"/>
      <c r="N3809" s="189"/>
      <c r="O3809" s="189"/>
      <c r="P3809" s="189"/>
      <c r="Q3809" s="189"/>
      <c r="R3809" s="189"/>
      <c r="T3809" s="251"/>
      <c r="V3809" s="189"/>
      <c r="W3809" s="189"/>
      <c r="X3809" s="189"/>
      <c r="Y3809" s="189"/>
      <c r="AA3809" s="189"/>
      <c r="AB3809" s="189"/>
      <c r="AC3809" s="189"/>
    </row>
    <row r="3810" spans="1:29" s="246" customFormat="1" x14ac:dyDescent="0.3">
      <c r="A3810" s="189"/>
      <c r="F3810" s="247"/>
      <c r="J3810" s="189"/>
      <c r="K3810" s="189"/>
      <c r="L3810" s="189"/>
      <c r="M3810" s="189"/>
      <c r="N3810" s="189"/>
      <c r="O3810" s="189"/>
      <c r="P3810" s="189"/>
      <c r="Q3810" s="189"/>
      <c r="R3810" s="189"/>
      <c r="T3810" s="251"/>
      <c r="V3810" s="189"/>
      <c r="W3810" s="189"/>
      <c r="X3810" s="189"/>
      <c r="Y3810" s="189"/>
      <c r="AA3810" s="189"/>
      <c r="AB3810" s="189"/>
      <c r="AC3810" s="189"/>
    </row>
    <row r="3811" spans="1:29" s="246" customFormat="1" x14ac:dyDescent="0.3">
      <c r="A3811" s="189"/>
      <c r="F3811" s="247"/>
      <c r="J3811" s="189"/>
      <c r="K3811" s="189"/>
      <c r="L3811" s="189"/>
      <c r="M3811" s="189"/>
      <c r="N3811" s="189"/>
      <c r="O3811" s="189"/>
      <c r="P3811" s="189"/>
      <c r="Q3811" s="189"/>
      <c r="R3811" s="189"/>
      <c r="T3811" s="251"/>
      <c r="V3811" s="189"/>
      <c r="W3811" s="189"/>
      <c r="X3811" s="189"/>
      <c r="Y3811" s="189"/>
      <c r="AA3811" s="189"/>
      <c r="AB3811" s="189"/>
      <c r="AC3811" s="189"/>
    </row>
    <row r="3812" spans="1:29" s="246" customFormat="1" x14ac:dyDescent="0.3">
      <c r="A3812" s="189"/>
      <c r="F3812" s="247"/>
      <c r="J3812" s="189"/>
      <c r="K3812" s="189"/>
      <c r="L3812" s="189"/>
      <c r="M3812" s="189"/>
      <c r="N3812" s="189"/>
      <c r="O3812" s="189"/>
      <c r="P3812" s="189"/>
      <c r="Q3812" s="189"/>
      <c r="R3812" s="189"/>
      <c r="T3812" s="251"/>
      <c r="V3812" s="189"/>
      <c r="W3812" s="189"/>
      <c r="X3812" s="189"/>
      <c r="Y3812" s="189"/>
      <c r="AA3812" s="189"/>
      <c r="AB3812" s="189"/>
      <c r="AC3812" s="189"/>
    </row>
    <row r="3813" spans="1:29" s="246" customFormat="1" x14ac:dyDescent="0.3">
      <c r="A3813" s="189"/>
      <c r="F3813" s="247"/>
      <c r="J3813" s="189"/>
      <c r="K3813" s="189"/>
      <c r="L3813" s="189"/>
      <c r="M3813" s="189"/>
      <c r="N3813" s="189"/>
      <c r="O3813" s="189"/>
      <c r="P3813" s="189"/>
      <c r="Q3813" s="189"/>
      <c r="R3813" s="189"/>
      <c r="T3813" s="251"/>
      <c r="V3813" s="189"/>
      <c r="W3813" s="189"/>
      <c r="X3813" s="189"/>
      <c r="Y3813" s="189"/>
      <c r="AA3813" s="189"/>
      <c r="AB3813" s="189"/>
      <c r="AC3813" s="189"/>
    </row>
    <row r="3814" spans="1:29" s="246" customFormat="1" x14ac:dyDescent="0.3">
      <c r="A3814" s="189"/>
      <c r="F3814" s="247"/>
      <c r="J3814" s="189"/>
      <c r="K3814" s="189"/>
      <c r="L3814" s="189"/>
      <c r="M3814" s="189"/>
      <c r="N3814" s="189"/>
      <c r="O3814" s="189"/>
      <c r="P3814" s="189"/>
      <c r="Q3814" s="189"/>
      <c r="R3814" s="189"/>
      <c r="T3814" s="251"/>
      <c r="V3814" s="189"/>
      <c r="W3814" s="189"/>
      <c r="X3814" s="189"/>
      <c r="Y3814" s="189"/>
      <c r="AA3814" s="189"/>
      <c r="AB3814" s="189"/>
      <c r="AC3814" s="189"/>
    </row>
    <row r="3815" spans="1:29" s="246" customFormat="1" x14ac:dyDescent="0.3">
      <c r="A3815" s="189"/>
      <c r="F3815" s="247"/>
      <c r="J3815" s="189"/>
      <c r="K3815" s="189"/>
      <c r="L3815" s="189"/>
      <c r="M3815" s="189"/>
      <c r="N3815" s="189"/>
      <c r="O3815" s="189"/>
      <c r="P3815" s="189"/>
      <c r="Q3815" s="189"/>
      <c r="R3815" s="189"/>
      <c r="T3815" s="251"/>
      <c r="V3815" s="189"/>
      <c r="W3815" s="189"/>
      <c r="X3815" s="189"/>
      <c r="Y3815" s="189"/>
      <c r="AA3815" s="189"/>
      <c r="AB3815" s="189"/>
      <c r="AC3815" s="189"/>
    </row>
    <row r="3816" spans="1:29" s="246" customFormat="1" x14ac:dyDescent="0.3">
      <c r="A3816" s="189"/>
      <c r="F3816" s="247"/>
      <c r="J3816" s="189"/>
      <c r="K3816" s="189"/>
      <c r="L3816" s="189"/>
      <c r="M3816" s="189"/>
      <c r="N3816" s="189"/>
      <c r="O3816" s="189"/>
      <c r="P3816" s="189"/>
      <c r="Q3816" s="189"/>
      <c r="R3816" s="189"/>
      <c r="T3816" s="251"/>
      <c r="V3816" s="189"/>
      <c r="W3816" s="189"/>
      <c r="X3816" s="189"/>
      <c r="Y3816" s="189"/>
      <c r="AA3816" s="189"/>
      <c r="AB3816" s="189"/>
      <c r="AC3816" s="189"/>
    </row>
    <row r="3817" spans="1:29" s="246" customFormat="1" x14ac:dyDescent="0.3">
      <c r="A3817" s="189"/>
      <c r="F3817" s="247"/>
      <c r="J3817" s="189"/>
      <c r="K3817" s="189"/>
      <c r="L3817" s="189"/>
      <c r="M3817" s="189"/>
      <c r="N3817" s="189"/>
      <c r="O3817" s="189"/>
      <c r="P3817" s="189"/>
      <c r="Q3817" s="189"/>
      <c r="R3817" s="189"/>
      <c r="T3817" s="251"/>
      <c r="V3817" s="189"/>
      <c r="W3817" s="189"/>
      <c r="X3817" s="189"/>
      <c r="Y3817" s="189"/>
      <c r="AA3817" s="189"/>
      <c r="AB3817" s="189"/>
      <c r="AC3817" s="189"/>
    </row>
    <row r="3818" spans="1:29" s="246" customFormat="1" x14ac:dyDescent="0.3">
      <c r="A3818" s="189"/>
      <c r="F3818" s="247"/>
      <c r="J3818" s="189"/>
      <c r="K3818" s="189"/>
      <c r="L3818" s="189"/>
      <c r="M3818" s="189"/>
      <c r="N3818" s="189"/>
      <c r="O3818" s="189"/>
      <c r="P3818" s="189"/>
      <c r="Q3818" s="189"/>
      <c r="R3818" s="189"/>
      <c r="T3818" s="251"/>
      <c r="V3818" s="189"/>
      <c r="W3818" s="189"/>
      <c r="X3818" s="189"/>
      <c r="Y3818" s="189"/>
      <c r="AA3818" s="189"/>
      <c r="AB3818" s="189"/>
      <c r="AC3818" s="189"/>
    </row>
    <row r="3819" spans="1:29" s="246" customFormat="1" x14ac:dyDescent="0.3">
      <c r="A3819" s="189"/>
      <c r="F3819" s="247"/>
      <c r="J3819" s="189"/>
      <c r="K3819" s="189"/>
      <c r="L3819" s="189"/>
      <c r="M3819" s="189"/>
      <c r="N3819" s="189"/>
      <c r="O3819" s="189"/>
      <c r="P3819" s="189"/>
      <c r="Q3819" s="189"/>
      <c r="R3819" s="189"/>
      <c r="T3819" s="251"/>
      <c r="V3819" s="189"/>
      <c r="W3819" s="189"/>
      <c r="X3819" s="189"/>
      <c r="Y3819" s="189"/>
      <c r="AA3819" s="189"/>
      <c r="AB3819" s="189"/>
      <c r="AC3819" s="189"/>
    </row>
    <row r="3820" spans="1:29" s="246" customFormat="1" x14ac:dyDescent="0.3">
      <c r="A3820" s="189"/>
      <c r="F3820" s="247"/>
      <c r="J3820" s="189"/>
      <c r="K3820" s="189"/>
      <c r="L3820" s="189"/>
      <c r="M3820" s="189"/>
      <c r="N3820" s="189"/>
      <c r="O3820" s="189"/>
      <c r="P3820" s="189"/>
      <c r="Q3820" s="189"/>
      <c r="R3820" s="189"/>
      <c r="T3820" s="251"/>
      <c r="V3820" s="189"/>
      <c r="W3820" s="189"/>
      <c r="X3820" s="189"/>
      <c r="Y3820" s="189"/>
      <c r="AA3820" s="189"/>
      <c r="AB3820" s="189"/>
      <c r="AC3820" s="189"/>
    </row>
    <row r="3821" spans="1:29" s="246" customFormat="1" x14ac:dyDescent="0.3">
      <c r="A3821" s="189"/>
      <c r="F3821" s="247"/>
      <c r="J3821" s="189"/>
      <c r="K3821" s="189"/>
      <c r="L3821" s="189"/>
      <c r="M3821" s="189"/>
      <c r="N3821" s="189"/>
      <c r="O3821" s="189"/>
      <c r="P3821" s="189"/>
      <c r="Q3821" s="189"/>
      <c r="R3821" s="189"/>
      <c r="T3821" s="251"/>
      <c r="V3821" s="189"/>
      <c r="W3821" s="189"/>
      <c r="X3821" s="189"/>
      <c r="Y3821" s="189"/>
      <c r="AA3821" s="189"/>
      <c r="AB3821" s="189"/>
      <c r="AC3821" s="189"/>
    </row>
    <row r="3822" spans="1:29" s="246" customFormat="1" x14ac:dyDescent="0.3">
      <c r="A3822" s="189"/>
      <c r="F3822" s="247"/>
      <c r="J3822" s="189"/>
      <c r="K3822" s="189"/>
      <c r="L3822" s="189"/>
      <c r="M3822" s="189"/>
      <c r="N3822" s="189"/>
      <c r="O3822" s="189"/>
      <c r="P3822" s="189"/>
      <c r="Q3822" s="189"/>
      <c r="R3822" s="189"/>
      <c r="T3822" s="251"/>
      <c r="V3822" s="189"/>
      <c r="W3822" s="189"/>
      <c r="X3822" s="189"/>
      <c r="Y3822" s="189"/>
      <c r="AA3822" s="189"/>
      <c r="AB3822" s="189"/>
      <c r="AC3822" s="189"/>
    </row>
    <row r="3823" spans="1:29" s="246" customFormat="1" x14ac:dyDescent="0.3">
      <c r="A3823" s="189"/>
      <c r="F3823" s="247"/>
      <c r="J3823" s="189"/>
      <c r="K3823" s="189"/>
      <c r="L3823" s="189"/>
      <c r="M3823" s="189"/>
      <c r="N3823" s="189"/>
      <c r="O3823" s="189"/>
      <c r="P3823" s="189"/>
      <c r="Q3823" s="189"/>
      <c r="R3823" s="189"/>
      <c r="T3823" s="251"/>
      <c r="V3823" s="189"/>
      <c r="W3823" s="189"/>
      <c r="X3823" s="189"/>
      <c r="Y3823" s="189"/>
      <c r="AA3823" s="189"/>
      <c r="AB3823" s="189"/>
      <c r="AC3823" s="189"/>
    </row>
    <row r="3824" spans="1:29" s="246" customFormat="1" x14ac:dyDescent="0.3">
      <c r="A3824" s="189"/>
      <c r="F3824" s="247"/>
      <c r="J3824" s="189"/>
      <c r="K3824" s="189"/>
      <c r="L3824" s="189"/>
      <c r="M3824" s="189"/>
      <c r="N3824" s="189"/>
      <c r="O3824" s="189"/>
      <c r="P3824" s="189"/>
      <c r="Q3824" s="189"/>
      <c r="R3824" s="189"/>
      <c r="T3824" s="251"/>
      <c r="V3824" s="189"/>
      <c r="W3824" s="189"/>
      <c r="X3824" s="189"/>
      <c r="Y3824" s="189"/>
      <c r="AA3824" s="189"/>
      <c r="AB3824" s="189"/>
      <c r="AC3824" s="189"/>
    </row>
    <row r="3825" spans="1:29" s="246" customFormat="1" x14ac:dyDescent="0.3">
      <c r="A3825" s="189"/>
      <c r="F3825" s="247"/>
      <c r="J3825" s="189"/>
      <c r="K3825" s="189"/>
      <c r="L3825" s="189"/>
      <c r="M3825" s="189"/>
      <c r="N3825" s="189"/>
      <c r="O3825" s="189"/>
      <c r="P3825" s="189"/>
      <c r="Q3825" s="189"/>
      <c r="R3825" s="189"/>
      <c r="T3825" s="251"/>
      <c r="V3825" s="189"/>
      <c r="W3825" s="189"/>
      <c r="X3825" s="189"/>
      <c r="Y3825" s="189"/>
      <c r="AA3825" s="189"/>
      <c r="AB3825" s="189"/>
      <c r="AC3825" s="189"/>
    </row>
    <row r="3826" spans="1:29" s="246" customFormat="1" x14ac:dyDescent="0.3">
      <c r="A3826" s="189"/>
      <c r="F3826" s="247"/>
      <c r="J3826" s="189"/>
      <c r="K3826" s="189"/>
      <c r="L3826" s="189"/>
      <c r="M3826" s="189"/>
      <c r="N3826" s="189"/>
      <c r="O3826" s="189"/>
      <c r="P3826" s="189"/>
      <c r="Q3826" s="189"/>
      <c r="R3826" s="189"/>
      <c r="T3826" s="251"/>
      <c r="V3826" s="189"/>
      <c r="W3826" s="189"/>
      <c r="X3826" s="189"/>
      <c r="Y3826" s="189"/>
      <c r="AA3826" s="189"/>
      <c r="AB3826" s="189"/>
      <c r="AC3826" s="189"/>
    </row>
    <row r="3827" spans="1:29" s="246" customFormat="1" x14ac:dyDescent="0.3">
      <c r="A3827" s="189"/>
      <c r="F3827" s="247"/>
      <c r="J3827" s="189"/>
      <c r="K3827" s="189"/>
      <c r="L3827" s="189"/>
      <c r="M3827" s="189"/>
      <c r="N3827" s="189"/>
      <c r="O3827" s="189"/>
      <c r="P3827" s="189"/>
      <c r="Q3827" s="189"/>
      <c r="R3827" s="189"/>
      <c r="T3827" s="251"/>
      <c r="V3827" s="189"/>
      <c r="W3827" s="189"/>
      <c r="X3827" s="189"/>
      <c r="Y3827" s="189"/>
      <c r="AA3827" s="189"/>
      <c r="AB3827" s="189"/>
      <c r="AC3827" s="189"/>
    </row>
    <row r="3828" spans="1:29" s="246" customFormat="1" x14ac:dyDescent="0.3">
      <c r="A3828" s="189"/>
      <c r="F3828" s="247"/>
      <c r="J3828" s="189"/>
      <c r="K3828" s="189"/>
      <c r="L3828" s="189"/>
      <c r="M3828" s="189"/>
      <c r="N3828" s="189"/>
      <c r="O3828" s="189"/>
      <c r="P3828" s="189"/>
      <c r="Q3828" s="189"/>
      <c r="R3828" s="189"/>
      <c r="T3828" s="251"/>
      <c r="V3828" s="189"/>
      <c r="W3828" s="189"/>
      <c r="X3828" s="189"/>
      <c r="Y3828" s="189"/>
      <c r="AA3828" s="189"/>
      <c r="AB3828" s="189"/>
      <c r="AC3828" s="189"/>
    </row>
    <row r="3829" spans="1:29" s="246" customFormat="1" x14ac:dyDescent="0.3">
      <c r="A3829" s="189"/>
      <c r="F3829" s="247"/>
      <c r="J3829" s="189"/>
      <c r="K3829" s="189"/>
      <c r="L3829" s="189"/>
      <c r="M3829" s="189"/>
      <c r="N3829" s="189"/>
      <c r="O3829" s="189"/>
      <c r="P3829" s="189"/>
      <c r="Q3829" s="189"/>
      <c r="R3829" s="189"/>
      <c r="T3829" s="251"/>
      <c r="V3829" s="189"/>
      <c r="W3829" s="189"/>
      <c r="X3829" s="189"/>
      <c r="Y3829" s="189"/>
      <c r="AA3829" s="189"/>
      <c r="AB3829" s="189"/>
      <c r="AC3829" s="189"/>
    </row>
    <row r="3830" spans="1:29" s="246" customFormat="1" x14ac:dyDescent="0.3">
      <c r="A3830" s="189"/>
      <c r="F3830" s="247"/>
      <c r="J3830" s="189"/>
      <c r="K3830" s="189"/>
      <c r="L3830" s="189"/>
      <c r="M3830" s="189"/>
      <c r="N3830" s="189"/>
      <c r="O3830" s="189"/>
      <c r="P3830" s="189"/>
      <c r="Q3830" s="189"/>
      <c r="R3830" s="189"/>
      <c r="T3830" s="251"/>
      <c r="V3830" s="189"/>
      <c r="W3830" s="189"/>
      <c r="X3830" s="189"/>
      <c r="Y3830" s="189"/>
      <c r="AA3830" s="189"/>
      <c r="AB3830" s="189"/>
      <c r="AC3830" s="189"/>
    </row>
    <row r="3831" spans="1:29" s="246" customFormat="1" x14ac:dyDescent="0.3">
      <c r="A3831" s="189"/>
      <c r="F3831" s="247"/>
      <c r="J3831" s="189"/>
      <c r="K3831" s="189"/>
      <c r="L3831" s="189"/>
      <c r="M3831" s="189"/>
      <c r="N3831" s="189"/>
      <c r="O3831" s="189"/>
      <c r="P3831" s="189"/>
      <c r="Q3831" s="189"/>
      <c r="R3831" s="189"/>
      <c r="T3831" s="251"/>
      <c r="V3831" s="189"/>
      <c r="W3831" s="189"/>
      <c r="X3831" s="189"/>
      <c r="Y3831" s="189"/>
      <c r="AA3831" s="189"/>
      <c r="AB3831" s="189"/>
      <c r="AC3831" s="189"/>
    </row>
    <row r="3832" spans="1:29" s="246" customFormat="1" x14ac:dyDescent="0.3">
      <c r="A3832" s="189"/>
      <c r="F3832" s="247"/>
      <c r="J3832" s="189"/>
      <c r="K3832" s="189"/>
      <c r="L3832" s="189"/>
      <c r="M3832" s="189"/>
      <c r="N3832" s="189"/>
      <c r="O3832" s="189"/>
      <c r="P3832" s="189"/>
      <c r="Q3832" s="189"/>
      <c r="R3832" s="189"/>
      <c r="T3832" s="251"/>
      <c r="V3832" s="189"/>
      <c r="W3832" s="189"/>
      <c r="X3832" s="189"/>
      <c r="Y3832" s="189"/>
      <c r="AA3832" s="189"/>
      <c r="AB3832" s="189"/>
      <c r="AC3832" s="189"/>
    </row>
    <row r="3833" spans="1:29" s="246" customFormat="1" x14ac:dyDescent="0.3">
      <c r="A3833" s="189"/>
      <c r="F3833" s="247"/>
      <c r="J3833" s="189"/>
      <c r="K3833" s="189"/>
      <c r="L3833" s="189"/>
      <c r="M3833" s="189"/>
      <c r="N3833" s="189"/>
      <c r="O3833" s="189"/>
      <c r="P3833" s="189"/>
      <c r="Q3833" s="189"/>
      <c r="R3833" s="189"/>
      <c r="T3833" s="251"/>
      <c r="V3833" s="189"/>
      <c r="W3833" s="189"/>
      <c r="X3833" s="189"/>
      <c r="Y3833" s="189"/>
      <c r="AA3833" s="189"/>
      <c r="AB3833" s="189"/>
      <c r="AC3833" s="189"/>
    </row>
    <row r="3834" spans="1:29" s="246" customFormat="1" x14ac:dyDescent="0.3">
      <c r="A3834" s="189"/>
      <c r="F3834" s="247"/>
      <c r="J3834" s="189"/>
      <c r="K3834" s="189"/>
      <c r="L3834" s="189"/>
      <c r="M3834" s="189"/>
      <c r="N3834" s="189"/>
      <c r="O3834" s="189"/>
      <c r="P3834" s="189"/>
      <c r="Q3834" s="189"/>
      <c r="R3834" s="189"/>
      <c r="T3834" s="251"/>
      <c r="V3834" s="189"/>
      <c r="W3834" s="189"/>
      <c r="X3834" s="189"/>
      <c r="Y3834" s="189"/>
      <c r="AA3834" s="189"/>
      <c r="AB3834" s="189"/>
      <c r="AC3834" s="189"/>
    </row>
    <row r="3835" spans="1:29" s="246" customFormat="1" x14ac:dyDescent="0.3">
      <c r="A3835" s="189"/>
      <c r="F3835" s="247"/>
      <c r="J3835" s="189"/>
      <c r="K3835" s="189"/>
      <c r="L3835" s="189"/>
      <c r="M3835" s="189"/>
      <c r="N3835" s="189"/>
      <c r="O3835" s="189"/>
      <c r="P3835" s="189"/>
      <c r="Q3835" s="189"/>
      <c r="R3835" s="189"/>
      <c r="T3835" s="251"/>
      <c r="V3835" s="189"/>
      <c r="W3835" s="189"/>
      <c r="X3835" s="189"/>
      <c r="Y3835" s="189"/>
      <c r="AA3835" s="189"/>
      <c r="AB3835" s="189"/>
      <c r="AC3835" s="189"/>
    </row>
    <row r="3836" spans="1:29" s="246" customFormat="1" x14ac:dyDescent="0.3">
      <c r="A3836" s="189"/>
      <c r="F3836" s="247"/>
      <c r="J3836" s="189"/>
      <c r="K3836" s="189"/>
      <c r="L3836" s="189"/>
      <c r="M3836" s="189"/>
      <c r="N3836" s="189"/>
      <c r="O3836" s="189"/>
      <c r="P3836" s="189"/>
      <c r="Q3836" s="189"/>
      <c r="R3836" s="189"/>
      <c r="T3836" s="251"/>
      <c r="V3836" s="189"/>
      <c r="W3836" s="189"/>
      <c r="X3836" s="189"/>
      <c r="Y3836" s="189"/>
      <c r="AA3836" s="189"/>
      <c r="AB3836" s="189"/>
      <c r="AC3836" s="189"/>
    </row>
    <row r="3837" spans="1:29" s="246" customFormat="1" x14ac:dyDescent="0.3">
      <c r="A3837" s="189"/>
      <c r="F3837" s="247"/>
      <c r="J3837" s="189"/>
      <c r="K3837" s="189"/>
      <c r="L3837" s="189"/>
      <c r="M3837" s="189"/>
      <c r="N3837" s="189"/>
      <c r="O3837" s="189"/>
      <c r="P3837" s="189"/>
      <c r="Q3837" s="189"/>
      <c r="R3837" s="189"/>
      <c r="T3837" s="251"/>
      <c r="V3837" s="189"/>
      <c r="W3837" s="189"/>
      <c r="X3837" s="189"/>
      <c r="Y3837" s="189"/>
      <c r="AA3837" s="189"/>
      <c r="AB3837" s="189"/>
      <c r="AC3837" s="189"/>
    </row>
    <row r="3838" spans="1:29" s="246" customFormat="1" x14ac:dyDescent="0.3">
      <c r="A3838" s="189"/>
      <c r="F3838" s="247"/>
      <c r="J3838" s="189"/>
      <c r="K3838" s="189"/>
      <c r="L3838" s="189"/>
      <c r="M3838" s="189"/>
      <c r="N3838" s="189"/>
      <c r="O3838" s="189"/>
      <c r="P3838" s="189"/>
      <c r="Q3838" s="189"/>
      <c r="R3838" s="189"/>
      <c r="T3838" s="251"/>
      <c r="V3838" s="189"/>
      <c r="W3838" s="189"/>
      <c r="X3838" s="189"/>
      <c r="Y3838" s="189"/>
      <c r="AA3838" s="189"/>
      <c r="AB3838" s="189"/>
      <c r="AC3838" s="189"/>
    </row>
    <row r="3839" spans="1:29" s="246" customFormat="1" x14ac:dyDescent="0.3">
      <c r="A3839" s="189"/>
      <c r="F3839" s="247"/>
      <c r="J3839" s="189"/>
      <c r="K3839" s="189"/>
      <c r="L3839" s="189"/>
      <c r="M3839" s="189"/>
      <c r="N3839" s="189"/>
      <c r="O3839" s="189"/>
      <c r="P3839" s="189"/>
      <c r="Q3839" s="189"/>
      <c r="R3839" s="189"/>
      <c r="T3839" s="251"/>
      <c r="V3839" s="189"/>
      <c r="W3839" s="189"/>
      <c r="X3839" s="189"/>
      <c r="Y3839" s="189"/>
      <c r="AA3839" s="189"/>
      <c r="AB3839" s="189"/>
      <c r="AC3839" s="189"/>
    </row>
    <row r="3840" spans="1:29" s="246" customFormat="1" x14ac:dyDescent="0.3">
      <c r="A3840" s="189"/>
      <c r="F3840" s="247"/>
      <c r="J3840" s="189"/>
      <c r="K3840" s="189"/>
      <c r="L3840" s="189"/>
      <c r="M3840" s="189"/>
      <c r="N3840" s="189"/>
      <c r="O3840" s="189"/>
      <c r="P3840" s="189"/>
      <c r="Q3840" s="189"/>
      <c r="R3840" s="189"/>
      <c r="T3840" s="251"/>
      <c r="V3840" s="189"/>
      <c r="W3840" s="189"/>
      <c r="X3840" s="189"/>
      <c r="Y3840" s="189"/>
      <c r="AA3840" s="189"/>
      <c r="AB3840" s="189"/>
      <c r="AC3840" s="189"/>
    </row>
    <row r="3841" spans="1:29" s="246" customFormat="1" x14ac:dyDescent="0.3">
      <c r="A3841" s="189"/>
      <c r="F3841" s="247"/>
      <c r="J3841" s="189"/>
      <c r="K3841" s="189"/>
      <c r="L3841" s="189"/>
      <c r="M3841" s="189"/>
      <c r="N3841" s="189"/>
      <c r="O3841" s="189"/>
      <c r="P3841" s="189"/>
      <c r="Q3841" s="189"/>
      <c r="R3841" s="189"/>
      <c r="T3841" s="251"/>
      <c r="V3841" s="189"/>
      <c r="W3841" s="189"/>
      <c r="X3841" s="189"/>
      <c r="Y3841" s="189"/>
      <c r="AA3841" s="189"/>
      <c r="AB3841" s="189"/>
      <c r="AC3841" s="189"/>
    </row>
    <row r="3842" spans="1:29" s="246" customFormat="1" x14ac:dyDescent="0.3">
      <c r="A3842" s="189"/>
      <c r="F3842" s="247"/>
      <c r="J3842" s="189"/>
      <c r="K3842" s="189"/>
      <c r="L3842" s="189"/>
      <c r="M3842" s="189"/>
      <c r="N3842" s="189"/>
      <c r="O3842" s="189"/>
      <c r="P3842" s="189"/>
      <c r="Q3842" s="189"/>
      <c r="R3842" s="189"/>
      <c r="T3842" s="251"/>
      <c r="V3842" s="189"/>
      <c r="W3842" s="189"/>
      <c r="X3842" s="189"/>
      <c r="Y3842" s="189"/>
      <c r="AA3842" s="189"/>
      <c r="AB3842" s="189"/>
      <c r="AC3842" s="189"/>
    </row>
    <row r="3843" spans="1:29" s="246" customFormat="1" x14ac:dyDescent="0.3">
      <c r="A3843" s="189"/>
      <c r="F3843" s="247"/>
      <c r="J3843" s="189"/>
      <c r="K3843" s="189"/>
      <c r="L3843" s="189"/>
      <c r="M3843" s="189"/>
      <c r="N3843" s="189"/>
      <c r="O3843" s="189"/>
      <c r="P3843" s="189"/>
      <c r="Q3843" s="189"/>
      <c r="R3843" s="189"/>
      <c r="T3843" s="251"/>
      <c r="V3843" s="189"/>
      <c r="W3843" s="189"/>
      <c r="X3843" s="189"/>
      <c r="Y3843" s="189"/>
      <c r="AA3843" s="189"/>
      <c r="AB3843" s="189"/>
      <c r="AC3843" s="189"/>
    </row>
    <row r="3844" spans="1:29" s="246" customFormat="1" x14ac:dyDescent="0.3">
      <c r="A3844" s="189"/>
      <c r="F3844" s="247"/>
      <c r="J3844" s="189"/>
      <c r="K3844" s="189"/>
      <c r="L3844" s="189"/>
      <c r="M3844" s="189"/>
      <c r="N3844" s="189"/>
      <c r="O3844" s="189"/>
      <c r="P3844" s="189"/>
      <c r="Q3844" s="189"/>
      <c r="R3844" s="189"/>
      <c r="T3844" s="251"/>
      <c r="V3844" s="189"/>
      <c r="W3844" s="189"/>
      <c r="X3844" s="189"/>
      <c r="Y3844" s="189"/>
      <c r="AA3844" s="189"/>
      <c r="AB3844" s="189"/>
      <c r="AC3844" s="189"/>
    </row>
    <row r="3845" spans="1:29" s="246" customFormat="1" x14ac:dyDescent="0.3">
      <c r="A3845" s="189"/>
      <c r="F3845" s="247"/>
      <c r="J3845" s="189"/>
      <c r="K3845" s="189"/>
      <c r="L3845" s="189"/>
      <c r="M3845" s="189"/>
      <c r="N3845" s="189"/>
      <c r="O3845" s="189"/>
      <c r="P3845" s="189"/>
      <c r="Q3845" s="189"/>
      <c r="R3845" s="189"/>
      <c r="T3845" s="251"/>
      <c r="V3845" s="189"/>
      <c r="W3845" s="189"/>
      <c r="X3845" s="189"/>
      <c r="Y3845" s="189"/>
      <c r="AA3845" s="189"/>
      <c r="AB3845" s="189"/>
      <c r="AC3845" s="189"/>
    </row>
    <row r="3846" spans="1:29" s="246" customFormat="1" x14ac:dyDescent="0.3">
      <c r="A3846" s="189"/>
      <c r="F3846" s="247"/>
      <c r="J3846" s="189"/>
      <c r="K3846" s="189"/>
      <c r="L3846" s="189"/>
      <c r="M3846" s="189"/>
      <c r="N3846" s="189"/>
      <c r="O3846" s="189"/>
      <c r="P3846" s="189"/>
      <c r="Q3846" s="189"/>
      <c r="R3846" s="189"/>
      <c r="T3846" s="251"/>
      <c r="V3846" s="189"/>
      <c r="W3846" s="189"/>
      <c r="X3846" s="189"/>
      <c r="Y3846" s="189"/>
      <c r="AA3846" s="189"/>
      <c r="AB3846" s="189"/>
      <c r="AC3846" s="189"/>
    </row>
    <row r="3847" spans="1:29" s="246" customFormat="1" x14ac:dyDescent="0.3">
      <c r="A3847" s="189"/>
      <c r="F3847" s="247"/>
      <c r="J3847" s="189"/>
      <c r="K3847" s="189"/>
      <c r="L3847" s="189"/>
      <c r="M3847" s="189"/>
      <c r="N3847" s="189"/>
      <c r="O3847" s="189"/>
      <c r="P3847" s="189"/>
      <c r="Q3847" s="189"/>
      <c r="R3847" s="189"/>
      <c r="T3847" s="251"/>
      <c r="V3847" s="189"/>
      <c r="W3847" s="189"/>
      <c r="X3847" s="189"/>
      <c r="Y3847" s="189"/>
      <c r="AA3847" s="189"/>
      <c r="AB3847" s="189"/>
      <c r="AC3847" s="189"/>
    </row>
    <row r="3848" spans="1:29" s="246" customFormat="1" x14ac:dyDescent="0.3">
      <c r="A3848" s="189"/>
      <c r="F3848" s="247"/>
      <c r="J3848" s="189"/>
      <c r="K3848" s="189"/>
      <c r="L3848" s="189"/>
      <c r="M3848" s="189"/>
      <c r="N3848" s="189"/>
      <c r="O3848" s="189"/>
      <c r="P3848" s="189"/>
      <c r="Q3848" s="189"/>
      <c r="R3848" s="189"/>
      <c r="T3848" s="251"/>
      <c r="V3848" s="189"/>
      <c r="W3848" s="189"/>
      <c r="X3848" s="189"/>
      <c r="Y3848" s="189"/>
      <c r="AA3848" s="189"/>
      <c r="AB3848" s="189"/>
      <c r="AC3848" s="189"/>
    </row>
    <row r="3849" spans="1:29" s="246" customFormat="1" x14ac:dyDescent="0.3">
      <c r="A3849" s="189"/>
      <c r="F3849" s="247"/>
      <c r="J3849" s="189"/>
      <c r="K3849" s="189"/>
      <c r="L3849" s="189"/>
      <c r="M3849" s="189"/>
      <c r="N3849" s="189"/>
      <c r="O3849" s="189"/>
      <c r="P3849" s="189"/>
      <c r="Q3849" s="189"/>
      <c r="R3849" s="189"/>
      <c r="T3849" s="251"/>
      <c r="V3849" s="189"/>
      <c r="W3849" s="189"/>
      <c r="X3849" s="189"/>
      <c r="Y3849" s="189"/>
      <c r="AA3849" s="189"/>
      <c r="AB3849" s="189"/>
      <c r="AC3849" s="189"/>
    </row>
    <row r="3850" spans="1:29" s="246" customFormat="1" x14ac:dyDescent="0.3">
      <c r="A3850" s="189"/>
      <c r="F3850" s="247"/>
      <c r="J3850" s="189"/>
      <c r="K3850" s="189"/>
      <c r="L3850" s="189"/>
      <c r="M3850" s="189"/>
      <c r="N3850" s="189"/>
      <c r="O3850" s="189"/>
      <c r="P3850" s="189"/>
      <c r="Q3850" s="189"/>
      <c r="R3850" s="189"/>
      <c r="T3850" s="251"/>
      <c r="V3850" s="189"/>
      <c r="W3850" s="189"/>
      <c r="X3850" s="189"/>
      <c r="Y3850" s="189"/>
      <c r="AA3850" s="189"/>
      <c r="AB3850" s="189"/>
      <c r="AC3850" s="189"/>
    </row>
    <row r="3851" spans="1:29" s="246" customFormat="1" x14ac:dyDescent="0.3">
      <c r="A3851" s="189"/>
      <c r="F3851" s="247"/>
      <c r="J3851" s="189"/>
      <c r="K3851" s="189"/>
      <c r="L3851" s="189"/>
      <c r="M3851" s="189"/>
      <c r="N3851" s="189"/>
      <c r="O3851" s="189"/>
      <c r="P3851" s="189"/>
      <c r="Q3851" s="189"/>
      <c r="R3851" s="189"/>
      <c r="T3851" s="251"/>
      <c r="V3851" s="189"/>
      <c r="W3851" s="189"/>
      <c r="X3851" s="189"/>
      <c r="Y3851" s="189"/>
      <c r="AA3851" s="189"/>
      <c r="AB3851" s="189"/>
      <c r="AC3851" s="189"/>
    </row>
    <row r="3852" spans="1:29" s="246" customFormat="1" x14ac:dyDescent="0.3">
      <c r="A3852" s="189"/>
      <c r="F3852" s="247"/>
      <c r="J3852" s="189"/>
      <c r="K3852" s="189"/>
      <c r="L3852" s="189"/>
      <c r="M3852" s="189"/>
      <c r="N3852" s="189"/>
      <c r="O3852" s="189"/>
      <c r="P3852" s="189"/>
      <c r="Q3852" s="189"/>
      <c r="R3852" s="189"/>
      <c r="T3852" s="251"/>
      <c r="V3852" s="189"/>
      <c r="W3852" s="189"/>
      <c r="X3852" s="189"/>
      <c r="Y3852" s="189"/>
      <c r="AA3852" s="189"/>
      <c r="AB3852" s="189"/>
      <c r="AC3852" s="189"/>
    </row>
    <row r="3853" spans="1:29" s="246" customFormat="1" x14ac:dyDescent="0.3">
      <c r="A3853" s="189"/>
      <c r="F3853" s="247"/>
      <c r="J3853" s="189"/>
      <c r="K3853" s="189"/>
      <c r="L3853" s="189"/>
      <c r="M3853" s="189"/>
      <c r="N3853" s="189"/>
      <c r="O3853" s="189"/>
      <c r="P3853" s="189"/>
      <c r="Q3853" s="189"/>
      <c r="R3853" s="189"/>
      <c r="T3853" s="251"/>
      <c r="V3853" s="189"/>
      <c r="W3853" s="189"/>
      <c r="X3853" s="189"/>
      <c r="Y3853" s="189"/>
      <c r="AA3853" s="189"/>
      <c r="AB3853" s="189"/>
      <c r="AC3853" s="189"/>
    </row>
    <row r="3854" spans="1:29" s="246" customFormat="1" x14ac:dyDescent="0.3">
      <c r="A3854" s="189"/>
      <c r="F3854" s="247"/>
      <c r="J3854" s="189"/>
      <c r="K3854" s="189"/>
      <c r="L3854" s="189"/>
      <c r="M3854" s="189"/>
      <c r="N3854" s="189"/>
      <c r="O3854" s="189"/>
      <c r="P3854" s="189"/>
      <c r="Q3854" s="189"/>
      <c r="R3854" s="189"/>
      <c r="T3854" s="251"/>
      <c r="V3854" s="189"/>
      <c r="W3854" s="189"/>
      <c r="X3854" s="189"/>
      <c r="Y3854" s="189"/>
      <c r="AA3854" s="189"/>
      <c r="AB3854" s="189"/>
      <c r="AC3854" s="189"/>
    </row>
    <row r="3855" spans="1:29" s="246" customFormat="1" x14ac:dyDescent="0.3">
      <c r="A3855" s="189"/>
      <c r="F3855" s="247"/>
      <c r="J3855" s="189"/>
      <c r="K3855" s="189"/>
      <c r="L3855" s="189"/>
      <c r="M3855" s="189"/>
      <c r="N3855" s="189"/>
      <c r="O3855" s="189"/>
      <c r="P3855" s="189"/>
      <c r="Q3855" s="189"/>
      <c r="R3855" s="189"/>
      <c r="T3855" s="251"/>
      <c r="V3855" s="189"/>
      <c r="W3855" s="189"/>
      <c r="X3855" s="189"/>
      <c r="Y3855" s="189"/>
      <c r="AA3855" s="189"/>
      <c r="AB3855" s="189"/>
      <c r="AC3855" s="189"/>
    </row>
    <row r="3856" spans="1:29" s="246" customFormat="1" x14ac:dyDescent="0.3">
      <c r="A3856" s="189"/>
      <c r="F3856" s="247"/>
      <c r="J3856" s="189"/>
      <c r="K3856" s="189"/>
      <c r="L3856" s="189"/>
      <c r="M3856" s="189"/>
      <c r="N3856" s="189"/>
      <c r="O3856" s="189"/>
      <c r="P3856" s="189"/>
      <c r="Q3856" s="189"/>
      <c r="R3856" s="189"/>
      <c r="T3856" s="251"/>
      <c r="V3856" s="189"/>
      <c r="W3856" s="189"/>
      <c r="X3856" s="189"/>
      <c r="Y3856" s="189"/>
      <c r="AA3856" s="189"/>
      <c r="AB3856" s="189"/>
      <c r="AC3856" s="189"/>
    </row>
    <row r="3857" spans="1:29" s="246" customFormat="1" x14ac:dyDescent="0.3">
      <c r="A3857" s="189"/>
      <c r="F3857" s="247"/>
      <c r="J3857" s="189"/>
      <c r="K3857" s="189"/>
      <c r="L3857" s="189"/>
      <c r="M3857" s="189"/>
      <c r="N3857" s="189"/>
      <c r="O3857" s="189"/>
      <c r="P3857" s="189"/>
      <c r="Q3857" s="189"/>
      <c r="R3857" s="189"/>
      <c r="T3857" s="251"/>
      <c r="V3857" s="189"/>
      <c r="W3857" s="189"/>
      <c r="X3857" s="189"/>
      <c r="Y3857" s="189"/>
      <c r="AA3857" s="189"/>
      <c r="AB3857" s="189"/>
      <c r="AC3857" s="189"/>
    </row>
    <row r="3858" spans="1:29" s="246" customFormat="1" x14ac:dyDescent="0.3">
      <c r="A3858" s="189"/>
      <c r="F3858" s="247"/>
      <c r="J3858" s="189"/>
      <c r="K3858" s="189"/>
      <c r="L3858" s="189"/>
      <c r="M3858" s="189"/>
      <c r="N3858" s="189"/>
      <c r="O3858" s="189"/>
      <c r="P3858" s="189"/>
      <c r="Q3858" s="189"/>
      <c r="R3858" s="189"/>
      <c r="T3858" s="251"/>
      <c r="V3858" s="189"/>
      <c r="W3858" s="189"/>
      <c r="X3858" s="189"/>
      <c r="Y3858" s="189"/>
      <c r="AA3858" s="189"/>
      <c r="AB3858" s="189"/>
      <c r="AC3858" s="189"/>
    </row>
    <row r="3859" spans="1:29" s="246" customFormat="1" x14ac:dyDescent="0.3">
      <c r="A3859" s="189"/>
      <c r="F3859" s="247"/>
      <c r="J3859" s="189"/>
      <c r="K3859" s="189"/>
      <c r="L3859" s="189"/>
      <c r="M3859" s="189"/>
      <c r="N3859" s="189"/>
      <c r="O3859" s="189"/>
      <c r="P3859" s="189"/>
      <c r="Q3859" s="189"/>
      <c r="R3859" s="189"/>
      <c r="T3859" s="251"/>
      <c r="V3859" s="189"/>
      <c r="W3859" s="189"/>
      <c r="X3859" s="189"/>
      <c r="Y3859" s="189"/>
      <c r="AA3859" s="189"/>
      <c r="AB3859" s="189"/>
      <c r="AC3859" s="189"/>
    </row>
    <row r="3860" spans="1:29" s="246" customFormat="1" x14ac:dyDescent="0.3">
      <c r="A3860" s="189"/>
      <c r="F3860" s="247"/>
      <c r="J3860" s="189"/>
      <c r="K3860" s="189"/>
      <c r="L3860" s="189"/>
      <c r="M3860" s="189"/>
      <c r="N3860" s="189"/>
      <c r="O3860" s="189"/>
      <c r="P3860" s="189"/>
      <c r="Q3860" s="189"/>
      <c r="R3860" s="189"/>
      <c r="T3860" s="251"/>
      <c r="V3860" s="189"/>
      <c r="W3860" s="189"/>
      <c r="X3860" s="189"/>
      <c r="Y3860" s="189"/>
      <c r="AA3860" s="189"/>
      <c r="AB3860" s="189"/>
      <c r="AC3860" s="189"/>
    </row>
    <row r="3861" spans="1:29" s="246" customFormat="1" x14ac:dyDescent="0.3">
      <c r="A3861" s="189"/>
      <c r="F3861" s="247"/>
      <c r="J3861" s="189"/>
      <c r="K3861" s="189"/>
      <c r="L3861" s="189"/>
      <c r="M3861" s="189"/>
      <c r="N3861" s="189"/>
      <c r="O3861" s="189"/>
      <c r="P3861" s="189"/>
      <c r="Q3861" s="189"/>
      <c r="R3861" s="189"/>
      <c r="T3861" s="251"/>
      <c r="V3861" s="189"/>
      <c r="W3861" s="189"/>
      <c r="X3861" s="189"/>
      <c r="Y3861" s="189"/>
      <c r="AA3861" s="189"/>
      <c r="AB3861" s="189"/>
      <c r="AC3861" s="189"/>
    </row>
    <row r="3862" spans="1:29" s="246" customFormat="1" x14ac:dyDescent="0.3">
      <c r="A3862" s="189"/>
      <c r="F3862" s="247"/>
      <c r="J3862" s="189"/>
      <c r="K3862" s="189"/>
      <c r="L3862" s="189"/>
      <c r="M3862" s="189"/>
      <c r="N3862" s="189"/>
      <c r="O3862" s="189"/>
      <c r="P3862" s="189"/>
      <c r="Q3862" s="189"/>
      <c r="R3862" s="189"/>
      <c r="T3862" s="251"/>
      <c r="V3862" s="189"/>
      <c r="W3862" s="189"/>
      <c r="X3862" s="189"/>
      <c r="Y3862" s="189"/>
      <c r="AA3862" s="189"/>
      <c r="AB3862" s="189"/>
      <c r="AC3862" s="189"/>
    </row>
    <row r="3863" spans="1:29" s="246" customFormat="1" x14ac:dyDescent="0.3">
      <c r="A3863" s="189"/>
      <c r="F3863" s="247"/>
      <c r="J3863" s="189"/>
      <c r="K3863" s="189"/>
      <c r="L3863" s="189"/>
      <c r="M3863" s="189"/>
      <c r="N3863" s="189"/>
      <c r="O3863" s="189"/>
      <c r="P3863" s="189"/>
      <c r="Q3863" s="189"/>
      <c r="R3863" s="189"/>
      <c r="T3863" s="251"/>
      <c r="V3863" s="189"/>
      <c r="W3863" s="189"/>
      <c r="X3863" s="189"/>
      <c r="Y3863" s="189"/>
      <c r="AA3863" s="189"/>
      <c r="AB3863" s="189"/>
      <c r="AC3863" s="189"/>
    </row>
    <row r="3864" spans="1:29" s="246" customFormat="1" x14ac:dyDescent="0.3">
      <c r="A3864" s="189"/>
      <c r="F3864" s="247"/>
      <c r="J3864" s="189"/>
      <c r="K3864" s="189"/>
      <c r="L3864" s="189"/>
      <c r="M3864" s="189"/>
      <c r="N3864" s="189"/>
      <c r="O3864" s="189"/>
      <c r="P3864" s="189"/>
      <c r="Q3864" s="189"/>
      <c r="R3864" s="189"/>
      <c r="T3864" s="251"/>
      <c r="V3864" s="189"/>
      <c r="W3864" s="189"/>
      <c r="X3864" s="189"/>
      <c r="Y3864" s="189"/>
      <c r="AA3864" s="189"/>
      <c r="AB3864" s="189"/>
      <c r="AC3864" s="189"/>
    </row>
    <row r="3865" spans="1:29" s="246" customFormat="1" x14ac:dyDescent="0.3">
      <c r="A3865" s="189"/>
      <c r="F3865" s="247"/>
      <c r="J3865" s="189"/>
      <c r="K3865" s="189"/>
      <c r="L3865" s="189"/>
      <c r="M3865" s="189"/>
      <c r="N3865" s="189"/>
      <c r="O3865" s="189"/>
      <c r="P3865" s="189"/>
      <c r="Q3865" s="189"/>
      <c r="R3865" s="189"/>
      <c r="T3865" s="251"/>
      <c r="V3865" s="189"/>
      <c r="W3865" s="189"/>
      <c r="X3865" s="189"/>
      <c r="Y3865" s="189"/>
      <c r="AA3865" s="189"/>
      <c r="AB3865" s="189"/>
      <c r="AC3865" s="189"/>
    </row>
    <row r="3866" spans="1:29" s="246" customFormat="1" x14ac:dyDescent="0.3">
      <c r="A3866" s="189"/>
      <c r="F3866" s="247"/>
      <c r="J3866" s="189"/>
      <c r="K3866" s="189"/>
      <c r="L3866" s="189"/>
      <c r="M3866" s="189"/>
      <c r="N3866" s="189"/>
      <c r="O3866" s="189"/>
      <c r="P3866" s="189"/>
      <c r="Q3866" s="189"/>
      <c r="R3866" s="189"/>
      <c r="T3866" s="251"/>
      <c r="V3866" s="189"/>
      <c r="W3866" s="189"/>
      <c r="X3866" s="189"/>
      <c r="Y3866" s="189"/>
      <c r="AA3866" s="189"/>
      <c r="AB3866" s="189"/>
      <c r="AC3866" s="189"/>
    </row>
    <row r="3867" spans="1:29" s="246" customFormat="1" x14ac:dyDescent="0.3">
      <c r="A3867" s="189"/>
      <c r="F3867" s="247"/>
      <c r="J3867" s="189"/>
      <c r="K3867" s="189"/>
      <c r="L3867" s="189"/>
      <c r="M3867" s="189"/>
      <c r="N3867" s="189"/>
      <c r="O3867" s="189"/>
      <c r="P3867" s="189"/>
      <c r="Q3867" s="189"/>
      <c r="R3867" s="189"/>
      <c r="T3867" s="251"/>
      <c r="V3867" s="189"/>
      <c r="W3867" s="189"/>
      <c r="X3867" s="189"/>
      <c r="Y3867" s="189"/>
      <c r="AA3867" s="189"/>
      <c r="AB3867" s="189"/>
      <c r="AC3867" s="189"/>
    </row>
    <row r="3868" spans="1:29" s="246" customFormat="1" x14ac:dyDescent="0.3">
      <c r="A3868" s="189"/>
      <c r="F3868" s="247"/>
      <c r="J3868" s="189"/>
      <c r="K3868" s="189"/>
      <c r="L3868" s="189"/>
      <c r="M3868" s="189"/>
      <c r="N3868" s="189"/>
      <c r="O3868" s="189"/>
      <c r="P3868" s="189"/>
      <c r="Q3868" s="189"/>
      <c r="R3868" s="189"/>
      <c r="T3868" s="251"/>
      <c r="V3868" s="189"/>
      <c r="W3868" s="189"/>
      <c r="X3868" s="189"/>
      <c r="Y3868" s="189"/>
      <c r="AA3868" s="189"/>
      <c r="AB3868" s="189"/>
      <c r="AC3868" s="189"/>
    </row>
    <row r="3869" spans="1:29" s="246" customFormat="1" x14ac:dyDescent="0.3">
      <c r="A3869" s="189"/>
      <c r="F3869" s="247"/>
      <c r="J3869" s="189"/>
      <c r="K3869" s="189"/>
      <c r="L3869" s="189"/>
      <c r="M3869" s="189"/>
      <c r="N3869" s="189"/>
      <c r="O3869" s="189"/>
      <c r="P3869" s="189"/>
      <c r="Q3869" s="189"/>
      <c r="R3869" s="189"/>
      <c r="T3869" s="251"/>
      <c r="V3869" s="189"/>
      <c r="W3869" s="189"/>
      <c r="X3869" s="189"/>
      <c r="Y3869" s="189"/>
      <c r="AA3869" s="189"/>
      <c r="AB3869" s="189"/>
      <c r="AC3869" s="189"/>
    </row>
    <row r="3870" spans="1:29" s="246" customFormat="1" x14ac:dyDescent="0.3">
      <c r="A3870" s="189"/>
      <c r="F3870" s="247"/>
      <c r="J3870" s="189"/>
      <c r="K3870" s="189"/>
      <c r="L3870" s="189"/>
      <c r="M3870" s="189"/>
      <c r="N3870" s="189"/>
      <c r="O3870" s="189"/>
      <c r="P3870" s="189"/>
      <c r="Q3870" s="189"/>
      <c r="R3870" s="189"/>
      <c r="T3870" s="251"/>
      <c r="V3870" s="189"/>
      <c r="W3870" s="189"/>
      <c r="X3870" s="189"/>
      <c r="Y3870" s="189"/>
      <c r="AA3870" s="189"/>
      <c r="AB3870" s="189"/>
      <c r="AC3870" s="189"/>
    </row>
    <row r="3871" spans="1:29" s="246" customFormat="1" x14ac:dyDescent="0.3">
      <c r="A3871" s="189"/>
      <c r="F3871" s="247"/>
      <c r="J3871" s="189"/>
      <c r="K3871" s="189"/>
      <c r="L3871" s="189"/>
      <c r="M3871" s="189"/>
      <c r="N3871" s="189"/>
      <c r="O3871" s="189"/>
      <c r="P3871" s="189"/>
      <c r="Q3871" s="189"/>
      <c r="R3871" s="189"/>
      <c r="T3871" s="251"/>
      <c r="V3871" s="189"/>
      <c r="W3871" s="189"/>
      <c r="X3871" s="189"/>
      <c r="Y3871" s="189"/>
      <c r="AA3871" s="189"/>
      <c r="AB3871" s="189"/>
      <c r="AC3871" s="189"/>
    </row>
    <row r="3872" spans="1:29" s="246" customFormat="1" x14ac:dyDescent="0.3">
      <c r="A3872" s="189"/>
      <c r="F3872" s="247"/>
      <c r="J3872" s="189"/>
      <c r="K3872" s="189"/>
      <c r="L3872" s="189"/>
      <c r="M3872" s="189"/>
      <c r="N3872" s="189"/>
      <c r="O3872" s="189"/>
      <c r="P3872" s="189"/>
      <c r="Q3872" s="189"/>
      <c r="R3872" s="189"/>
      <c r="T3872" s="251"/>
      <c r="V3872" s="189"/>
      <c r="W3872" s="189"/>
      <c r="X3872" s="189"/>
      <c r="Y3872" s="189"/>
      <c r="AA3872" s="189"/>
      <c r="AB3872" s="189"/>
      <c r="AC3872" s="189"/>
    </row>
    <row r="3873" spans="1:29" s="246" customFormat="1" x14ac:dyDescent="0.3">
      <c r="A3873" s="189"/>
      <c r="F3873" s="247"/>
      <c r="J3873" s="189"/>
      <c r="K3873" s="189"/>
      <c r="L3873" s="189"/>
      <c r="M3873" s="189"/>
      <c r="N3873" s="189"/>
      <c r="O3873" s="189"/>
      <c r="P3873" s="189"/>
      <c r="Q3873" s="189"/>
      <c r="R3873" s="189"/>
      <c r="T3873" s="251"/>
      <c r="V3873" s="189"/>
      <c r="W3873" s="189"/>
      <c r="X3873" s="189"/>
      <c r="Y3873" s="189"/>
      <c r="AA3873" s="189"/>
      <c r="AB3873" s="189"/>
      <c r="AC3873" s="189"/>
    </row>
    <row r="3874" spans="1:29" s="246" customFormat="1" x14ac:dyDescent="0.3">
      <c r="A3874" s="189"/>
      <c r="F3874" s="247"/>
      <c r="J3874" s="189"/>
      <c r="K3874" s="189"/>
      <c r="L3874" s="189"/>
      <c r="M3874" s="189"/>
      <c r="N3874" s="189"/>
      <c r="O3874" s="189"/>
      <c r="P3874" s="189"/>
      <c r="Q3874" s="189"/>
      <c r="R3874" s="189"/>
      <c r="T3874" s="251"/>
      <c r="V3874" s="189"/>
      <c r="W3874" s="189"/>
      <c r="X3874" s="189"/>
      <c r="Y3874" s="189"/>
      <c r="AA3874" s="189"/>
      <c r="AB3874" s="189"/>
      <c r="AC3874" s="189"/>
    </row>
    <row r="3875" spans="1:29" s="246" customFormat="1" x14ac:dyDescent="0.3">
      <c r="A3875" s="189"/>
      <c r="F3875" s="247"/>
      <c r="J3875" s="189"/>
      <c r="K3875" s="189"/>
      <c r="L3875" s="189"/>
      <c r="M3875" s="189"/>
      <c r="N3875" s="189"/>
      <c r="O3875" s="189"/>
      <c r="P3875" s="189"/>
      <c r="Q3875" s="189"/>
      <c r="R3875" s="189"/>
      <c r="T3875" s="251"/>
      <c r="V3875" s="189"/>
      <c r="W3875" s="189"/>
      <c r="X3875" s="189"/>
      <c r="Y3875" s="189"/>
      <c r="AA3875" s="189"/>
      <c r="AB3875" s="189"/>
      <c r="AC3875" s="189"/>
    </row>
    <row r="3876" spans="1:29" s="246" customFormat="1" x14ac:dyDescent="0.3">
      <c r="A3876" s="189"/>
      <c r="F3876" s="247"/>
      <c r="J3876" s="189"/>
      <c r="K3876" s="189"/>
      <c r="L3876" s="189"/>
      <c r="M3876" s="189"/>
      <c r="N3876" s="189"/>
      <c r="O3876" s="189"/>
      <c r="P3876" s="189"/>
      <c r="Q3876" s="189"/>
      <c r="R3876" s="189"/>
      <c r="T3876" s="251"/>
      <c r="V3876" s="189"/>
      <c r="W3876" s="189"/>
      <c r="X3876" s="189"/>
      <c r="Y3876" s="189"/>
      <c r="AA3876" s="189"/>
      <c r="AB3876" s="189"/>
      <c r="AC3876" s="189"/>
    </row>
    <row r="3877" spans="1:29" s="246" customFormat="1" x14ac:dyDescent="0.3">
      <c r="A3877" s="189"/>
      <c r="F3877" s="247"/>
      <c r="J3877" s="189"/>
      <c r="K3877" s="189"/>
      <c r="L3877" s="189"/>
      <c r="M3877" s="189"/>
      <c r="N3877" s="189"/>
      <c r="O3877" s="189"/>
      <c r="P3877" s="189"/>
      <c r="Q3877" s="189"/>
      <c r="R3877" s="189"/>
      <c r="T3877" s="251"/>
      <c r="V3877" s="189"/>
      <c r="W3877" s="189"/>
      <c r="X3877" s="189"/>
      <c r="Y3877" s="189"/>
      <c r="AA3877" s="189"/>
      <c r="AB3877" s="189"/>
      <c r="AC3877" s="189"/>
    </row>
    <row r="3878" spans="1:29" s="246" customFormat="1" x14ac:dyDescent="0.3">
      <c r="A3878" s="189"/>
      <c r="F3878" s="247"/>
      <c r="J3878" s="189"/>
      <c r="K3878" s="189"/>
      <c r="L3878" s="189"/>
      <c r="M3878" s="189"/>
      <c r="N3878" s="189"/>
      <c r="O3878" s="189"/>
      <c r="P3878" s="189"/>
      <c r="Q3878" s="189"/>
      <c r="R3878" s="189"/>
      <c r="T3878" s="251"/>
      <c r="V3878" s="189"/>
      <c r="W3878" s="189"/>
      <c r="X3878" s="189"/>
      <c r="Y3878" s="189"/>
      <c r="AA3878" s="189"/>
      <c r="AB3878" s="189"/>
      <c r="AC3878" s="189"/>
    </row>
    <row r="3879" spans="1:29" s="246" customFormat="1" x14ac:dyDescent="0.3">
      <c r="A3879" s="189"/>
      <c r="F3879" s="247"/>
      <c r="J3879" s="189"/>
      <c r="K3879" s="189"/>
      <c r="L3879" s="189"/>
      <c r="M3879" s="189"/>
      <c r="N3879" s="189"/>
      <c r="O3879" s="189"/>
      <c r="P3879" s="189"/>
      <c r="Q3879" s="189"/>
      <c r="R3879" s="189"/>
      <c r="T3879" s="251"/>
      <c r="V3879" s="189"/>
      <c r="W3879" s="189"/>
      <c r="X3879" s="189"/>
      <c r="Y3879" s="189"/>
      <c r="AA3879" s="189"/>
      <c r="AB3879" s="189"/>
      <c r="AC3879" s="189"/>
    </row>
    <row r="3880" spans="1:29" s="246" customFormat="1" x14ac:dyDescent="0.3">
      <c r="A3880" s="189"/>
      <c r="F3880" s="247"/>
      <c r="J3880" s="189"/>
      <c r="K3880" s="189"/>
      <c r="L3880" s="189"/>
      <c r="M3880" s="189"/>
      <c r="N3880" s="189"/>
      <c r="O3880" s="189"/>
      <c r="P3880" s="189"/>
      <c r="Q3880" s="189"/>
      <c r="R3880" s="189"/>
      <c r="T3880" s="251"/>
      <c r="V3880" s="189"/>
      <c r="W3880" s="189"/>
      <c r="X3880" s="189"/>
      <c r="Y3880" s="189"/>
      <c r="AA3880" s="189"/>
      <c r="AB3880" s="189"/>
      <c r="AC3880" s="189"/>
    </row>
    <row r="3881" spans="1:29" s="246" customFormat="1" x14ac:dyDescent="0.3">
      <c r="A3881" s="189"/>
      <c r="F3881" s="247"/>
      <c r="J3881" s="189"/>
      <c r="K3881" s="189"/>
      <c r="L3881" s="189"/>
      <c r="M3881" s="189"/>
      <c r="N3881" s="189"/>
      <c r="O3881" s="189"/>
      <c r="P3881" s="189"/>
      <c r="Q3881" s="189"/>
      <c r="R3881" s="189"/>
      <c r="T3881" s="251"/>
      <c r="V3881" s="189"/>
      <c r="W3881" s="189"/>
      <c r="X3881" s="189"/>
      <c r="Y3881" s="189"/>
      <c r="AA3881" s="189"/>
      <c r="AB3881" s="189"/>
      <c r="AC3881" s="189"/>
    </row>
    <row r="3882" spans="1:29" s="246" customFormat="1" x14ac:dyDescent="0.3">
      <c r="A3882" s="189"/>
      <c r="F3882" s="247"/>
      <c r="J3882" s="189"/>
      <c r="K3882" s="189"/>
      <c r="L3882" s="189"/>
      <c r="M3882" s="189"/>
      <c r="N3882" s="189"/>
      <c r="O3882" s="189"/>
      <c r="P3882" s="189"/>
      <c r="Q3882" s="189"/>
      <c r="R3882" s="189"/>
      <c r="T3882" s="251"/>
      <c r="V3882" s="189"/>
      <c r="W3882" s="189"/>
      <c r="X3882" s="189"/>
      <c r="Y3882" s="189"/>
      <c r="AA3882" s="189"/>
      <c r="AB3882" s="189"/>
      <c r="AC3882" s="189"/>
    </row>
    <row r="3883" spans="1:29" s="246" customFormat="1" x14ac:dyDescent="0.3">
      <c r="A3883" s="189"/>
      <c r="F3883" s="247"/>
      <c r="J3883" s="189"/>
      <c r="K3883" s="189"/>
      <c r="L3883" s="189"/>
      <c r="M3883" s="189"/>
      <c r="N3883" s="189"/>
      <c r="O3883" s="189"/>
      <c r="P3883" s="189"/>
      <c r="Q3883" s="189"/>
      <c r="R3883" s="189"/>
      <c r="T3883" s="251"/>
      <c r="V3883" s="189"/>
      <c r="W3883" s="189"/>
      <c r="X3883" s="189"/>
      <c r="Y3883" s="189"/>
      <c r="AA3883" s="189"/>
      <c r="AB3883" s="189"/>
      <c r="AC3883" s="189"/>
    </row>
    <row r="3884" spans="1:29" s="246" customFormat="1" x14ac:dyDescent="0.3">
      <c r="A3884" s="189"/>
      <c r="F3884" s="247"/>
      <c r="J3884" s="189"/>
      <c r="K3884" s="189"/>
      <c r="L3884" s="189"/>
      <c r="M3884" s="189"/>
      <c r="N3884" s="189"/>
      <c r="O3884" s="189"/>
      <c r="P3884" s="189"/>
      <c r="Q3884" s="189"/>
      <c r="R3884" s="189"/>
      <c r="T3884" s="251"/>
      <c r="V3884" s="189"/>
      <c r="W3884" s="189"/>
      <c r="X3884" s="189"/>
      <c r="Y3884" s="189"/>
      <c r="AA3884" s="189"/>
      <c r="AB3884" s="189"/>
      <c r="AC3884" s="189"/>
    </row>
    <row r="3885" spans="1:29" s="246" customFormat="1" x14ac:dyDescent="0.3">
      <c r="A3885" s="189"/>
      <c r="F3885" s="247"/>
      <c r="J3885" s="189"/>
      <c r="K3885" s="189"/>
      <c r="L3885" s="189"/>
      <c r="M3885" s="189"/>
      <c r="N3885" s="189"/>
      <c r="O3885" s="189"/>
      <c r="P3885" s="189"/>
      <c r="Q3885" s="189"/>
      <c r="R3885" s="189"/>
      <c r="T3885" s="251"/>
      <c r="V3885" s="189"/>
      <c r="W3885" s="189"/>
      <c r="X3885" s="189"/>
      <c r="Y3885" s="189"/>
      <c r="AA3885" s="189"/>
      <c r="AB3885" s="189"/>
      <c r="AC3885" s="189"/>
    </row>
    <row r="3886" spans="1:29" s="246" customFormat="1" x14ac:dyDescent="0.3">
      <c r="A3886" s="189"/>
      <c r="F3886" s="247"/>
      <c r="J3886" s="189"/>
      <c r="K3886" s="189"/>
      <c r="L3886" s="189"/>
      <c r="M3886" s="189"/>
      <c r="N3886" s="189"/>
      <c r="O3886" s="189"/>
      <c r="P3886" s="189"/>
      <c r="Q3886" s="189"/>
      <c r="R3886" s="189"/>
      <c r="T3886" s="251"/>
      <c r="V3886" s="189"/>
      <c r="W3886" s="189"/>
      <c r="X3886" s="189"/>
      <c r="Y3886" s="189"/>
      <c r="AA3886" s="189"/>
      <c r="AB3886" s="189"/>
      <c r="AC3886" s="189"/>
    </row>
    <row r="3887" spans="1:29" s="246" customFormat="1" x14ac:dyDescent="0.3">
      <c r="A3887" s="189"/>
      <c r="F3887" s="247"/>
      <c r="J3887" s="189"/>
      <c r="K3887" s="189"/>
      <c r="L3887" s="189"/>
      <c r="M3887" s="189"/>
      <c r="N3887" s="189"/>
      <c r="O3887" s="189"/>
      <c r="P3887" s="189"/>
      <c r="Q3887" s="189"/>
      <c r="R3887" s="189"/>
      <c r="T3887" s="251"/>
      <c r="V3887" s="189"/>
      <c r="W3887" s="189"/>
      <c r="X3887" s="189"/>
      <c r="Y3887" s="189"/>
      <c r="AA3887" s="189"/>
      <c r="AB3887" s="189"/>
      <c r="AC3887" s="189"/>
    </row>
    <row r="3888" spans="1:29" s="246" customFormat="1" x14ac:dyDescent="0.3">
      <c r="A3888" s="189"/>
      <c r="F3888" s="247"/>
      <c r="J3888" s="189"/>
      <c r="K3888" s="189"/>
      <c r="L3888" s="189"/>
      <c r="M3888" s="189"/>
      <c r="N3888" s="189"/>
      <c r="O3888" s="189"/>
      <c r="P3888" s="189"/>
      <c r="Q3888" s="189"/>
      <c r="R3888" s="189"/>
      <c r="T3888" s="251"/>
      <c r="V3888" s="189"/>
      <c r="W3888" s="189"/>
      <c r="X3888" s="189"/>
      <c r="Y3888" s="189"/>
      <c r="AA3888" s="189"/>
      <c r="AB3888" s="189"/>
      <c r="AC3888" s="189"/>
    </row>
    <row r="3889" spans="1:29" s="246" customFormat="1" x14ac:dyDescent="0.3">
      <c r="A3889" s="189"/>
      <c r="F3889" s="247"/>
      <c r="J3889" s="189"/>
      <c r="K3889" s="189"/>
      <c r="L3889" s="189"/>
      <c r="M3889" s="189"/>
      <c r="N3889" s="189"/>
      <c r="O3889" s="189"/>
      <c r="P3889" s="189"/>
      <c r="Q3889" s="189"/>
      <c r="R3889" s="189"/>
      <c r="T3889" s="251"/>
      <c r="V3889" s="189"/>
      <c r="W3889" s="189"/>
      <c r="X3889" s="189"/>
      <c r="Y3889" s="189"/>
      <c r="AA3889" s="189"/>
      <c r="AB3889" s="189"/>
      <c r="AC3889" s="189"/>
    </row>
    <row r="3890" spans="1:29" s="246" customFormat="1" x14ac:dyDescent="0.3">
      <c r="A3890" s="189"/>
      <c r="F3890" s="247"/>
      <c r="J3890" s="189"/>
      <c r="K3890" s="189"/>
      <c r="L3890" s="189"/>
      <c r="M3890" s="189"/>
      <c r="N3890" s="189"/>
      <c r="O3890" s="189"/>
      <c r="P3890" s="189"/>
      <c r="Q3890" s="189"/>
      <c r="R3890" s="189"/>
      <c r="T3890" s="251"/>
      <c r="V3890" s="189"/>
      <c r="W3890" s="189"/>
      <c r="X3890" s="189"/>
      <c r="Y3890" s="189"/>
      <c r="AA3890" s="189"/>
      <c r="AB3890" s="189"/>
      <c r="AC3890" s="189"/>
    </row>
    <row r="3891" spans="1:29" s="246" customFormat="1" x14ac:dyDescent="0.3">
      <c r="A3891" s="189"/>
      <c r="F3891" s="247"/>
      <c r="J3891" s="189"/>
      <c r="K3891" s="189"/>
      <c r="L3891" s="189"/>
      <c r="M3891" s="189"/>
      <c r="N3891" s="189"/>
      <c r="O3891" s="189"/>
      <c r="P3891" s="189"/>
      <c r="Q3891" s="189"/>
      <c r="R3891" s="189"/>
      <c r="T3891" s="251"/>
      <c r="V3891" s="189"/>
      <c r="W3891" s="189"/>
      <c r="X3891" s="189"/>
      <c r="Y3891" s="189"/>
      <c r="AA3891" s="189"/>
      <c r="AB3891" s="189"/>
      <c r="AC3891" s="189"/>
    </row>
    <row r="3892" spans="1:29" s="246" customFormat="1" x14ac:dyDescent="0.3">
      <c r="A3892" s="189"/>
      <c r="F3892" s="247"/>
      <c r="J3892" s="189"/>
      <c r="K3892" s="189"/>
      <c r="L3892" s="189"/>
      <c r="M3892" s="189"/>
      <c r="N3892" s="189"/>
      <c r="O3892" s="189"/>
      <c r="P3892" s="189"/>
      <c r="Q3892" s="189"/>
      <c r="R3892" s="189"/>
      <c r="T3892" s="251"/>
      <c r="V3892" s="189"/>
      <c r="W3892" s="189"/>
      <c r="X3892" s="189"/>
      <c r="Y3892" s="189"/>
      <c r="AA3892" s="189"/>
      <c r="AB3892" s="189"/>
      <c r="AC3892" s="189"/>
    </row>
    <row r="3893" spans="1:29" s="246" customFormat="1" x14ac:dyDescent="0.3">
      <c r="A3893" s="189"/>
      <c r="F3893" s="247"/>
      <c r="J3893" s="189"/>
      <c r="K3893" s="189"/>
      <c r="L3893" s="189"/>
      <c r="M3893" s="189"/>
      <c r="N3893" s="189"/>
      <c r="O3893" s="189"/>
      <c r="P3893" s="189"/>
      <c r="Q3893" s="189"/>
      <c r="R3893" s="189"/>
      <c r="T3893" s="251"/>
      <c r="V3893" s="189"/>
      <c r="W3893" s="189"/>
      <c r="X3893" s="189"/>
      <c r="Y3893" s="189"/>
      <c r="AA3893" s="189"/>
      <c r="AB3893" s="189"/>
      <c r="AC3893" s="189"/>
    </row>
    <row r="3894" spans="1:29" s="246" customFormat="1" x14ac:dyDescent="0.3">
      <c r="A3894" s="189"/>
      <c r="F3894" s="247"/>
      <c r="J3894" s="189"/>
      <c r="K3894" s="189"/>
      <c r="L3894" s="189"/>
      <c r="M3894" s="189"/>
      <c r="N3894" s="189"/>
      <c r="O3894" s="189"/>
      <c r="P3894" s="189"/>
      <c r="Q3894" s="189"/>
      <c r="R3894" s="189"/>
      <c r="T3894" s="251"/>
      <c r="V3894" s="189"/>
      <c r="W3894" s="189"/>
      <c r="X3894" s="189"/>
      <c r="Y3894" s="189"/>
      <c r="AA3894" s="189"/>
      <c r="AB3894" s="189"/>
      <c r="AC3894" s="189"/>
    </row>
    <row r="3895" spans="1:29" s="246" customFormat="1" x14ac:dyDescent="0.3">
      <c r="A3895" s="189"/>
      <c r="F3895" s="247"/>
      <c r="J3895" s="189"/>
      <c r="K3895" s="189"/>
      <c r="L3895" s="189"/>
      <c r="M3895" s="189"/>
      <c r="N3895" s="189"/>
      <c r="O3895" s="189"/>
      <c r="P3895" s="189"/>
      <c r="Q3895" s="189"/>
      <c r="R3895" s="189"/>
      <c r="T3895" s="251"/>
      <c r="V3895" s="189"/>
      <c r="W3895" s="189"/>
      <c r="X3895" s="189"/>
      <c r="Y3895" s="189"/>
      <c r="AA3895" s="189"/>
      <c r="AB3895" s="189"/>
      <c r="AC3895" s="189"/>
    </row>
    <row r="3896" spans="1:29" s="246" customFormat="1" x14ac:dyDescent="0.3">
      <c r="A3896" s="189"/>
      <c r="F3896" s="247"/>
      <c r="J3896" s="189"/>
      <c r="K3896" s="189"/>
      <c r="L3896" s="189"/>
      <c r="M3896" s="189"/>
      <c r="N3896" s="189"/>
      <c r="O3896" s="189"/>
      <c r="P3896" s="189"/>
      <c r="Q3896" s="189"/>
      <c r="R3896" s="189"/>
      <c r="T3896" s="251"/>
      <c r="V3896" s="189"/>
      <c r="W3896" s="189"/>
      <c r="X3896" s="189"/>
      <c r="Y3896" s="189"/>
      <c r="AA3896" s="189"/>
      <c r="AB3896" s="189"/>
      <c r="AC3896" s="189"/>
    </row>
    <row r="3897" spans="1:29" s="246" customFormat="1" x14ac:dyDescent="0.3">
      <c r="A3897" s="189"/>
      <c r="F3897" s="247"/>
      <c r="J3897" s="189"/>
      <c r="K3897" s="189"/>
      <c r="L3897" s="189"/>
      <c r="M3897" s="189"/>
      <c r="N3897" s="189"/>
      <c r="O3897" s="189"/>
      <c r="P3897" s="189"/>
      <c r="Q3897" s="189"/>
      <c r="R3897" s="189"/>
      <c r="T3897" s="251"/>
      <c r="V3897" s="189"/>
      <c r="W3897" s="189"/>
      <c r="X3897" s="189"/>
      <c r="Y3897" s="189"/>
      <c r="AA3897" s="189"/>
      <c r="AB3897" s="189"/>
      <c r="AC3897" s="189"/>
    </row>
    <row r="3898" spans="1:29" s="246" customFormat="1" x14ac:dyDescent="0.3">
      <c r="A3898" s="189"/>
      <c r="F3898" s="247"/>
      <c r="J3898" s="189"/>
      <c r="K3898" s="189"/>
      <c r="L3898" s="189"/>
      <c r="M3898" s="189"/>
      <c r="N3898" s="189"/>
      <c r="O3898" s="189"/>
      <c r="P3898" s="189"/>
      <c r="Q3898" s="189"/>
      <c r="R3898" s="189"/>
      <c r="T3898" s="251"/>
      <c r="V3898" s="189"/>
      <c r="W3898" s="189"/>
      <c r="X3898" s="189"/>
      <c r="Y3898" s="189"/>
      <c r="AA3898" s="189"/>
      <c r="AB3898" s="189"/>
      <c r="AC3898" s="189"/>
    </row>
    <row r="3899" spans="1:29" s="246" customFormat="1" x14ac:dyDescent="0.3">
      <c r="A3899" s="189"/>
      <c r="F3899" s="247"/>
      <c r="J3899" s="189"/>
      <c r="K3899" s="189"/>
      <c r="L3899" s="189"/>
      <c r="M3899" s="189"/>
      <c r="N3899" s="189"/>
      <c r="O3899" s="189"/>
      <c r="P3899" s="189"/>
      <c r="Q3899" s="189"/>
      <c r="R3899" s="189"/>
      <c r="T3899" s="251"/>
      <c r="V3899" s="189"/>
      <c r="W3899" s="189"/>
      <c r="X3899" s="189"/>
      <c r="Y3899" s="189"/>
      <c r="AA3899" s="189"/>
      <c r="AB3899" s="189"/>
      <c r="AC3899" s="189"/>
    </row>
    <row r="3900" spans="1:29" s="246" customFormat="1" x14ac:dyDescent="0.3">
      <c r="A3900" s="189"/>
      <c r="F3900" s="247"/>
      <c r="J3900" s="189"/>
      <c r="K3900" s="189"/>
      <c r="L3900" s="189"/>
      <c r="M3900" s="189"/>
      <c r="N3900" s="189"/>
      <c r="O3900" s="189"/>
      <c r="P3900" s="189"/>
      <c r="Q3900" s="189"/>
      <c r="R3900" s="189"/>
      <c r="T3900" s="251"/>
      <c r="V3900" s="189"/>
      <c r="W3900" s="189"/>
      <c r="X3900" s="189"/>
      <c r="Y3900" s="189"/>
      <c r="AA3900" s="189"/>
      <c r="AB3900" s="189"/>
      <c r="AC3900" s="189"/>
    </row>
    <row r="3901" spans="1:29" s="246" customFormat="1" x14ac:dyDescent="0.3">
      <c r="A3901" s="189"/>
      <c r="F3901" s="247"/>
      <c r="J3901" s="189"/>
      <c r="K3901" s="189"/>
      <c r="L3901" s="189"/>
      <c r="M3901" s="189"/>
      <c r="N3901" s="189"/>
      <c r="O3901" s="189"/>
      <c r="P3901" s="189"/>
      <c r="Q3901" s="189"/>
      <c r="R3901" s="189"/>
      <c r="T3901" s="251"/>
      <c r="V3901" s="189"/>
      <c r="W3901" s="189"/>
      <c r="X3901" s="189"/>
      <c r="Y3901" s="189"/>
      <c r="AA3901" s="189"/>
      <c r="AB3901" s="189"/>
      <c r="AC3901" s="189"/>
    </row>
    <row r="3902" spans="1:29" s="246" customFormat="1" x14ac:dyDescent="0.3">
      <c r="A3902" s="189"/>
      <c r="F3902" s="247"/>
      <c r="J3902" s="189"/>
      <c r="K3902" s="189"/>
      <c r="L3902" s="189"/>
      <c r="M3902" s="189"/>
      <c r="N3902" s="189"/>
      <c r="O3902" s="189"/>
      <c r="P3902" s="189"/>
      <c r="Q3902" s="189"/>
      <c r="R3902" s="189"/>
      <c r="T3902" s="251"/>
      <c r="V3902" s="189"/>
      <c r="W3902" s="189"/>
      <c r="X3902" s="189"/>
      <c r="Y3902" s="189"/>
      <c r="AA3902" s="189"/>
      <c r="AB3902" s="189"/>
      <c r="AC3902" s="189"/>
    </row>
    <row r="3903" spans="1:29" s="246" customFormat="1" x14ac:dyDescent="0.3">
      <c r="A3903" s="189"/>
      <c r="F3903" s="247"/>
      <c r="J3903" s="189"/>
      <c r="K3903" s="189"/>
      <c r="L3903" s="189"/>
      <c r="M3903" s="189"/>
      <c r="N3903" s="189"/>
      <c r="O3903" s="189"/>
      <c r="P3903" s="189"/>
      <c r="Q3903" s="189"/>
      <c r="R3903" s="189"/>
      <c r="T3903" s="251"/>
      <c r="V3903" s="189"/>
      <c r="W3903" s="189"/>
      <c r="X3903" s="189"/>
      <c r="Y3903" s="189"/>
      <c r="AA3903" s="189"/>
      <c r="AB3903" s="189"/>
      <c r="AC3903" s="189"/>
    </row>
    <row r="3904" spans="1:29" s="246" customFormat="1" x14ac:dyDescent="0.3">
      <c r="A3904" s="189"/>
      <c r="F3904" s="247"/>
      <c r="J3904" s="189"/>
      <c r="K3904" s="189"/>
      <c r="L3904" s="189"/>
      <c r="M3904" s="189"/>
      <c r="N3904" s="189"/>
      <c r="O3904" s="189"/>
      <c r="P3904" s="189"/>
      <c r="Q3904" s="189"/>
      <c r="R3904" s="189"/>
      <c r="T3904" s="251"/>
      <c r="V3904" s="189"/>
      <c r="W3904" s="189"/>
      <c r="X3904" s="189"/>
      <c r="Y3904" s="189"/>
      <c r="AA3904" s="189"/>
      <c r="AB3904" s="189"/>
      <c r="AC3904" s="189"/>
    </row>
    <row r="3905" spans="1:29" s="246" customFormat="1" x14ac:dyDescent="0.3">
      <c r="A3905" s="189"/>
      <c r="F3905" s="247"/>
      <c r="J3905" s="189"/>
      <c r="K3905" s="189"/>
      <c r="L3905" s="189"/>
      <c r="M3905" s="189"/>
      <c r="N3905" s="189"/>
      <c r="O3905" s="189"/>
      <c r="P3905" s="189"/>
      <c r="Q3905" s="189"/>
      <c r="R3905" s="189"/>
      <c r="T3905" s="251"/>
      <c r="V3905" s="189"/>
      <c r="W3905" s="189"/>
      <c r="X3905" s="189"/>
      <c r="Y3905" s="189"/>
      <c r="AA3905" s="189"/>
      <c r="AB3905" s="189"/>
      <c r="AC3905" s="189"/>
    </row>
    <row r="3906" spans="1:29" s="246" customFormat="1" x14ac:dyDescent="0.3">
      <c r="A3906" s="189"/>
      <c r="F3906" s="247"/>
      <c r="J3906" s="189"/>
      <c r="K3906" s="189"/>
      <c r="L3906" s="189"/>
      <c r="M3906" s="189"/>
      <c r="N3906" s="189"/>
      <c r="O3906" s="189"/>
      <c r="P3906" s="189"/>
      <c r="Q3906" s="189"/>
      <c r="R3906" s="189"/>
      <c r="T3906" s="251"/>
      <c r="V3906" s="189"/>
      <c r="W3906" s="189"/>
      <c r="X3906" s="189"/>
      <c r="Y3906" s="189"/>
      <c r="AA3906" s="189"/>
      <c r="AB3906" s="189"/>
      <c r="AC3906" s="189"/>
    </row>
    <row r="3907" spans="1:29" s="246" customFormat="1" x14ac:dyDescent="0.3">
      <c r="A3907" s="189"/>
      <c r="F3907" s="247"/>
      <c r="J3907" s="189"/>
      <c r="K3907" s="189"/>
      <c r="L3907" s="189"/>
      <c r="M3907" s="189"/>
      <c r="N3907" s="189"/>
      <c r="O3907" s="189"/>
      <c r="P3907" s="189"/>
      <c r="Q3907" s="189"/>
      <c r="R3907" s="189"/>
      <c r="T3907" s="251"/>
      <c r="V3907" s="189"/>
      <c r="W3907" s="189"/>
      <c r="X3907" s="189"/>
      <c r="Y3907" s="189"/>
      <c r="AA3907" s="189"/>
      <c r="AB3907" s="189"/>
      <c r="AC3907" s="189"/>
    </row>
    <row r="3908" spans="1:29" s="246" customFormat="1" x14ac:dyDescent="0.3">
      <c r="A3908" s="189"/>
      <c r="F3908" s="247"/>
      <c r="J3908" s="189"/>
      <c r="K3908" s="189"/>
      <c r="L3908" s="189"/>
      <c r="M3908" s="189"/>
      <c r="N3908" s="189"/>
      <c r="O3908" s="189"/>
      <c r="P3908" s="189"/>
      <c r="Q3908" s="189"/>
      <c r="R3908" s="189"/>
      <c r="T3908" s="251"/>
      <c r="V3908" s="189"/>
      <c r="W3908" s="189"/>
      <c r="X3908" s="189"/>
      <c r="Y3908" s="189"/>
      <c r="AA3908" s="189"/>
      <c r="AB3908" s="189"/>
      <c r="AC3908" s="189"/>
    </row>
    <row r="3909" spans="1:29" s="246" customFormat="1" x14ac:dyDescent="0.3">
      <c r="A3909" s="189"/>
      <c r="F3909" s="247"/>
      <c r="J3909" s="189"/>
      <c r="K3909" s="189"/>
      <c r="L3909" s="189"/>
      <c r="M3909" s="189"/>
      <c r="N3909" s="189"/>
      <c r="O3909" s="189"/>
      <c r="P3909" s="189"/>
      <c r="Q3909" s="189"/>
      <c r="R3909" s="189"/>
      <c r="T3909" s="251"/>
      <c r="V3909" s="189"/>
      <c r="W3909" s="189"/>
      <c r="X3909" s="189"/>
      <c r="Y3909" s="189"/>
      <c r="AA3909" s="189"/>
      <c r="AB3909" s="189"/>
      <c r="AC3909" s="189"/>
    </row>
    <row r="3910" spans="1:29" s="246" customFormat="1" x14ac:dyDescent="0.3">
      <c r="A3910" s="189"/>
      <c r="F3910" s="247"/>
      <c r="J3910" s="189"/>
      <c r="K3910" s="189"/>
      <c r="L3910" s="189"/>
      <c r="M3910" s="189"/>
      <c r="N3910" s="189"/>
      <c r="O3910" s="189"/>
      <c r="P3910" s="189"/>
      <c r="Q3910" s="189"/>
      <c r="R3910" s="189"/>
      <c r="T3910" s="251"/>
      <c r="V3910" s="189"/>
      <c r="W3910" s="189"/>
      <c r="X3910" s="189"/>
      <c r="Y3910" s="189"/>
      <c r="AA3910" s="189"/>
      <c r="AB3910" s="189"/>
      <c r="AC3910" s="189"/>
    </row>
    <row r="3911" spans="1:29" s="246" customFormat="1" x14ac:dyDescent="0.3">
      <c r="A3911" s="189"/>
      <c r="F3911" s="247"/>
      <c r="J3911" s="189"/>
      <c r="K3911" s="189"/>
      <c r="L3911" s="189"/>
      <c r="M3911" s="189"/>
      <c r="N3911" s="189"/>
      <c r="O3911" s="189"/>
      <c r="P3911" s="189"/>
      <c r="Q3911" s="189"/>
      <c r="R3911" s="189"/>
      <c r="T3911" s="251"/>
      <c r="V3911" s="189"/>
      <c r="W3911" s="189"/>
      <c r="X3911" s="189"/>
      <c r="Y3911" s="189"/>
      <c r="AA3911" s="189"/>
      <c r="AB3911" s="189"/>
      <c r="AC3911" s="189"/>
    </row>
    <row r="3912" spans="1:29" s="246" customFormat="1" x14ac:dyDescent="0.3">
      <c r="A3912" s="189"/>
      <c r="F3912" s="247"/>
      <c r="J3912" s="189"/>
      <c r="K3912" s="189"/>
      <c r="L3912" s="189"/>
      <c r="M3912" s="189"/>
      <c r="N3912" s="189"/>
      <c r="O3912" s="189"/>
      <c r="P3912" s="189"/>
      <c r="Q3912" s="189"/>
      <c r="R3912" s="189"/>
      <c r="T3912" s="251"/>
      <c r="V3912" s="189"/>
      <c r="W3912" s="189"/>
      <c r="X3912" s="189"/>
      <c r="Y3912" s="189"/>
      <c r="AA3912" s="189"/>
      <c r="AB3912" s="189"/>
      <c r="AC3912" s="189"/>
    </row>
    <row r="3913" spans="1:29" s="246" customFormat="1" x14ac:dyDescent="0.3">
      <c r="A3913" s="189"/>
      <c r="F3913" s="247"/>
      <c r="J3913" s="189"/>
      <c r="K3913" s="189"/>
      <c r="L3913" s="189"/>
      <c r="M3913" s="189"/>
      <c r="N3913" s="189"/>
      <c r="O3913" s="189"/>
      <c r="P3913" s="189"/>
      <c r="Q3913" s="189"/>
      <c r="R3913" s="189"/>
      <c r="T3913" s="251"/>
      <c r="V3913" s="189"/>
      <c r="W3913" s="189"/>
      <c r="X3913" s="189"/>
      <c r="Y3913" s="189"/>
      <c r="AA3913" s="189"/>
      <c r="AB3913" s="189"/>
      <c r="AC3913" s="189"/>
    </row>
    <row r="3914" spans="1:29" s="246" customFormat="1" x14ac:dyDescent="0.3">
      <c r="A3914" s="189"/>
      <c r="F3914" s="247"/>
      <c r="J3914" s="189"/>
      <c r="K3914" s="189"/>
      <c r="L3914" s="189"/>
      <c r="M3914" s="189"/>
      <c r="N3914" s="189"/>
      <c r="O3914" s="189"/>
      <c r="P3914" s="189"/>
      <c r="Q3914" s="189"/>
      <c r="R3914" s="189"/>
      <c r="T3914" s="251"/>
      <c r="V3914" s="189"/>
      <c r="W3914" s="189"/>
      <c r="X3914" s="189"/>
      <c r="Y3914" s="189"/>
      <c r="AA3914" s="189"/>
      <c r="AB3914" s="189"/>
      <c r="AC3914" s="189"/>
    </row>
    <row r="3915" spans="1:29" s="246" customFormat="1" x14ac:dyDescent="0.3">
      <c r="A3915" s="189"/>
      <c r="F3915" s="247"/>
      <c r="J3915" s="189"/>
      <c r="K3915" s="189"/>
      <c r="L3915" s="189"/>
      <c r="M3915" s="189"/>
      <c r="N3915" s="189"/>
      <c r="O3915" s="189"/>
      <c r="P3915" s="189"/>
      <c r="Q3915" s="189"/>
      <c r="R3915" s="189"/>
      <c r="T3915" s="251"/>
      <c r="V3915" s="189"/>
      <c r="W3915" s="189"/>
      <c r="X3915" s="189"/>
      <c r="Y3915" s="189"/>
      <c r="AA3915" s="189"/>
      <c r="AB3915" s="189"/>
      <c r="AC3915" s="189"/>
    </row>
    <row r="3916" spans="1:29" s="246" customFormat="1" x14ac:dyDescent="0.3">
      <c r="A3916" s="189"/>
      <c r="F3916" s="247"/>
      <c r="J3916" s="189"/>
      <c r="K3916" s="189"/>
      <c r="L3916" s="189"/>
      <c r="M3916" s="189"/>
      <c r="N3916" s="189"/>
      <c r="O3916" s="189"/>
      <c r="P3916" s="189"/>
      <c r="Q3916" s="189"/>
      <c r="R3916" s="189"/>
      <c r="T3916" s="251"/>
      <c r="V3916" s="189"/>
      <c r="W3916" s="189"/>
      <c r="X3916" s="189"/>
      <c r="Y3916" s="189"/>
      <c r="AA3916" s="189"/>
      <c r="AB3916" s="189"/>
      <c r="AC3916" s="189"/>
    </row>
    <row r="3917" spans="1:29" s="246" customFormat="1" x14ac:dyDescent="0.3">
      <c r="A3917" s="189"/>
      <c r="F3917" s="247"/>
      <c r="J3917" s="189"/>
      <c r="K3917" s="189"/>
      <c r="L3917" s="189"/>
      <c r="M3917" s="189"/>
      <c r="N3917" s="189"/>
      <c r="O3917" s="189"/>
      <c r="P3917" s="189"/>
      <c r="Q3917" s="189"/>
      <c r="R3917" s="189"/>
      <c r="T3917" s="251"/>
      <c r="V3917" s="189"/>
      <c r="W3917" s="189"/>
      <c r="X3917" s="189"/>
      <c r="Y3917" s="189"/>
      <c r="AA3917" s="189"/>
      <c r="AB3917" s="189"/>
      <c r="AC3917" s="189"/>
    </row>
    <row r="3918" spans="1:29" s="246" customFormat="1" x14ac:dyDescent="0.3">
      <c r="A3918" s="189"/>
      <c r="F3918" s="247"/>
      <c r="J3918" s="189"/>
      <c r="K3918" s="189"/>
      <c r="L3918" s="189"/>
      <c r="M3918" s="189"/>
      <c r="N3918" s="189"/>
      <c r="O3918" s="189"/>
      <c r="P3918" s="189"/>
      <c r="Q3918" s="189"/>
      <c r="R3918" s="189"/>
      <c r="T3918" s="251"/>
      <c r="V3918" s="189"/>
      <c r="W3918" s="189"/>
      <c r="X3918" s="189"/>
      <c r="Y3918" s="189"/>
      <c r="AA3918" s="189"/>
      <c r="AB3918" s="189"/>
      <c r="AC3918" s="189"/>
    </row>
    <row r="3919" spans="1:29" s="246" customFormat="1" x14ac:dyDescent="0.3">
      <c r="A3919" s="189"/>
      <c r="F3919" s="247"/>
      <c r="J3919" s="189"/>
      <c r="K3919" s="189"/>
      <c r="L3919" s="189"/>
      <c r="M3919" s="189"/>
      <c r="N3919" s="189"/>
      <c r="O3919" s="189"/>
      <c r="P3919" s="189"/>
      <c r="Q3919" s="189"/>
      <c r="R3919" s="189"/>
      <c r="T3919" s="251"/>
      <c r="V3919" s="189"/>
      <c r="W3919" s="189"/>
      <c r="X3919" s="189"/>
      <c r="Y3919" s="189"/>
      <c r="AA3919" s="189"/>
      <c r="AB3919" s="189"/>
      <c r="AC3919" s="189"/>
    </row>
    <row r="3920" spans="1:29" s="246" customFormat="1" x14ac:dyDescent="0.3">
      <c r="A3920" s="189"/>
      <c r="F3920" s="247"/>
      <c r="J3920" s="189"/>
      <c r="K3920" s="189"/>
      <c r="L3920" s="189"/>
      <c r="M3920" s="189"/>
      <c r="N3920" s="189"/>
      <c r="O3920" s="189"/>
      <c r="P3920" s="189"/>
      <c r="Q3920" s="189"/>
      <c r="R3920" s="189"/>
      <c r="T3920" s="251"/>
      <c r="V3920" s="189"/>
      <c r="W3920" s="189"/>
      <c r="X3920" s="189"/>
      <c r="Y3920" s="189"/>
      <c r="AA3920" s="189"/>
      <c r="AB3920" s="189"/>
      <c r="AC3920" s="189"/>
    </row>
    <row r="3921" spans="1:29" s="246" customFormat="1" x14ac:dyDescent="0.3">
      <c r="A3921" s="189"/>
      <c r="F3921" s="247"/>
      <c r="J3921" s="189"/>
      <c r="K3921" s="189"/>
      <c r="L3921" s="189"/>
      <c r="M3921" s="189"/>
      <c r="N3921" s="189"/>
      <c r="O3921" s="189"/>
      <c r="P3921" s="189"/>
      <c r="Q3921" s="189"/>
      <c r="R3921" s="189"/>
      <c r="T3921" s="251"/>
      <c r="V3921" s="189"/>
      <c r="W3921" s="189"/>
      <c r="X3921" s="189"/>
      <c r="Y3921" s="189"/>
      <c r="AA3921" s="189"/>
      <c r="AB3921" s="189"/>
      <c r="AC3921" s="189"/>
    </row>
    <row r="3922" spans="1:29" s="246" customFormat="1" x14ac:dyDescent="0.3">
      <c r="A3922" s="189"/>
      <c r="F3922" s="247"/>
      <c r="J3922" s="189"/>
      <c r="K3922" s="189"/>
      <c r="L3922" s="189"/>
      <c r="M3922" s="189"/>
      <c r="N3922" s="189"/>
      <c r="O3922" s="189"/>
      <c r="P3922" s="189"/>
      <c r="Q3922" s="189"/>
      <c r="R3922" s="189"/>
      <c r="T3922" s="251"/>
      <c r="V3922" s="189"/>
      <c r="W3922" s="189"/>
      <c r="X3922" s="189"/>
      <c r="Y3922" s="189"/>
      <c r="AA3922" s="189"/>
      <c r="AB3922" s="189"/>
      <c r="AC3922" s="189"/>
    </row>
    <row r="3923" spans="1:29" s="246" customFormat="1" x14ac:dyDescent="0.3">
      <c r="A3923" s="189"/>
      <c r="F3923" s="247"/>
      <c r="J3923" s="189"/>
      <c r="K3923" s="189"/>
      <c r="L3923" s="189"/>
      <c r="M3923" s="189"/>
      <c r="N3923" s="189"/>
      <c r="O3923" s="189"/>
      <c r="P3923" s="189"/>
      <c r="Q3923" s="189"/>
      <c r="R3923" s="189"/>
      <c r="T3923" s="251"/>
      <c r="V3923" s="189"/>
      <c r="W3923" s="189"/>
      <c r="X3923" s="189"/>
      <c r="Y3923" s="189"/>
      <c r="AA3923" s="189"/>
      <c r="AB3923" s="189"/>
      <c r="AC3923" s="189"/>
    </row>
    <row r="3924" spans="1:29" s="246" customFormat="1" x14ac:dyDescent="0.3">
      <c r="A3924" s="189"/>
      <c r="F3924" s="247"/>
      <c r="J3924" s="189"/>
      <c r="K3924" s="189"/>
      <c r="L3924" s="189"/>
      <c r="M3924" s="189"/>
      <c r="N3924" s="189"/>
      <c r="O3924" s="189"/>
      <c r="P3924" s="189"/>
      <c r="Q3924" s="189"/>
      <c r="R3924" s="189"/>
      <c r="T3924" s="251"/>
      <c r="V3924" s="189"/>
      <c r="W3924" s="189"/>
      <c r="X3924" s="189"/>
      <c r="Y3924" s="189"/>
      <c r="AA3924" s="189"/>
      <c r="AB3924" s="189"/>
      <c r="AC3924" s="189"/>
    </row>
    <row r="3925" spans="1:29" s="246" customFormat="1" x14ac:dyDescent="0.3">
      <c r="A3925" s="189"/>
      <c r="F3925" s="247"/>
      <c r="J3925" s="189"/>
      <c r="K3925" s="189"/>
      <c r="L3925" s="189"/>
      <c r="M3925" s="189"/>
      <c r="N3925" s="189"/>
      <c r="O3925" s="189"/>
      <c r="P3925" s="189"/>
      <c r="Q3925" s="189"/>
      <c r="R3925" s="189"/>
      <c r="T3925" s="251"/>
      <c r="V3925" s="189"/>
      <c r="W3925" s="189"/>
      <c r="X3925" s="189"/>
      <c r="Y3925" s="189"/>
      <c r="AA3925" s="189"/>
      <c r="AB3925" s="189"/>
      <c r="AC3925" s="189"/>
    </row>
    <row r="3926" spans="1:29" s="246" customFormat="1" x14ac:dyDescent="0.3">
      <c r="A3926" s="189"/>
      <c r="F3926" s="247"/>
      <c r="J3926" s="189"/>
      <c r="K3926" s="189"/>
      <c r="L3926" s="189"/>
      <c r="M3926" s="189"/>
      <c r="N3926" s="189"/>
      <c r="O3926" s="189"/>
      <c r="P3926" s="189"/>
      <c r="Q3926" s="189"/>
      <c r="R3926" s="189"/>
      <c r="T3926" s="251"/>
      <c r="V3926" s="189"/>
      <c r="W3926" s="189"/>
      <c r="X3926" s="189"/>
      <c r="Y3926" s="189"/>
      <c r="AA3926" s="189"/>
      <c r="AB3926" s="189"/>
      <c r="AC3926" s="189"/>
    </row>
    <row r="3927" spans="1:29" s="246" customFormat="1" x14ac:dyDescent="0.3">
      <c r="A3927" s="189"/>
      <c r="F3927" s="247"/>
      <c r="J3927" s="189"/>
      <c r="K3927" s="189"/>
      <c r="L3927" s="189"/>
      <c r="M3927" s="189"/>
      <c r="N3927" s="189"/>
      <c r="O3927" s="189"/>
      <c r="P3927" s="189"/>
      <c r="Q3927" s="189"/>
      <c r="R3927" s="189"/>
      <c r="T3927" s="251"/>
      <c r="V3927" s="189"/>
      <c r="W3927" s="189"/>
      <c r="X3927" s="189"/>
      <c r="Y3927" s="189"/>
      <c r="AA3927" s="189"/>
      <c r="AB3927" s="189"/>
      <c r="AC3927" s="189"/>
    </row>
    <row r="3928" spans="1:29" s="246" customFormat="1" x14ac:dyDescent="0.3">
      <c r="A3928" s="189"/>
      <c r="F3928" s="247"/>
      <c r="J3928" s="189"/>
      <c r="K3928" s="189"/>
      <c r="L3928" s="189"/>
      <c r="M3928" s="189"/>
      <c r="N3928" s="189"/>
      <c r="O3928" s="189"/>
      <c r="P3928" s="189"/>
      <c r="Q3928" s="189"/>
      <c r="R3928" s="189"/>
      <c r="T3928" s="251"/>
      <c r="V3928" s="189"/>
      <c r="W3928" s="189"/>
      <c r="X3928" s="189"/>
      <c r="Y3928" s="189"/>
      <c r="AA3928" s="189"/>
      <c r="AB3928" s="189"/>
      <c r="AC3928" s="189"/>
    </row>
    <row r="3929" spans="1:29" s="246" customFormat="1" x14ac:dyDescent="0.3">
      <c r="A3929" s="189"/>
      <c r="F3929" s="247"/>
      <c r="J3929" s="189"/>
      <c r="K3929" s="189"/>
      <c r="L3929" s="189"/>
      <c r="M3929" s="189"/>
      <c r="N3929" s="189"/>
      <c r="O3929" s="189"/>
      <c r="P3929" s="189"/>
      <c r="Q3929" s="189"/>
      <c r="R3929" s="189"/>
      <c r="T3929" s="251"/>
      <c r="V3929" s="189"/>
      <c r="W3929" s="189"/>
      <c r="X3929" s="189"/>
      <c r="Y3929" s="189"/>
      <c r="AA3929" s="189"/>
      <c r="AB3929" s="189"/>
      <c r="AC3929" s="189"/>
    </row>
    <row r="3930" spans="1:29" s="246" customFormat="1" x14ac:dyDescent="0.3">
      <c r="A3930" s="189"/>
      <c r="F3930" s="247"/>
      <c r="J3930" s="189"/>
      <c r="K3930" s="189"/>
      <c r="L3930" s="189"/>
      <c r="M3930" s="189"/>
      <c r="N3930" s="189"/>
      <c r="O3930" s="189"/>
      <c r="P3930" s="189"/>
      <c r="Q3930" s="189"/>
      <c r="R3930" s="189"/>
      <c r="T3930" s="251"/>
      <c r="V3930" s="189"/>
      <c r="W3930" s="189"/>
      <c r="X3930" s="189"/>
      <c r="Y3930" s="189"/>
      <c r="AA3930" s="189"/>
      <c r="AB3930" s="189"/>
      <c r="AC3930" s="189"/>
    </row>
    <row r="3931" spans="1:29" s="246" customFormat="1" x14ac:dyDescent="0.3">
      <c r="A3931" s="189"/>
      <c r="F3931" s="247"/>
      <c r="J3931" s="189"/>
      <c r="K3931" s="189"/>
      <c r="L3931" s="189"/>
      <c r="M3931" s="189"/>
      <c r="N3931" s="189"/>
      <c r="O3931" s="189"/>
      <c r="P3931" s="189"/>
      <c r="Q3931" s="189"/>
      <c r="R3931" s="189"/>
      <c r="T3931" s="251"/>
      <c r="V3931" s="189"/>
      <c r="W3931" s="189"/>
      <c r="X3931" s="189"/>
      <c r="Y3931" s="189"/>
      <c r="AA3931" s="189"/>
      <c r="AB3931" s="189"/>
      <c r="AC3931" s="189"/>
    </row>
    <row r="3932" spans="1:29" s="246" customFormat="1" x14ac:dyDescent="0.3">
      <c r="A3932" s="189"/>
      <c r="F3932" s="247"/>
      <c r="J3932" s="189"/>
      <c r="K3932" s="189"/>
      <c r="L3932" s="189"/>
      <c r="M3932" s="189"/>
      <c r="N3932" s="189"/>
      <c r="O3932" s="189"/>
      <c r="P3932" s="189"/>
      <c r="Q3932" s="189"/>
      <c r="R3932" s="189"/>
      <c r="T3932" s="251"/>
      <c r="V3932" s="189"/>
      <c r="W3932" s="189"/>
      <c r="X3932" s="189"/>
      <c r="Y3932" s="189"/>
      <c r="AA3932" s="189"/>
      <c r="AB3932" s="189"/>
      <c r="AC3932" s="189"/>
    </row>
    <row r="3933" spans="1:29" s="246" customFormat="1" x14ac:dyDescent="0.3">
      <c r="A3933" s="189"/>
      <c r="F3933" s="247"/>
      <c r="J3933" s="189"/>
      <c r="K3933" s="189"/>
      <c r="L3933" s="189"/>
      <c r="M3933" s="189"/>
      <c r="N3933" s="189"/>
      <c r="O3933" s="189"/>
      <c r="P3933" s="189"/>
      <c r="Q3933" s="189"/>
      <c r="R3933" s="189"/>
      <c r="T3933" s="251"/>
      <c r="V3933" s="189"/>
      <c r="W3933" s="189"/>
      <c r="X3933" s="189"/>
      <c r="Y3933" s="189"/>
      <c r="AA3933" s="189"/>
      <c r="AB3933" s="189"/>
      <c r="AC3933" s="189"/>
    </row>
    <row r="3934" spans="1:29" s="246" customFormat="1" x14ac:dyDescent="0.3">
      <c r="A3934" s="189"/>
      <c r="F3934" s="247"/>
      <c r="J3934" s="189"/>
      <c r="K3934" s="189"/>
      <c r="L3934" s="189"/>
      <c r="M3934" s="189"/>
      <c r="N3934" s="189"/>
      <c r="O3934" s="189"/>
      <c r="P3934" s="189"/>
      <c r="Q3934" s="189"/>
      <c r="R3934" s="189"/>
      <c r="T3934" s="251"/>
      <c r="V3934" s="189"/>
      <c r="W3934" s="189"/>
      <c r="X3934" s="189"/>
      <c r="Y3934" s="189"/>
      <c r="AA3934" s="189"/>
      <c r="AB3934" s="189"/>
      <c r="AC3934" s="189"/>
    </row>
    <row r="3935" spans="1:29" s="246" customFormat="1" x14ac:dyDescent="0.3">
      <c r="A3935" s="189"/>
      <c r="F3935" s="247"/>
      <c r="J3935" s="189"/>
      <c r="K3935" s="189"/>
      <c r="L3935" s="189"/>
      <c r="M3935" s="189"/>
      <c r="N3935" s="189"/>
      <c r="O3935" s="189"/>
      <c r="P3935" s="189"/>
      <c r="Q3935" s="189"/>
      <c r="R3935" s="189"/>
      <c r="T3935" s="251"/>
      <c r="V3935" s="189"/>
      <c r="W3935" s="189"/>
      <c r="X3935" s="189"/>
      <c r="Y3935" s="189"/>
      <c r="AA3935" s="189"/>
      <c r="AB3935" s="189"/>
      <c r="AC3935" s="189"/>
    </row>
    <row r="3936" spans="1:29" s="246" customFormat="1" x14ac:dyDescent="0.3">
      <c r="A3936" s="189"/>
      <c r="F3936" s="247"/>
      <c r="J3936" s="189"/>
      <c r="K3936" s="189"/>
      <c r="L3936" s="189"/>
      <c r="M3936" s="189"/>
      <c r="N3936" s="189"/>
      <c r="O3936" s="189"/>
      <c r="P3936" s="189"/>
      <c r="Q3936" s="189"/>
      <c r="R3936" s="189"/>
      <c r="T3936" s="251"/>
      <c r="V3936" s="189"/>
      <c r="W3936" s="189"/>
      <c r="X3936" s="189"/>
      <c r="Y3936" s="189"/>
      <c r="AA3936" s="189"/>
      <c r="AB3936" s="189"/>
      <c r="AC3936" s="189"/>
    </row>
    <row r="3937" spans="1:29" s="246" customFormat="1" x14ac:dyDescent="0.3">
      <c r="A3937" s="189"/>
      <c r="F3937" s="247"/>
      <c r="J3937" s="189"/>
      <c r="K3937" s="189"/>
      <c r="L3937" s="189"/>
      <c r="M3937" s="189"/>
      <c r="N3937" s="189"/>
      <c r="O3937" s="189"/>
      <c r="P3937" s="189"/>
      <c r="Q3937" s="189"/>
      <c r="R3937" s="189"/>
      <c r="T3937" s="251"/>
      <c r="V3937" s="189"/>
      <c r="W3937" s="189"/>
      <c r="X3937" s="189"/>
      <c r="Y3937" s="189"/>
      <c r="AA3937" s="189"/>
      <c r="AB3937" s="189"/>
      <c r="AC3937" s="189"/>
    </row>
    <row r="3938" spans="1:29" s="246" customFormat="1" x14ac:dyDescent="0.3">
      <c r="A3938" s="189"/>
      <c r="F3938" s="247"/>
      <c r="J3938" s="189"/>
      <c r="K3938" s="189"/>
      <c r="L3938" s="189"/>
      <c r="M3938" s="189"/>
      <c r="N3938" s="189"/>
      <c r="O3938" s="189"/>
      <c r="P3938" s="189"/>
      <c r="Q3938" s="189"/>
      <c r="R3938" s="189"/>
      <c r="T3938" s="251"/>
      <c r="V3938" s="189"/>
      <c r="W3938" s="189"/>
      <c r="X3938" s="189"/>
      <c r="Y3938" s="189"/>
      <c r="AA3938" s="189"/>
      <c r="AB3938" s="189"/>
      <c r="AC3938" s="189"/>
    </row>
    <row r="3939" spans="1:29" s="246" customFormat="1" x14ac:dyDescent="0.3">
      <c r="A3939" s="189"/>
      <c r="F3939" s="247"/>
      <c r="J3939" s="189"/>
      <c r="K3939" s="189"/>
      <c r="L3939" s="189"/>
      <c r="M3939" s="189"/>
      <c r="N3939" s="189"/>
      <c r="O3939" s="189"/>
      <c r="P3939" s="189"/>
      <c r="Q3939" s="189"/>
      <c r="R3939" s="189"/>
      <c r="T3939" s="251"/>
      <c r="V3939" s="189"/>
      <c r="W3939" s="189"/>
      <c r="X3939" s="189"/>
      <c r="Y3939" s="189"/>
      <c r="AA3939" s="189"/>
      <c r="AB3939" s="189"/>
      <c r="AC3939" s="189"/>
    </row>
    <row r="3940" spans="1:29" s="246" customFormat="1" x14ac:dyDescent="0.3">
      <c r="A3940" s="189"/>
      <c r="F3940" s="247"/>
      <c r="J3940" s="189"/>
      <c r="K3940" s="189"/>
      <c r="L3940" s="189"/>
      <c r="M3940" s="189"/>
      <c r="N3940" s="189"/>
      <c r="O3940" s="189"/>
      <c r="P3940" s="189"/>
      <c r="Q3940" s="189"/>
      <c r="R3940" s="189"/>
      <c r="T3940" s="251"/>
      <c r="V3940" s="189"/>
      <c r="W3940" s="189"/>
      <c r="X3940" s="189"/>
      <c r="Y3940" s="189"/>
      <c r="AA3940" s="189"/>
      <c r="AB3940" s="189"/>
      <c r="AC3940" s="189"/>
    </row>
    <row r="3941" spans="1:29" s="246" customFormat="1" x14ac:dyDescent="0.3">
      <c r="A3941" s="189"/>
      <c r="F3941" s="247"/>
      <c r="J3941" s="189"/>
      <c r="K3941" s="189"/>
      <c r="L3941" s="189"/>
      <c r="M3941" s="189"/>
      <c r="N3941" s="189"/>
      <c r="O3941" s="189"/>
      <c r="P3941" s="189"/>
      <c r="Q3941" s="189"/>
      <c r="R3941" s="189"/>
      <c r="T3941" s="251"/>
      <c r="V3941" s="189"/>
      <c r="W3941" s="189"/>
      <c r="X3941" s="189"/>
      <c r="Y3941" s="189"/>
      <c r="AA3941" s="189"/>
      <c r="AB3941" s="189"/>
      <c r="AC3941" s="189"/>
    </row>
    <row r="3942" spans="1:29" s="246" customFormat="1" x14ac:dyDescent="0.3">
      <c r="A3942" s="189"/>
      <c r="F3942" s="247"/>
      <c r="J3942" s="189"/>
      <c r="K3942" s="189"/>
      <c r="L3942" s="189"/>
      <c r="M3942" s="189"/>
      <c r="N3942" s="189"/>
      <c r="O3942" s="189"/>
      <c r="P3942" s="189"/>
      <c r="Q3942" s="189"/>
      <c r="R3942" s="189"/>
      <c r="T3942" s="251"/>
      <c r="V3942" s="189"/>
      <c r="W3942" s="189"/>
      <c r="X3942" s="189"/>
      <c r="Y3942" s="189"/>
      <c r="AA3942" s="189"/>
      <c r="AB3942" s="189"/>
      <c r="AC3942" s="189"/>
    </row>
    <row r="3943" spans="1:29" s="246" customFormat="1" x14ac:dyDescent="0.3">
      <c r="A3943" s="189"/>
      <c r="F3943" s="247"/>
      <c r="J3943" s="189"/>
      <c r="K3943" s="189"/>
      <c r="L3943" s="189"/>
      <c r="M3943" s="189"/>
      <c r="N3943" s="189"/>
      <c r="O3943" s="189"/>
      <c r="P3943" s="189"/>
      <c r="Q3943" s="189"/>
      <c r="R3943" s="189"/>
      <c r="T3943" s="251"/>
      <c r="V3943" s="189"/>
      <c r="W3943" s="189"/>
      <c r="X3943" s="189"/>
      <c r="Y3943" s="189"/>
      <c r="AA3943" s="189"/>
      <c r="AB3943" s="189"/>
      <c r="AC3943" s="189"/>
    </row>
    <row r="3944" spans="1:29" s="246" customFormat="1" x14ac:dyDescent="0.3">
      <c r="A3944" s="189"/>
      <c r="F3944" s="247"/>
      <c r="J3944" s="189"/>
      <c r="K3944" s="189"/>
      <c r="L3944" s="189"/>
      <c r="M3944" s="189"/>
      <c r="N3944" s="189"/>
      <c r="O3944" s="189"/>
      <c r="P3944" s="189"/>
      <c r="Q3944" s="189"/>
      <c r="R3944" s="189"/>
      <c r="T3944" s="251"/>
      <c r="V3944" s="189"/>
      <c r="W3944" s="189"/>
      <c r="X3944" s="189"/>
      <c r="Y3944" s="189"/>
      <c r="AA3944" s="189"/>
      <c r="AB3944" s="189"/>
      <c r="AC3944" s="189"/>
    </row>
    <row r="3945" spans="1:29" s="246" customFormat="1" x14ac:dyDescent="0.3">
      <c r="A3945" s="189"/>
      <c r="F3945" s="247"/>
      <c r="J3945" s="189"/>
      <c r="K3945" s="189"/>
      <c r="L3945" s="189"/>
      <c r="M3945" s="189"/>
      <c r="N3945" s="189"/>
      <c r="O3945" s="189"/>
      <c r="P3945" s="189"/>
      <c r="Q3945" s="189"/>
      <c r="R3945" s="189"/>
      <c r="T3945" s="251"/>
      <c r="V3945" s="189"/>
      <c r="W3945" s="189"/>
      <c r="X3945" s="189"/>
      <c r="Y3945" s="189"/>
      <c r="AA3945" s="189"/>
      <c r="AB3945" s="189"/>
      <c r="AC3945" s="189"/>
    </row>
    <row r="3946" spans="1:29" s="246" customFormat="1" x14ac:dyDescent="0.3">
      <c r="A3946" s="189"/>
      <c r="F3946" s="247"/>
      <c r="J3946" s="189"/>
      <c r="K3946" s="189"/>
      <c r="L3946" s="189"/>
      <c r="M3946" s="189"/>
      <c r="N3946" s="189"/>
      <c r="O3946" s="189"/>
      <c r="P3946" s="189"/>
      <c r="Q3946" s="189"/>
      <c r="R3946" s="189"/>
      <c r="T3946" s="251"/>
      <c r="V3946" s="189"/>
      <c r="W3946" s="189"/>
      <c r="X3946" s="189"/>
      <c r="Y3946" s="189"/>
      <c r="AA3946" s="189"/>
      <c r="AB3946" s="189"/>
      <c r="AC3946" s="189"/>
    </row>
    <row r="3947" spans="1:29" s="246" customFormat="1" x14ac:dyDescent="0.3">
      <c r="A3947" s="189"/>
      <c r="F3947" s="247"/>
      <c r="J3947" s="189"/>
      <c r="K3947" s="189"/>
      <c r="L3947" s="189"/>
      <c r="M3947" s="189"/>
      <c r="N3947" s="189"/>
      <c r="O3947" s="189"/>
      <c r="P3947" s="189"/>
      <c r="Q3947" s="189"/>
      <c r="R3947" s="189"/>
      <c r="T3947" s="251"/>
      <c r="V3947" s="189"/>
      <c r="W3947" s="189"/>
      <c r="X3947" s="189"/>
      <c r="Y3947" s="189"/>
      <c r="AA3947" s="189"/>
      <c r="AB3947" s="189"/>
      <c r="AC3947" s="189"/>
    </row>
    <row r="3948" spans="1:29" s="246" customFormat="1" x14ac:dyDescent="0.3">
      <c r="A3948" s="189"/>
      <c r="F3948" s="247"/>
      <c r="J3948" s="189"/>
      <c r="K3948" s="189"/>
      <c r="L3948" s="189"/>
      <c r="M3948" s="189"/>
      <c r="N3948" s="189"/>
      <c r="O3948" s="189"/>
      <c r="P3948" s="189"/>
      <c r="Q3948" s="189"/>
      <c r="R3948" s="189"/>
      <c r="T3948" s="251"/>
      <c r="V3948" s="189"/>
      <c r="W3948" s="189"/>
      <c r="X3948" s="189"/>
      <c r="Y3948" s="189"/>
      <c r="AA3948" s="189"/>
      <c r="AB3948" s="189"/>
      <c r="AC3948" s="189"/>
    </row>
    <row r="3949" spans="1:29" s="246" customFormat="1" x14ac:dyDescent="0.3">
      <c r="A3949" s="189"/>
      <c r="F3949" s="247"/>
      <c r="J3949" s="189"/>
      <c r="K3949" s="189"/>
      <c r="L3949" s="189"/>
      <c r="M3949" s="189"/>
      <c r="N3949" s="189"/>
      <c r="O3949" s="189"/>
      <c r="P3949" s="189"/>
      <c r="Q3949" s="189"/>
      <c r="R3949" s="189"/>
      <c r="T3949" s="251"/>
      <c r="V3949" s="189"/>
      <c r="W3949" s="189"/>
      <c r="X3949" s="189"/>
      <c r="Y3949" s="189"/>
      <c r="AA3949" s="189"/>
      <c r="AB3949" s="189"/>
      <c r="AC3949" s="189"/>
    </row>
    <row r="3950" spans="1:29" s="246" customFormat="1" x14ac:dyDescent="0.3">
      <c r="A3950" s="189"/>
      <c r="F3950" s="247"/>
      <c r="J3950" s="189"/>
      <c r="K3950" s="189"/>
      <c r="L3950" s="189"/>
      <c r="M3950" s="189"/>
      <c r="N3950" s="189"/>
      <c r="O3950" s="189"/>
      <c r="P3950" s="189"/>
      <c r="Q3950" s="189"/>
      <c r="R3950" s="189"/>
      <c r="T3950" s="251"/>
      <c r="V3950" s="189"/>
      <c r="W3950" s="189"/>
      <c r="X3950" s="189"/>
      <c r="Y3950" s="189"/>
      <c r="AA3950" s="189"/>
      <c r="AB3950" s="189"/>
      <c r="AC3950" s="189"/>
    </row>
    <row r="3951" spans="1:29" s="246" customFormat="1" x14ac:dyDescent="0.3">
      <c r="A3951" s="189"/>
      <c r="F3951" s="247"/>
      <c r="J3951" s="189"/>
      <c r="K3951" s="189"/>
      <c r="L3951" s="189"/>
      <c r="M3951" s="189"/>
      <c r="N3951" s="189"/>
      <c r="O3951" s="189"/>
      <c r="P3951" s="189"/>
      <c r="Q3951" s="189"/>
      <c r="R3951" s="189"/>
      <c r="T3951" s="251"/>
      <c r="V3951" s="189"/>
      <c r="W3951" s="189"/>
      <c r="X3951" s="189"/>
      <c r="Y3951" s="189"/>
      <c r="AA3951" s="189"/>
      <c r="AB3951" s="189"/>
      <c r="AC3951" s="189"/>
    </row>
    <row r="3952" spans="1:29" s="246" customFormat="1" x14ac:dyDescent="0.3">
      <c r="A3952" s="189"/>
      <c r="F3952" s="247"/>
      <c r="J3952" s="189"/>
      <c r="K3952" s="189"/>
      <c r="L3952" s="189"/>
      <c r="M3952" s="189"/>
      <c r="N3952" s="189"/>
      <c r="O3952" s="189"/>
      <c r="P3952" s="189"/>
      <c r="Q3952" s="189"/>
      <c r="R3952" s="189"/>
      <c r="T3952" s="251"/>
      <c r="V3952" s="189"/>
      <c r="W3952" s="189"/>
      <c r="X3952" s="189"/>
      <c r="Y3952" s="189"/>
      <c r="AA3952" s="189"/>
      <c r="AB3952" s="189"/>
      <c r="AC3952" s="189"/>
    </row>
    <row r="3953" spans="1:29" s="246" customFormat="1" x14ac:dyDescent="0.3">
      <c r="A3953" s="189"/>
      <c r="F3953" s="247"/>
      <c r="J3953" s="189"/>
      <c r="K3953" s="189"/>
      <c r="L3953" s="189"/>
      <c r="M3953" s="189"/>
      <c r="N3953" s="189"/>
      <c r="O3953" s="189"/>
      <c r="P3953" s="189"/>
      <c r="Q3953" s="189"/>
      <c r="R3953" s="189"/>
      <c r="T3953" s="251"/>
      <c r="V3953" s="189"/>
      <c r="W3953" s="189"/>
      <c r="X3953" s="189"/>
      <c r="Y3953" s="189"/>
      <c r="AA3953" s="189"/>
      <c r="AB3953" s="189"/>
      <c r="AC3953" s="189"/>
    </row>
    <row r="3954" spans="1:29" s="246" customFormat="1" x14ac:dyDescent="0.3">
      <c r="A3954" s="189"/>
      <c r="F3954" s="247"/>
      <c r="J3954" s="189"/>
      <c r="K3954" s="189"/>
      <c r="L3954" s="189"/>
      <c r="M3954" s="189"/>
      <c r="N3954" s="189"/>
      <c r="O3954" s="189"/>
      <c r="P3954" s="189"/>
      <c r="Q3954" s="189"/>
      <c r="R3954" s="189"/>
      <c r="T3954" s="251"/>
      <c r="V3954" s="189"/>
      <c r="W3954" s="189"/>
      <c r="X3954" s="189"/>
      <c r="Y3954" s="189"/>
      <c r="AA3954" s="189"/>
      <c r="AB3954" s="189"/>
      <c r="AC3954" s="189"/>
    </row>
    <row r="3955" spans="1:29" s="246" customFormat="1" x14ac:dyDescent="0.3">
      <c r="A3955" s="189"/>
      <c r="F3955" s="247"/>
      <c r="J3955" s="189"/>
      <c r="K3955" s="189"/>
      <c r="L3955" s="189"/>
      <c r="M3955" s="189"/>
      <c r="N3955" s="189"/>
      <c r="O3955" s="189"/>
      <c r="P3955" s="189"/>
      <c r="Q3955" s="189"/>
      <c r="R3955" s="189"/>
      <c r="T3955" s="251"/>
      <c r="V3955" s="189"/>
      <c r="W3955" s="189"/>
      <c r="X3955" s="189"/>
      <c r="Y3955" s="189"/>
      <c r="AA3955" s="189"/>
      <c r="AB3955" s="189"/>
      <c r="AC3955" s="189"/>
    </row>
    <row r="3956" spans="1:29" s="246" customFormat="1" x14ac:dyDescent="0.3">
      <c r="A3956" s="189"/>
      <c r="F3956" s="247"/>
      <c r="J3956" s="189"/>
      <c r="K3956" s="189"/>
      <c r="L3956" s="189"/>
      <c r="M3956" s="189"/>
      <c r="N3956" s="189"/>
      <c r="O3956" s="189"/>
      <c r="P3956" s="189"/>
      <c r="Q3956" s="189"/>
      <c r="R3956" s="189"/>
      <c r="T3956" s="251"/>
      <c r="V3956" s="189"/>
      <c r="W3956" s="189"/>
      <c r="X3956" s="189"/>
      <c r="Y3956" s="189"/>
      <c r="AA3956" s="189"/>
      <c r="AB3956" s="189"/>
      <c r="AC3956" s="189"/>
    </row>
    <row r="3957" spans="1:29" s="246" customFormat="1" x14ac:dyDescent="0.3">
      <c r="A3957" s="189"/>
      <c r="F3957" s="247"/>
      <c r="J3957" s="189"/>
      <c r="K3957" s="189"/>
      <c r="L3957" s="189"/>
      <c r="M3957" s="189"/>
      <c r="N3957" s="189"/>
      <c r="O3957" s="189"/>
      <c r="P3957" s="189"/>
      <c r="Q3957" s="189"/>
      <c r="R3957" s="189"/>
      <c r="T3957" s="251"/>
      <c r="V3957" s="189"/>
      <c r="W3957" s="189"/>
      <c r="X3957" s="189"/>
      <c r="Y3957" s="189"/>
      <c r="AA3957" s="189"/>
      <c r="AB3957" s="189"/>
      <c r="AC3957" s="189"/>
    </row>
    <row r="3958" spans="1:29" s="246" customFormat="1" x14ac:dyDescent="0.3">
      <c r="A3958" s="189"/>
      <c r="F3958" s="247"/>
      <c r="J3958" s="189"/>
      <c r="K3958" s="189"/>
      <c r="L3958" s="189"/>
      <c r="M3958" s="189"/>
      <c r="N3958" s="189"/>
      <c r="O3958" s="189"/>
      <c r="P3958" s="189"/>
      <c r="Q3958" s="189"/>
      <c r="R3958" s="189"/>
      <c r="T3958" s="251"/>
      <c r="V3958" s="189"/>
      <c r="W3958" s="189"/>
      <c r="X3958" s="189"/>
      <c r="Y3958" s="189"/>
      <c r="AA3958" s="189"/>
      <c r="AB3958" s="189"/>
      <c r="AC3958" s="189"/>
    </row>
    <row r="3959" spans="1:29" s="246" customFormat="1" x14ac:dyDescent="0.3">
      <c r="A3959" s="189"/>
      <c r="F3959" s="247"/>
      <c r="J3959" s="189"/>
      <c r="K3959" s="189"/>
      <c r="L3959" s="189"/>
      <c r="M3959" s="189"/>
      <c r="N3959" s="189"/>
      <c r="O3959" s="189"/>
      <c r="P3959" s="189"/>
      <c r="Q3959" s="189"/>
      <c r="R3959" s="189"/>
      <c r="T3959" s="251"/>
      <c r="V3959" s="189"/>
      <c r="W3959" s="189"/>
      <c r="X3959" s="189"/>
      <c r="Y3959" s="189"/>
      <c r="AA3959" s="189"/>
      <c r="AB3959" s="189"/>
      <c r="AC3959" s="189"/>
    </row>
    <row r="3960" spans="1:29" s="246" customFormat="1" x14ac:dyDescent="0.3">
      <c r="A3960" s="189"/>
      <c r="F3960" s="247"/>
      <c r="J3960" s="189"/>
      <c r="K3960" s="189"/>
      <c r="L3960" s="189"/>
      <c r="M3960" s="189"/>
      <c r="N3960" s="189"/>
      <c r="O3960" s="189"/>
      <c r="P3960" s="189"/>
      <c r="Q3960" s="189"/>
      <c r="R3960" s="189"/>
      <c r="T3960" s="251"/>
      <c r="V3960" s="189"/>
      <c r="W3960" s="189"/>
      <c r="X3960" s="189"/>
      <c r="Y3960" s="189"/>
      <c r="AA3960" s="189"/>
      <c r="AB3960" s="189"/>
      <c r="AC3960" s="189"/>
    </row>
    <row r="3961" spans="1:29" s="246" customFormat="1" x14ac:dyDescent="0.3">
      <c r="A3961" s="189"/>
      <c r="F3961" s="247"/>
      <c r="J3961" s="189"/>
      <c r="K3961" s="189"/>
      <c r="L3961" s="189"/>
      <c r="M3961" s="189"/>
      <c r="N3961" s="189"/>
      <c r="O3961" s="189"/>
      <c r="P3961" s="189"/>
      <c r="Q3961" s="189"/>
      <c r="R3961" s="189"/>
      <c r="T3961" s="251"/>
      <c r="V3961" s="189"/>
      <c r="W3961" s="189"/>
      <c r="X3961" s="189"/>
      <c r="Y3961" s="189"/>
      <c r="AA3961" s="189"/>
      <c r="AB3961" s="189"/>
      <c r="AC3961" s="189"/>
    </row>
    <row r="3962" spans="1:29" s="246" customFormat="1" x14ac:dyDescent="0.3">
      <c r="A3962" s="189"/>
      <c r="F3962" s="247"/>
      <c r="J3962" s="189"/>
      <c r="K3962" s="189"/>
      <c r="L3962" s="189"/>
      <c r="M3962" s="189"/>
      <c r="N3962" s="189"/>
      <c r="O3962" s="189"/>
      <c r="P3962" s="189"/>
      <c r="Q3962" s="189"/>
      <c r="R3962" s="189"/>
      <c r="T3962" s="251"/>
      <c r="V3962" s="189"/>
      <c r="W3962" s="189"/>
      <c r="X3962" s="189"/>
      <c r="Y3962" s="189"/>
      <c r="AA3962" s="189"/>
      <c r="AB3962" s="189"/>
      <c r="AC3962" s="189"/>
    </row>
    <row r="3963" spans="1:29" s="246" customFormat="1" x14ac:dyDescent="0.3">
      <c r="A3963" s="189"/>
      <c r="F3963" s="247"/>
      <c r="J3963" s="189"/>
      <c r="K3963" s="189"/>
      <c r="L3963" s="189"/>
      <c r="M3963" s="189"/>
      <c r="N3963" s="189"/>
      <c r="O3963" s="189"/>
      <c r="P3963" s="189"/>
      <c r="Q3963" s="189"/>
      <c r="R3963" s="189"/>
      <c r="T3963" s="251"/>
      <c r="V3963" s="189"/>
      <c r="W3963" s="189"/>
      <c r="X3963" s="189"/>
      <c r="Y3963" s="189"/>
      <c r="AA3963" s="189"/>
      <c r="AB3963" s="189"/>
      <c r="AC3963" s="189"/>
    </row>
    <row r="3964" spans="1:29" s="246" customFormat="1" x14ac:dyDescent="0.3">
      <c r="A3964" s="189"/>
      <c r="F3964" s="247"/>
      <c r="J3964" s="189"/>
      <c r="K3964" s="189"/>
      <c r="L3964" s="189"/>
      <c r="M3964" s="189"/>
      <c r="N3964" s="189"/>
      <c r="O3964" s="189"/>
      <c r="P3964" s="189"/>
      <c r="Q3964" s="189"/>
      <c r="R3964" s="189"/>
      <c r="T3964" s="251"/>
      <c r="V3964" s="189"/>
      <c r="W3964" s="189"/>
      <c r="X3964" s="189"/>
      <c r="Y3964" s="189"/>
      <c r="AA3964" s="189"/>
      <c r="AB3964" s="189"/>
      <c r="AC3964" s="189"/>
    </row>
    <row r="3965" spans="1:29" s="246" customFormat="1" x14ac:dyDescent="0.3">
      <c r="A3965" s="189"/>
      <c r="F3965" s="247"/>
      <c r="J3965" s="189"/>
      <c r="K3965" s="189"/>
      <c r="L3965" s="189"/>
      <c r="M3965" s="189"/>
      <c r="N3965" s="189"/>
      <c r="O3965" s="189"/>
      <c r="P3965" s="189"/>
      <c r="Q3965" s="189"/>
      <c r="R3965" s="189"/>
      <c r="T3965" s="251"/>
      <c r="V3965" s="189"/>
      <c r="W3965" s="189"/>
      <c r="X3965" s="189"/>
      <c r="Y3965" s="189"/>
      <c r="AA3965" s="189"/>
      <c r="AB3965" s="189"/>
      <c r="AC3965" s="189"/>
    </row>
    <row r="3966" spans="1:29" s="246" customFormat="1" x14ac:dyDescent="0.3">
      <c r="A3966" s="189"/>
      <c r="F3966" s="247"/>
      <c r="J3966" s="189"/>
      <c r="K3966" s="189"/>
      <c r="L3966" s="189"/>
      <c r="M3966" s="189"/>
      <c r="N3966" s="189"/>
      <c r="O3966" s="189"/>
      <c r="P3966" s="189"/>
      <c r="Q3966" s="189"/>
      <c r="R3966" s="189"/>
      <c r="T3966" s="251"/>
      <c r="V3966" s="189"/>
      <c r="W3966" s="189"/>
      <c r="X3966" s="189"/>
      <c r="Y3966" s="189"/>
      <c r="AA3966" s="189"/>
      <c r="AB3966" s="189"/>
      <c r="AC3966" s="189"/>
    </row>
    <row r="3967" spans="1:29" s="246" customFormat="1" x14ac:dyDescent="0.3">
      <c r="A3967" s="189"/>
      <c r="F3967" s="247"/>
      <c r="J3967" s="189"/>
      <c r="K3967" s="189"/>
      <c r="L3967" s="189"/>
      <c r="M3967" s="189"/>
      <c r="N3967" s="189"/>
      <c r="O3967" s="189"/>
      <c r="P3967" s="189"/>
      <c r="Q3967" s="189"/>
      <c r="R3967" s="189"/>
      <c r="T3967" s="251"/>
      <c r="V3967" s="189"/>
      <c r="W3967" s="189"/>
      <c r="X3967" s="189"/>
      <c r="Y3967" s="189"/>
      <c r="AA3967" s="189"/>
      <c r="AB3967" s="189"/>
      <c r="AC3967" s="189"/>
    </row>
    <row r="3968" spans="1:29" s="246" customFormat="1" x14ac:dyDescent="0.3">
      <c r="A3968" s="189"/>
      <c r="F3968" s="247"/>
      <c r="J3968" s="189"/>
      <c r="K3968" s="189"/>
      <c r="L3968" s="189"/>
      <c r="M3968" s="189"/>
      <c r="N3968" s="189"/>
      <c r="O3968" s="189"/>
      <c r="P3968" s="189"/>
      <c r="Q3968" s="189"/>
      <c r="R3968" s="189"/>
      <c r="T3968" s="251"/>
      <c r="V3968" s="189"/>
      <c r="W3968" s="189"/>
      <c r="X3968" s="189"/>
      <c r="Y3968" s="189"/>
      <c r="AA3968" s="189"/>
      <c r="AB3968" s="189"/>
      <c r="AC3968" s="189"/>
    </row>
    <row r="3969" spans="1:29" s="246" customFormat="1" x14ac:dyDescent="0.3">
      <c r="A3969" s="189"/>
      <c r="F3969" s="247"/>
      <c r="J3969" s="189"/>
      <c r="K3969" s="189"/>
      <c r="L3969" s="189"/>
      <c r="M3969" s="189"/>
      <c r="N3969" s="189"/>
      <c r="O3969" s="189"/>
      <c r="P3969" s="189"/>
      <c r="Q3969" s="189"/>
      <c r="R3969" s="189"/>
      <c r="T3969" s="251"/>
      <c r="V3969" s="189"/>
      <c r="W3969" s="189"/>
      <c r="X3969" s="189"/>
      <c r="Y3969" s="189"/>
      <c r="AA3969" s="189"/>
      <c r="AB3969" s="189"/>
      <c r="AC3969" s="189"/>
    </row>
    <row r="3970" spans="1:29" s="246" customFormat="1" x14ac:dyDescent="0.3">
      <c r="A3970" s="189"/>
      <c r="F3970" s="247"/>
      <c r="J3970" s="189"/>
      <c r="K3970" s="189"/>
      <c r="L3970" s="189"/>
      <c r="M3970" s="189"/>
      <c r="N3970" s="189"/>
      <c r="O3970" s="189"/>
      <c r="P3970" s="189"/>
      <c r="Q3970" s="189"/>
      <c r="R3970" s="189"/>
      <c r="T3970" s="251"/>
      <c r="V3970" s="189"/>
      <c r="W3970" s="189"/>
      <c r="X3970" s="189"/>
      <c r="Y3970" s="189"/>
      <c r="AA3970" s="189"/>
      <c r="AB3970" s="189"/>
      <c r="AC3970" s="189"/>
    </row>
    <row r="3971" spans="1:29" s="246" customFormat="1" x14ac:dyDescent="0.3">
      <c r="A3971" s="189"/>
      <c r="F3971" s="247"/>
      <c r="J3971" s="189"/>
      <c r="K3971" s="189"/>
      <c r="L3971" s="189"/>
      <c r="M3971" s="189"/>
      <c r="N3971" s="189"/>
      <c r="O3971" s="189"/>
      <c r="P3971" s="189"/>
      <c r="Q3971" s="189"/>
      <c r="R3971" s="189"/>
      <c r="T3971" s="251"/>
      <c r="V3971" s="189"/>
      <c r="W3971" s="189"/>
      <c r="X3971" s="189"/>
      <c r="Y3971" s="189"/>
      <c r="AA3971" s="189"/>
      <c r="AB3971" s="189"/>
      <c r="AC3971" s="189"/>
    </row>
    <row r="3972" spans="1:29" s="246" customFormat="1" x14ac:dyDescent="0.3">
      <c r="A3972" s="189"/>
      <c r="F3972" s="247"/>
      <c r="J3972" s="189"/>
      <c r="K3972" s="189"/>
      <c r="L3972" s="189"/>
      <c r="M3972" s="189"/>
      <c r="N3972" s="189"/>
      <c r="O3972" s="189"/>
      <c r="P3972" s="189"/>
      <c r="Q3972" s="189"/>
      <c r="R3972" s="189"/>
      <c r="T3972" s="251"/>
      <c r="V3972" s="189"/>
      <c r="W3972" s="189"/>
      <c r="X3972" s="189"/>
      <c r="Y3972" s="189"/>
      <c r="AA3972" s="189"/>
      <c r="AB3972" s="189"/>
      <c r="AC3972" s="189"/>
    </row>
    <row r="3973" spans="1:29" s="246" customFormat="1" x14ac:dyDescent="0.3">
      <c r="A3973" s="189"/>
      <c r="F3973" s="247"/>
      <c r="J3973" s="189"/>
      <c r="K3973" s="189"/>
      <c r="L3973" s="189"/>
      <c r="M3973" s="189"/>
      <c r="N3973" s="189"/>
      <c r="O3973" s="189"/>
      <c r="P3973" s="189"/>
      <c r="Q3973" s="189"/>
      <c r="R3973" s="189"/>
      <c r="T3973" s="251"/>
      <c r="V3973" s="189"/>
      <c r="W3973" s="189"/>
      <c r="X3973" s="189"/>
      <c r="Y3973" s="189"/>
      <c r="AA3973" s="189"/>
      <c r="AB3973" s="189"/>
      <c r="AC3973" s="189"/>
    </row>
    <row r="3974" spans="1:29" s="246" customFormat="1" x14ac:dyDescent="0.3">
      <c r="A3974" s="189"/>
      <c r="F3974" s="247"/>
      <c r="J3974" s="189"/>
      <c r="K3974" s="189"/>
      <c r="L3974" s="189"/>
      <c r="M3974" s="189"/>
      <c r="N3974" s="189"/>
      <c r="O3974" s="189"/>
      <c r="P3974" s="189"/>
      <c r="Q3974" s="189"/>
      <c r="R3974" s="189"/>
      <c r="T3974" s="251"/>
      <c r="V3974" s="189"/>
      <c r="W3974" s="189"/>
      <c r="X3974" s="189"/>
      <c r="Y3974" s="189"/>
      <c r="AA3974" s="189"/>
      <c r="AB3974" s="189"/>
      <c r="AC3974" s="189"/>
    </row>
    <row r="3975" spans="1:29" s="246" customFormat="1" x14ac:dyDescent="0.3">
      <c r="A3975" s="189"/>
      <c r="F3975" s="247"/>
      <c r="J3975" s="189"/>
      <c r="K3975" s="189"/>
      <c r="L3975" s="189"/>
      <c r="M3975" s="189"/>
      <c r="N3975" s="189"/>
      <c r="O3975" s="189"/>
      <c r="P3975" s="189"/>
      <c r="Q3975" s="189"/>
      <c r="R3975" s="189"/>
      <c r="T3975" s="251"/>
      <c r="V3975" s="189"/>
      <c r="W3975" s="189"/>
      <c r="X3975" s="189"/>
      <c r="Y3975" s="189"/>
      <c r="AA3975" s="189"/>
      <c r="AB3975" s="189"/>
      <c r="AC3975" s="189"/>
    </row>
    <row r="3976" spans="1:29" s="246" customFormat="1" x14ac:dyDescent="0.3">
      <c r="A3976" s="189"/>
      <c r="F3976" s="247"/>
      <c r="J3976" s="189"/>
      <c r="K3976" s="189"/>
      <c r="L3976" s="189"/>
      <c r="M3976" s="189"/>
      <c r="N3976" s="189"/>
      <c r="O3976" s="189"/>
      <c r="P3976" s="189"/>
      <c r="Q3976" s="189"/>
      <c r="R3976" s="189"/>
      <c r="T3976" s="251"/>
      <c r="V3976" s="189"/>
      <c r="W3976" s="189"/>
      <c r="X3976" s="189"/>
      <c r="Y3976" s="189"/>
      <c r="AA3976" s="189"/>
      <c r="AB3976" s="189"/>
      <c r="AC3976" s="189"/>
    </row>
    <row r="3977" spans="1:29" s="246" customFormat="1" x14ac:dyDescent="0.3">
      <c r="A3977" s="189"/>
      <c r="F3977" s="247"/>
      <c r="J3977" s="189"/>
      <c r="K3977" s="189"/>
      <c r="L3977" s="189"/>
      <c r="M3977" s="189"/>
      <c r="N3977" s="189"/>
      <c r="O3977" s="189"/>
      <c r="P3977" s="189"/>
      <c r="Q3977" s="189"/>
      <c r="R3977" s="189"/>
      <c r="T3977" s="251"/>
      <c r="V3977" s="189"/>
      <c r="W3977" s="189"/>
      <c r="X3977" s="189"/>
      <c r="Y3977" s="189"/>
      <c r="AA3977" s="189"/>
      <c r="AB3977" s="189"/>
      <c r="AC3977" s="189"/>
    </row>
    <row r="3978" spans="1:29" s="246" customFormat="1" x14ac:dyDescent="0.3">
      <c r="A3978" s="189"/>
      <c r="F3978" s="247"/>
      <c r="J3978" s="189"/>
      <c r="K3978" s="189"/>
      <c r="L3978" s="189"/>
      <c r="M3978" s="189"/>
      <c r="N3978" s="189"/>
      <c r="O3978" s="189"/>
      <c r="P3978" s="189"/>
      <c r="Q3978" s="189"/>
      <c r="R3978" s="189"/>
      <c r="T3978" s="251"/>
      <c r="V3978" s="189"/>
      <c r="W3978" s="189"/>
      <c r="X3978" s="189"/>
      <c r="Y3978" s="189"/>
      <c r="AA3978" s="189"/>
      <c r="AB3978" s="189"/>
      <c r="AC3978" s="189"/>
    </row>
    <row r="3979" spans="1:29" s="246" customFormat="1" x14ac:dyDescent="0.3">
      <c r="A3979" s="189"/>
      <c r="F3979" s="247"/>
      <c r="J3979" s="189"/>
      <c r="K3979" s="189"/>
      <c r="L3979" s="189"/>
      <c r="M3979" s="189"/>
      <c r="N3979" s="189"/>
      <c r="O3979" s="189"/>
      <c r="P3979" s="189"/>
      <c r="Q3979" s="189"/>
      <c r="R3979" s="189"/>
      <c r="T3979" s="251"/>
      <c r="V3979" s="189"/>
      <c r="W3979" s="189"/>
      <c r="X3979" s="189"/>
      <c r="Y3979" s="189"/>
      <c r="AA3979" s="189"/>
      <c r="AB3979" s="189"/>
      <c r="AC3979" s="189"/>
    </row>
    <row r="3980" spans="1:29" s="246" customFormat="1" x14ac:dyDescent="0.3">
      <c r="A3980" s="189"/>
      <c r="F3980" s="247"/>
      <c r="J3980" s="189"/>
      <c r="K3980" s="189"/>
      <c r="L3980" s="189"/>
      <c r="M3980" s="189"/>
      <c r="N3980" s="189"/>
      <c r="O3980" s="189"/>
      <c r="P3980" s="189"/>
      <c r="Q3980" s="189"/>
      <c r="R3980" s="189"/>
      <c r="T3980" s="251"/>
      <c r="V3980" s="189"/>
      <c r="W3980" s="189"/>
      <c r="X3980" s="189"/>
      <c r="Y3980" s="189"/>
      <c r="AA3980" s="189"/>
      <c r="AB3980" s="189"/>
      <c r="AC3980" s="189"/>
    </row>
    <row r="3981" spans="1:29" s="246" customFormat="1" x14ac:dyDescent="0.3">
      <c r="A3981" s="189"/>
      <c r="F3981" s="247"/>
      <c r="J3981" s="189"/>
      <c r="K3981" s="189"/>
      <c r="L3981" s="189"/>
      <c r="M3981" s="189"/>
      <c r="N3981" s="189"/>
      <c r="O3981" s="189"/>
      <c r="P3981" s="189"/>
      <c r="Q3981" s="189"/>
      <c r="R3981" s="189"/>
      <c r="T3981" s="251"/>
      <c r="V3981" s="189"/>
      <c r="W3981" s="189"/>
      <c r="X3981" s="189"/>
      <c r="Y3981" s="189"/>
      <c r="AA3981" s="189"/>
      <c r="AB3981" s="189"/>
      <c r="AC3981" s="189"/>
    </row>
    <row r="3982" spans="1:29" s="246" customFormat="1" x14ac:dyDescent="0.3">
      <c r="A3982" s="189"/>
      <c r="F3982" s="247"/>
      <c r="J3982" s="189"/>
      <c r="K3982" s="189"/>
      <c r="L3982" s="189"/>
      <c r="M3982" s="189"/>
      <c r="N3982" s="189"/>
      <c r="O3982" s="189"/>
      <c r="P3982" s="189"/>
      <c r="Q3982" s="189"/>
      <c r="R3982" s="189"/>
      <c r="T3982" s="251"/>
      <c r="V3982" s="189"/>
      <c r="W3982" s="189"/>
      <c r="X3982" s="189"/>
      <c r="Y3982" s="189"/>
      <c r="AA3982" s="189"/>
      <c r="AB3982" s="189"/>
      <c r="AC3982" s="189"/>
    </row>
    <row r="3983" spans="1:29" s="246" customFormat="1" x14ac:dyDescent="0.3">
      <c r="A3983" s="189"/>
      <c r="F3983" s="247"/>
      <c r="J3983" s="189"/>
      <c r="K3983" s="189"/>
      <c r="L3983" s="189"/>
      <c r="M3983" s="189"/>
      <c r="N3983" s="189"/>
      <c r="O3983" s="189"/>
      <c r="P3983" s="189"/>
      <c r="Q3983" s="189"/>
      <c r="R3983" s="189"/>
      <c r="T3983" s="251"/>
      <c r="V3983" s="189"/>
      <c r="W3983" s="189"/>
      <c r="X3983" s="189"/>
      <c r="Y3983" s="189"/>
      <c r="AA3983" s="189"/>
      <c r="AB3983" s="189"/>
      <c r="AC3983" s="189"/>
    </row>
    <row r="3984" spans="1:29" s="246" customFormat="1" x14ac:dyDescent="0.3">
      <c r="A3984" s="189"/>
      <c r="F3984" s="247"/>
      <c r="J3984" s="189"/>
      <c r="K3984" s="189"/>
      <c r="L3984" s="189"/>
      <c r="M3984" s="189"/>
      <c r="N3984" s="189"/>
      <c r="O3984" s="189"/>
      <c r="P3984" s="189"/>
      <c r="Q3984" s="189"/>
      <c r="R3984" s="189"/>
      <c r="T3984" s="251"/>
      <c r="V3984" s="189"/>
      <c r="W3984" s="189"/>
      <c r="X3984" s="189"/>
      <c r="Y3984" s="189"/>
      <c r="AA3984" s="189"/>
      <c r="AB3984" s="189"/>
      <c r="AC3984" s="189"/>
    </row>
    <row r="3985" spans="1:29" s="246" customFormat="1" x14ac:dyDescent="0.3">
      <c r="A3985" s="189"/>
      <c r="F3985" s="247"/>
      <c r="J3985" s="189"/>
      <c r="K3985" s="189"/>
      <c r="L3985" s="189"/>
      <c r="M3985" s="189"/>
      <c r="N3985" s="189"/>
      <c r="O3985" s="189"/>
      <c r="P3985" s="189"/>
      <c r="Q3985" s="189"/>
      <c r="R3985" s="189"/>
      <c r="T3985" s="251"/>
      <c r="V3985" s="189"/>
      <c r="W3985" s="189"/>
      <c r="X3985" s="189"/>
      <c r="Y3985" s="189"/>
      <c r="AA3985" s="189"/>
      <c r="AB3985" s="189"/>
      <c r="AC3985" s="189"/>
    </row>
    <row r="3986" spans="1:29" s="246" customFormat="1" x14ac:dyDescent="0.3">
      <c r="A3986" s="189"/>
      <c r="F3986" s="247"/>
      <c r="J3986" s="189"/>
      <c r="K3986" s="189"/>
      <c r="L3986" s="189"/>
      <c r="M3986" s="189"/>
      <c r="N3986" s="189"/>
      <c r="O3986" s="189"/>
      <c r="P3986" s="189"/>
      <c r="Q3986" s="189"/>
      <c r="R3986" s="189"/>
      <c r="T3986" s="251"/>
      <c r="V3986" s="189"/>
      <c r="W3986" s="189"/>
      <c r="X3986" s="189"/>
      <c r="Y3986" s="189"/>
      <c r="AA3986" s="189"/>
      <c r="AB3986" s="189"/>
      <c r="AC3986" s="189"/>
    </row>
    <row r="3987" spans="1:29" s="246" customFormat="1" x14ac:dyDescent="0.3">
      <c r="A3987" s="189"/>
      <c r="F3987" s="247"/>
      <c r="J3987" s="189"/>
      <c r="K3987" s="189"/>
      <c r="L3987" s="189"/>
      <c r="M3987" s="189"/>
      <c r="N3987" s="189"/>
      <c r="O3987" s="189"/>
      <c r="P3987" s="189"/>
      <c r="Q3987" s="189"/>
      <c r="R3987" s="189"/>
      <c r="T3987" s="251"/>
      <c r="V3987" s="189"/>
      <c r="W3987" s="189"/>
      <c r="X3987" s="189"/>
      <c r="Y3987" s="189"/>
      <c r="AA3987" s="189"/>
      <c r="AB3987" s="189"/>
      <c r="AC3987" s="189"/>
    </row>
    <row r="3988" spans="1:29" s="246" customFormat="1" x14ac:dyDescent="0.3">
      <c r="A3988" s="189"/>
      <c r="F3988" s="247"/>
      <c r="J3988" s="189"/>
      <c r="K3988" s="189"/>
      <c r="L3988" s="189"/>
      <c r="M3988" s="189"/>
      <c r="N3988" s="189"/>
      <c r="O3988" s="189"/>
      <c r="P3988" s="189"/>
      <c r="Q3988" s="189"/>
      <c r="R3988" s="189"/>
      <c r="T3988" s="251"/>
      <c r="V3988" s="189"/>
      <c r="W3988" s="189"/>
      <c r="X3988" s="189"/>
      <c r="Y3988" s="189"/>
      <c r="AA3988" s="189"/>
      <c r="AB3988" s="189"/>
      <c r="AC3988" s="189"/>
    </row>
    <row r="3989" spans="1:29" s="246" customFormat="1" x14ac:dyDescent="0.3">
      <c r="A3989" s="189"/>
      <c r="F3989" s="247"/>
      <c r="J3989" s="189"/>
      <c r="K3989" s="189"/>
      <c r="L3989" s="189"/>
      <c r="M3989" s="189"/>
      <c r="N3989" s="189"/>
      <c r="O3989" s="189"/>
      <c r="P3989" s="189"/>
      <c r="Q3989" s="189"/>
      <c r="R3989" s="189"/>
      <c r="T3989" s="251"/>
      <c r="V3989" s="189"/>
      <c r="W3989" s="189"/>
      <c r="X3989" s="189"/>
      <c r="Y3989" s="189"/>
      <c r="AA3989" s="189"/>
      <c r="AB3989" s="189"/>
      <c r="AC3989" s="189"/>
    </row>
    <row r="3990" spans="1:29" s="246" customFormat="1" x14ac:dyDescent="0.3">
      <c r="A3990" s="189"/>
      <c r="F3990" s="247"/>
      <c r="J3990" s="189"/>
      <c r="K3990" s="189"/>
      <c r="L3990" s="189"/>
      <c r="M3990" s="189"/>
      <c r="N3990" s="189"/>
      <c r="O3990" s="189"/>
      <c r="P3990" s="189"/>
      <c r="Q3990" s="189"/>
      <c r="R3990" s="189"/>
      <c r="T3990" s="251"/>
      <c r="V3990" s="189"/>
      <c r="W3990" s="189"/>
      <c r="X3990" s="189"/>
      <c r="Y3990" s="189"/>
      <c r="AA3990" s="189"/>
      <c r="AB3990" s="189"/>
      <c r="AC3990" s="189"/>
    </row>
    <row r="3991" spans="1:29" s="246" customFormat="1" x14ac:dyDescent="0.3">
      <c r="A3991" s="189"/>
      <c r="F3991" s="247"/>
      <c r="J3991" s="189"/>
      <c r="K3991" s="189"/>
      <c r="L3991" s="189"/>
      <c r="M3991" s="189"/>
      <c r="N3991" s="189"/>
      <c r="O3991" s="189"/>
      <c r="P3991" s="189"/>
      <c r="Q3991" s="189"/>
      <c r="R3991" s="189"/>
      <c r="T3991" s="251"/>
      <c r="V3991" s="189"/>
      <c r="W3991" s="189"/>
      <c r="X3991" s="189"/>
      <c r="Y3991" s="189"/>
      <c r="AA3991" s="189"/>
      <c r="AB3991" s="189"/>
      <c r="AC3991" s="189"/>
    </row>
    <row r="3992" spans="1:29" s="246" customFormat="1" x14ac:dyDescent="0.3">
      <c r="A3992" s="189"/>
      <c r="F3992" s="247"/>
      <c r="J3992" s="189"/>
      <c r="K3992" s="189"/>
      <c r="L3992" s="189"/>
      <c r="M3992" s="189"/>
      <c r="N3992" s="189"/>
      <c r="O3992" s="189"/>
      <c r="P3992" s="189"/>
      <c r="Q3992" s="189"/>
      <c r="R3992" s="189"/>
      <c r="T3992" s="251"/>
      <c r="V3992" s="189"/>
      <c r="W3992" s="189"/>
      <c r="X3992" s="189"/>
      <c r="Y3992" s="189"/>
      <c r="AA3992" s="189"/>
      <c r="AB3992" s="189"/>
      <c r="AC3992" s="189"/>
    </row>
    <row r="3993" spans="1:29" s="246" customFormat="1" x14ac:dyDescent="0.3">
      <c r="A3993" s="189"/>
      <c r="F3993" s="247"/>
      <c r="J3993" s="189"/>
      <c r="K3993" s="189"/>
      <c r="L3993" s="189"/>
      <c r="M3993" s="189"/>
      <c r="N3993" s="189"/>
      <c r="O3993" s="189"/>
      <c r="P3993" s="189"/>
      <c r="Q3993" s="189"/>
      <c r="R3993" s="189"/>
      <c r="T3993" s="251"/>
      <c r="V3993" s="189"/>
      <c r="W3993" s="189"/>
      <c r="X3993" s="189"/>
      <c r="Y3993" s="189"/>
      <c r="AA3993" s="189"/>
      <c r="AB3993" s="189"/>
      <c r="AC3993" s="189"/>
    </row>
    <row r="3994" spans="1:29" s="246" customFormat="1" x14ac:dyDescent="0.3">
      <c r="A3994" s="189"/>
      <c r="F3994" s="247"/>
      <c r="J3994" s="189"/>
      <c r="K3994" s="189"/>
      <c r="L3994" s="189"/>
      <c r="M3994" s="189"/>
      <c r="N3994" s="189"/>
      <c r="O3994" s="189"/>
      <c r="P3994" s="189"/>
      <c r="Q3994" s="189"/>
      <c r="R3994" s="189"/>
      <c r="T3994" s="251"/>
      <c r="V3994" s="189"/>
      <c r="W3994" s="189"/>
      <c r="X3994" s="189"/>
      <c r="Y3994" s="189"/>
      <c r="AA3994" s="189"/>
      <c r="AB3994" s="189"/>
      <c r="AC3994" s="189"/>
    </row>
    <row r="3995" spans="1:29" s="246" customFormat="1" x14ac:dyDescent="0.3">
      <c r="A3995" s="189"/>
      <c r="F3995" s="247"/>
      <c r="J3995" s="189"/>
      <c r="K3995" s="189"/>
      <c r="L3995" s="189"/>
      <c r="M3995" s="189"/>
      <c r="N3995" s="189"/>
      <c r="O3995" s="189"/>
      <c r="P3995" s="189"/>
      <c r="Q3995" s="189"/>
      <c r="R3995" s="189"/>
      <c r="T3995" s="251"/>
      <c r="V3995" s="189"/>
      <c r="W3995" s="189"/>
      <c r="X3995" s="189"/>
      <c r="Y3995" s="189"/>
      <c r="AA3995" s="189"/>
      <c r="AB3995" s="189"/>
      <c r="AC3995" s="189"/>
    </row>
    <row r="3996" spans="1:29" s="246" customFormat="1" x14ac:dyDescent="0.3">
      <c r="A3996" s="189"/>
      <c r="F3996" s="247"/>
      <c r="J3996" s="189"/>
      <c r="K3996" s="189"/>
      <c r="L3996" s="189"/>
      <c r="M3996" s="189"/>
      <c r="N3996" s="189"/>
      <c r="O3996" s="189"/>
      <c r="P3996" s="189"/>
      <c r="Q3996" s="189"/>
      <c r="R3996" s="189"/>
      <c r="T3996" s="251"/>
      <c r="V3996" s="189"/>
      <c r="W3996" s="189"/>
      <c r="X3996" s="189"/>
      <c r="Y3996" s="189"/>
      <c r="AA3996" s="189"/>
      <c r="AB3996" s="189"/>
      <c r="AC3996" s="189"/>
    </row>
    <row r="3997" spans="1:29" s="246" customFormat="1" x14ac:dyDescent="0.3">
      <c r="A3997" s="189"/>
      <c r="F3997" s="247"/>
      <c r="J3997" s="189"/>
      <c r="K3997" s="189"/>
      <c r="L3997" s="189"/>
      <c r="M3997" s="189"/>
      <c r="N3997" s="189"/>
      <c r="O3997" s="189"/>
      <c r="P3997" s="189"/>
      <c r="Q3997" s="189"/>
      <c r="R3997" s="189"/>
      <c r="T3997" s="251"/>
      <c r="V3997" s="189"/>
      <c r="W3997" s="189"/>
      <c r="X3997" s="189"/>
      <c r="Y3997" s="189"/>
      <c r="AA3997" s="189"/>
      <c r="AB3997" s="189"/>
      <c r="AC3997" s="189"/>
    </row>
    <row r="3998" spans="1:29" s="246" customFormat="1" x14ac:dyDescent="0.3">
      <c r="A3998" s="189"/>
      <c r="F3998" s="247"/>
      <c r="J3998" s="189"/>
      <c r="K3998" s="189"/>
      <c r="L3998" s="189"/>
      <c r="M3998" s="189"/>
      <c r="N3998" s="189"/>
      <c r="O3998" s="189"/>
      <c r="P3998" s="189"/>
      <c r="Q3998" s="189"/>
      <c r="R3998" s="189"/>
      <c r="T3998" s="251"/>
      <c r="V3998" s="189"/>
      <c r="W3998" s="189"/>
      <c r="X3998" s="189"/>
      <c r="Y3998" s="189"/>
      <c r="AA3998" s="189"/>
      <c r="AB3998" s="189"/>
      <c r="AC3998" s="189"/>
    </row>
    <row r="3999" spans="1:29" s="246" customFormat="1" x14ac:dyDescent="0.3">
      <c r="A3999" s="189"/>
      <c r="F3999" s="247"/>
      <c r="J3999" s="189"/>
      <c r="K3999" s="189"/>
      <c r="L3999" s="189"/>
      <c r="M3999" s="189"/>
      <c r="N3999" s="189"/>
      <c r="O3999" s="189"/>
      <c r="P3999" s="189"/>
      <c r="Q3999" s="189"/>
      <c r="R3999" s="189"/>
      <c r="T3999" s="251"/>
      <c r="V3999" s="189"/>
      <c r="W3999" s="189"/>
      <c r="X3999" s="189"/>
      <c r="Y3999" s="189"/>
      <c r="AA3999" s="189"/>
      <c r="AB3999" s="189"/>
      <c r="AC3999" s="189"/>
    </row>
    <row r="4000" spans="1:29" s="246" customFormat="1" x14ac:dyDescent="0.3">
      <c r="A4000" s="189"/>
      <c r="F4000" s="247"/>
      <c r="J4000" s="189"/>
      <c r="K4000" s="189"/>
      <c r="L4000" s="189"/>
      <c r="M4000" s="189"/>
      <c r="N4000" s="189"/>
      <c r="O4000" s="189"/>
      <c r="P4000" s="189"/>
      <c r="Q4000" s="189"/>
      <c r="R4000" s="189"/>
      <c r="T4000" s="251"/>
      <c r="V4000" s="189"/>
      <c r="W4000" s="189"/>
      <c r="X4000" s="189"/>
      <c r="Y4000" s="189"/>
      <c r="AA4000" s="189"/>
      <c r="AB4000" s="189"/>
      <c r="AC4000" s="189"/>
    </row>
    <row r="4001" spans="1:29" s="246" customFormat="1" x14ac:dyDescent="0.3">
      <c r="A4001" s="189"/>
      <c r="F4001" s="247"/>
      <c r="J4001" s="189"/>
      <c r="K4001" s="189"/>
      <c r="L4001" s="189"/>
      <c r="M4001" s="189"/>
      <c r="N4001" s="189"/>
      <c r="O4001" s="189"/>
      <c r="P4001" s="189"/>
      <c r="Q4001" s="189"/>
      <c r="R4001" s="189"/>
      <c r="T4001" s="251"/>
      <c r="V4001" s="189"/>
      <c r="W4001" s="189"/>
      <c r="X4001" s="189"/>
      <c r="Y4001" s="189"/>
      <c r="AA4001" s="189"/>
      <c r="AB4001" s="189"/>
      <c r="AC4001" s="189"/>
    </row>
    <row r="4002" spans="1:29" s="246" customFormat="1" x14ac:dyDescent="0.3">
      <c r="A4002" s="189"/>
      <c r="F4002" s="247"/>
      <c r="J4002" s="189"/>
      <c r="K4002" s="189"/>
      <c r="L4002" s="189"/>
      <c r="M4002" s="189"/>
      <c r="N4002" s="189"/>
      <c r="O4002" s="189"/>
      <c r="P4002" s="189"/>
      <c r="Q4002" s="189"/>
      <c r="R4002" s="189"/>
      <c r="T4002" s="251"/>
      <c r="V4002" s="189"/>
      <c r="W4002" s="189"/>
      <c r="X4002" s="189"/>
      <c r="Y4002" s="189"/>
      <c r="AA4002" s="189"/>
      <c r="AB4002" s="189"/>
      <c r="AC4002" s="189"/>
    </row>
    <row r="4003" spans="1:29" s="246" customFormat="1" x14ac:dyDescent="0.3">
      <c r="A4003" s="189"/>
      <c r="F4003" s="247"/>
      <c r="J4003" s="189"/>
      <c r="K4003" s="189"/>
      <c r="L4003" s="189"/>
      <c r="M4003" s="189"/>
      <c r="N4003" s="189"/>
      <c r="O4003" s="189"/>
      <c r="P4003" s="189"/>
      <c r="Q4003" s="189"/>
      <c r="R4003" s="189"/>
      <c r="T4003" s="251"/>
      <c r="V4003" s="189"/>
      <c r="W4003" s="189"/>
      <c r="X4003" s="189"/>
      <c r="Y4003" s="189"/>
      <c r="AA4003" s="189"/>
      <c r="AB4003" s="189"/>
      <c r="AC4003" s="189"/>
    </row>
    <row r="4004" spans="1:29" s="246" customFormat="1" x14ac:dyDescent="0.3">
      <c r="A4004" s="189"/>
      <c r="F4004" s="247"/>
      <c r="J4004" s="189"/>
      <c r="K4004" s="189"/>
      <c r="L4004" s="189"/>
      <c r="M4004" s="189"/>
      <c r="N4004" s="189"/>
      <c r="O4004" s="189"/>
      <c r="P4004" s="189"/>
      <c r="Q4004" s="189"/>
      <c r="R4004" s="189"/>
      <c r="T4004" s="251"/>
      <c r="V4004" s="189"/>
      <c r="W4004" s="189"/>
      <c r="X4004" s="189"/>
      <c r="Y4004" s="189"/>
      <c r="AA4004" s="189"/>
      <c r="AB4004" s="189"/>
      <c r="AC4004" s="189"/>
    </row>
    <row r="4005" spans="1:29" s="246" customFormat="1" x14ac:dyDescent="0.3">
      <c r="A4005" s="189"/>
      <c r="F4005" s="247"/>
      <c r="J4005" s="189"/>
      <c r="K4005" s="189"/>
      <c r="L4005" s="189"/>
      <c r="M4005" s="189"/>
      <c r="N4005" s="189"/>
      <c r="O4005" s="189"/>
      <c r="P4005" s="189"/>
      <c r="Q4005" s="189"/>
      <c r="R4005" s="189"/>
      <c r="T4005" s="251"/>
      <c r="V4005" s="189"/>
      <c r="W4005" s="189"/>
      <c r="X4005" s="189"/>
      <c r="Y4005" s="189"/>
      <c r="AA4005" s="189"/>
      <c r="AB4005" s="189"/>
      <c r="AC4005" s="189"/>
    </row>
    <row r="4006" spans="1:29" s="246" customFormat="1" x14ac:dyDescent="0.3">
      <c r="A4006" s="189"/>
      <c r="F4006" s="247"/>
      <c r="J4006" s="189"/>
      <c r="K4006" s="189"/>
      <c r="L4006" s="189"/>
      <c r="M4006" s="189"/>
      <c r="N4006" s="189"/>
      <c r="O4006" s="189"/>
      <c r="P4006" s="189"/>
      <c r="Q4006" s="189"/>
      <c r="R4006" s="189"/>
      <c r="T4006" s="251"/>
      <c r="V4006" s="189"/>
      <c r="W4006" s="189"/>
      <c r="X4006" s="189"/>
      <c r="Y4006" s="189"/>
      <c r="AA4006" s="189"/>
      <c r="AB4006" s="189"/>
      <c r="AC4006" s="189"/>
    </row>
    <row r="4007" spans="1:29" s="246" customFormat="1" x14ac:dyDescent="0.3">
      <c r="A4007" s="189"/>
      <c r="F4007" s="247"/>
      <c r="J4007" s="189"/>
      <c r="K4007" s="189"/>
      <c r="L4007" s="189"/>
      <c r="M4007" s="189"/>
      <c r="N4007" s="189"/>
      <c r="O4007" s="189"/>
      <c r="P4007" s="189"/>
      <c r="Q4007" s="189"/>
      <c r="R4007" s="189"/>
      <c r="T4007" s="251"/>
      <c r="V4007" s="189"/>
      <c r="W4007" s="189"/>
      <c r="X4007" s="189"/>
      <c r="Y4007" s="189"/>
      <c r="AA4007" s="189"/>
      <c r="AB4007" s="189"/>
      <c r="AC4007" s="189"/>
    </row>
    <row r="4008" spans="1:29" s="246" customFormat="1" x14ac:dyDescent="0.3">
      <c r="A4008" s="189"/>
      <c r="F4008" s="247"/>
      <c r="J4008" s="189"/>
      <c r="K4008" s="189"/>
      <c r="L4008" s="189"/>
      <c r="M4008" s="189"/>
      <c r="N4008" s="189"/>
      <c r="O4008" s="189"/>
      <c r="P4008" s="189"/>
      <c r="Q4008" s="189"/>
      <c r="R4008" s="189"/>
      <c r="T4008" s="251"/>
      <c r="V4008" s="189"/>
      <c r="W4008" s="189"/>
      <c r="X4008" s="189"/>
      <c r="Y4008" s="189"/>
      <c r="AA4008" s="189"/>
      <c r="AB4008" s="189"/>
      <c r="AC4008" s="189"/>
    </row>
    <row r="4009" spans="1:29" s="246" customFormat="1" x14ac:dyDescent="0.3">
      <c r="A4009" s="189"/>
      <c r="F4009" s="247"/>
      <c r="J4009" s="189"/>
      <c r="K4009" s="189"/>
      <c r="L4009" s="189"/>
      <c r="M4009" s="189"/>
      <c r="N4009" s="189"/>
      <c r="O4009" s="189"/>
      <c r="P4009" s="189"/>
      <c r="Q4009" s="189"/>
      <c r="R4009" s="189"/>
      <c r="T4009" s="251"/>
      <c r="V4009" s="189"/>
      <c r="W4009" s="189"/>
      <c r="X4009" s="189"/>
      <c r="Y4009" s="189"/>
      <c r="AA4009" s="189"/>
      <c r="AB4009" s="189"/>
      <c r="AC4009" s="189"/>
    </row>
    <row r="4010" spans="1:29" s="246" customFormat="1" x14ac:dyDescent="0.3">
      <c r="A4010" s="189"/>
      <c r="F4010" s="247"/>
      <c r="J4010" s="189"/>
      <c r="K4010" s="189"/>
      <c r="L4010" s="189"/>
      <c r="M4010" s="189"/>
      <c r="N4010" s="189"/>
      <c r="O4010" s="189"/>
      <c r="P4010" s="189"/>
      <c r="Q4010" s="189"/>
      <c r="R4010" s="189"/>
      <c r="T4010" s="251"/>
      <c r="V4010" s="189"/>
      <c r="W4010" s="189"/>
      <c r="X4010" s="189"/>
      <c r="Y4010" s="189"/>
      <c r="AA4010" s="189"/>
      <c r="AB4010" s="189"/>
      <c r="AC4010" s="189"/>
    </row>
    <row r="4011" spans="1:29" s="246" customFormat="1" x14ac:dyDescent="0.3">
      <c r="A4011" s="189"/>
      <c r="F4011" s="247"/>
      <c r="J4011" s="189"/>
      <c r="K4011" s="189"/>
      <c r="L4011" s="189"/>
      <c r="M4011" s="189"/>
      <c r="N4011" s="189"/>
      <c r="O4011" s="189"/>
      <c r="P4011" s="189"/>
      <c r="Q4011" s="189"/>
      <c r="R4011" s="189"/>
      <c r="T4011" s="251"/>
      <c r="V4011" s="189"/>
      <c r="W4011" s="189"/>
      <c r="X4011" s="189"/>
      <c r="Y4011" s="189"/>
      <c r="AA4011" s="189"/>
      <c r="AB4011" s="189"/>
      <c r="AC4011" s="189"/>
    </row>
    <row r="4012" spans="1:29" s="246" customFormat="1" x14ac:dyDescent="0.3">
      <c r="A4012" s="189"/>
      <c r="F4012" s="247"/>
      <c r="J4012" s="189"/>
      <c r="K4012" s="189"/>
      <c r="L4012" s="189"/>
      <c r="M4012" s="189"/>
      <c r="N4012" s="189"/>
      <c r="O4012" s="189"/>
      <c r="P4012" s="189"/>
      <c r="Q4012" s="189"/>
      <c r="R4012" s="189"/>
      <c r="T4012" s="251"/>
      <c r="V4012" s="189"/>
      <c r="W4012" s="189"/>
      <c r="X4012" s="189"/>
      <c r="Y4012" s="189"/>
      <c r="AA4012" s="189"/>
      <c r="AB4012" s="189"/>
      <c r="AC4012" s="189"/>
    </row>
    <row r="4013" spans="1:29" s="246" customFormat="1" x14ac:dyDescent="0.3">
      <c r="A4013" s="189"/>
      <c r="F4013" s="247"/>
      <c r="J4013" s="189"/>
      <c r="K4013" s="189"/>
      <c r="L4013" s="189"/>
      <c r="M4013" s="189"/>
      <c r="N4013" s="189"/>
      <c r="O4013" s="189"/>
      <c r="P4013" s="189"/>
      <c r="Q4013" s="189"/>
      <c r="R4013" s="189"/>
      <c r="T4013" s="251"/>
      <c r="V4013" s="189"/>
      <c r="W4013" s="189"/>
      <c r="X4013" s="189"/>
      <c r="Y4013" s="189"/>
      <c r="AA4013" s="189"/>
      <c r="AB4013" s="189"/>
      <c r="AC4013" s="189"/>
    </row>
    <row r="4014" spans="1:29" s="246" customFormat="1" x14ac:dyDescent="0.3">
      <c r="A4014" s="189"/>
      <c r="F4014" s="247"/>
      <c r="J4014" s="189"/>
      <c r="K4014" s="189"/>
      <c r="L4014" s="189"/>
      <c r="M4014" s="189"/>
      <c r="N4014" s="189"/>
      <c r="O4014" s="189"/>
      <c r="P4014" s="189"/>
      <c r="Q4014" s="189"/>
      <c r="R4014" s="189"/>
      <c r="T4014" s="251"/>
      <c r="V4014" s="189"/>
      <c r="W4014" s="189"/>
      <c r="X4014" s="189"/>
      <c r="Y4014" s="189"/>
      <c r="AA4014" s="189"/>
      <c r="AB4014" s="189"/>
      <c r="AC4014" s="189"/>
    </row>
    <row r="4015" spans="1:29" s="246" customFormat="1" x14ac:dyDescent="0.3">
      <c r="A4015" s="189"/>
      <c r="F4015" s="247"/>
      <c r="J4015" s="189"/>
      <c r="K4015" s="189"/>
      <c r="L4015" s="189"/>
      <c r="M4015" s="189"/>
      <c r="N4015" s="189"/>
      <c r="O4015" s="189"/>
      <c r="P4015" s="189"/>
      <c r="Q4015" s="189"/>
      <c r="R4015" s="189"/>
      <c r="T4015" s="251"/>
      <c r="V4015" s="189"/>
      <c r="W4015" s="189"/>
      <c r="X4015" s="189"/>
      <c r="Y4015" s="189"/>
      <c r="AA4015" s="189"/>
      <c r="AB4015" s="189"/>
      <c r="AC4015" s="189"/>
    </row>
    <row r="4016" spans="1:29" s="246" customFormat="1" x14ac:dyDescent="0.3">
      <c r="A4016" s="189"/>
      <c r="F4016" s="247"/>
      <c r="J4016" s="189"/>
      <c r="K4016" s="189"/>
      <c r="L4016" s="189"/>
      <c r="M4016" s="189"/>
      <c r="N4016" s="189"/>
      <c r="O4016" s="189"/>
      <c r="P4016" s="189"/>
      <c r="Q4016" s="189"/>
      <c r="R4016" s="189"/>
      <c r="T4016" s="251"/>
      <c r="V4016" s="189"/>
      <c r="W4016" s="189"/>
      <c r="X4016" s="189"/>
      <c r="Y4016" s="189"/>
      <c r="AA4016" s="189"/>
      <c r="AB4016" s="189"/>
      <c r="AC4016" s="189"/>
    </row>
    <row r="4017" spans="1:29" s="246" customFormat="1" x14ac:dyDescent="0.3">
      <c r="A4017" s="189"/>
      <c r="F4017" s="247"/>
      <c r="J4017" s="189"/>
      <c r="K4017" s="189"/>
      <c r="L4017" s="189"/>
      <c r="M4017" s="189"/>
      <c r="N4017" s="189"/>
      <c r="O4017" s="189"/>
      <c r="P4017" s="189"/>
      <c r="Q4017" s="189"/>
      <c r="R4017" s="189"/>
      <c r="T4017" s="251"/>
      <c r="V4017" s="189"/>
      <c r="W4017" s="189"/>
      <c r="X4017" s="189"/>
      <c r="Y4017" s="189"/>
      <c r="AA4017" s="189"/>
      <c r="AB4017" s="189"/>
      <c r="AC4017" s="189"/>
    </row>
    <row r="4018" spans="1:29" s="246" customFormat="1" x14ac:dyDescent="0.3">
      <c r="A4018" s="189"/>
      <c r="F4018" s="247"/>
      <c r="J4018" s="189"/>
      <c r="K4018" s="189"/>
      <c r="L4018" s="189"/>
      <c r="M4018" s="189"/>
      <c r="N4018" s="189"/>
      <c r="O4018" s="189"/>
      <c r="P4018" s="189"/>
      <c r="Q4018" s="189"/>
      <c r="R4018" s="189"/>
      <c r="T4018" s="251"/>
      <c r="V4018" s="189"/>
      <c r="W4018" s="189"/>
      <c r="X4018" s="189"/>
      <c r="Y4018" s="189"/>
      <c r="AA4018" s="189"/>
      <c r="AB4018" s="189"/>
      <c r="AC4018" s="189"/>
    </row>
    <row r="4019" spans="1:29" s="246" customFormat="1" x14ac:dyDescent="0.3">
      <c r="A4019" s="189"/>
      <c r="F4019" s="247"/>
      <c r="J4019" s="189"/>
      <c r="K4019" s="189"/>
      <c r="L4019" s="189"/>
      <c r="M4019" s="189"/>
      <c r="N4019" s="189"/>
      <c r="O4019" s="189"/>
      <c r="P4019" s="189"/>
      <c r="Q4019" s="189"/>
      <c r="R4019" s="189"/>
      <c r="T4019" s="251"/>
      <c r="V4019" s="189"/>
      <c r="W4019" s="189"/>
      <c r="X4019" s="189"/>
      <c r="Y4019" s="189"/>
      <c r="AA4019" s="189"/>
      <c r="AB4019" s="189"/>
      <c r="AC4019" s="189"/>
    </row>
    <row r="4020" spans="1:29" s="246" customFormat="1" x14ac:dyDescent="0.3">
      <c r="A4020" s="189"/>
      <c r="F4020" s="247"/>
      <c r="J4020" s="189"/>
      <c r="K4020" s="189"/>
      <c r="L4020" s="189"/>
      <c r="M4020" s="189"/>
      <c r="N4020" s="189"/>
      <c r="O4020" s="189"/>
      <c r="P4020" s="189"/>
      <c r="Q4020" s="189"/>
      <c r="R4020" s="189"/>
      <c r="T4020" s="251"/>
      <c r="V4020" s="189"/>
      <c r="W4020" s="189"/>
      <c r="X4020" s="189"/>
      <c r="Y4020" s="189"/>
      <c r="AA4020" s="189"/>
      <c r="AB4020" s="189"/>
      <c r="AC4020" s="189"/>
    </row>
    <row r="4021" spans="1:29" s="246" customFormat="1" x14ac:dyDescent="0.3">
      <c r="A4021" s="189"/>
      <c r="F4021" s="247"/>
      <c r="J4021" s="189"/>
      <c r="K4021" s="189"/>
      <c r="L4021" s="189"/>
      <c r="M4021" s="189"/>
      <c r="N4021" s="189"/>
      <c r="O4021" s="189"/>
      <c r="P4021" s="189"/>
      <c r="Q4021" s="189"/>
      <c r="R4021" s="189"/>
      <c r="T4021" s="251"/>
      <c r="V4021" s="189"/>
      <c r="W4021" s="189"/>
      <c r="X4021" s="189"/>
      <c r="Y4021" s="189"/>
      <c r="AA4021" s="189"/>
      <c r="AB4021" s="189"/>
      <c r="AC4021" s="189"/>
    </row>
    <row r="4022" spans="1:29" s="246" customFormat="1" x14ac:dyDescent="0.3">
      <c r="A4022" s="189"/>
      <c r="F4022" s="247"/>
      <c r="J4022" s="189"/>
      <c r="K4022" s="189"/>
      <c r="L4022" s="189"/>
      <c r="M4022" s="189"/>
      <c r="N4022" s="189"/>
      <c r="O4022" s="189"/>
      <c r="P4022" s="189"/>
      <c r="Q4022" s="189"/>
      <c r="R4022" s="189"/>
      <c r="T4022" s="251"/>
      <c r="V4022" s="189"/>
      <c r="W4022" s="189"/>
      <c r="X4022" s="189"/>
      <c r="Y4022" s="189"/>
      <c r="AA4022" s="189"/>
      <c r="AB4022" s="189"/>
      <c r="AC4022" s="189"/>
    </row>
    <row r="4023" spans="1:29" s="246" customFormat="1" x14ac:dyDescent="0.3">
      <c r="A4023" s="189"/>
      <c r="F4023" s="247"/>
      <c r="J4023" s="189"/>
      <c r="K4023" s="189"/>
      <c r="L4023" s="189"/>
      <c r="M4023" s="189"/>
      <c r="N4023" s="189"/>
      <c r="O4023" s="189"/>
      <c r="P4023" s="189"/>
      <c r="Q4023" s="189"/>
      <c r="R4023" s="189"/>
      <c r="T4023" s="251"/>
      <c r="V4023" s="189"/>
      <c r="W4023" s="189"/>
      <c r="X4023" s="189"/>
      <c r="Y4023" s="189"/>
      <c r="AA4023" s="189"/>
      <c r="AB4023" s="189"/>
      <c r="AC4023" s="189"/>
    </row>
    <row r="4024" spans="1:29" s="246" customFormat="1" x14ac:dyDescent="0.3">
      <c r="A4024" s="189"/>
      <c r="F4024" s="247"/>
      <c r="J4024" s="189"/>
      <c r="K4024" s="189"/>
      <c r="L4024" s="189"/>
      <c r="M4024" s="189"/>
      <c r="N4024" s="189"/>
      <c r="O4024" s="189"/>
      <c r="P4024" s="189"/>
      <c r="Q4024" s="189"/>
      <c r="R4024" s="189"/>
      <c r="T4024" s="251"/>
      <c r="V4024" s="189"/>
      <c r="W4024" s="189"/>
      <c r="X4024" s="189"/>
      <c r="Y4024" s="189"/>
      <c r="AA4024" s="189"/>
      <c r="AB4024" s="189"/>
      <c r="AC4024" s="189"/>
    </row>
    <row r="4025" spans="1:29" s="246" customFormat="1" x14ac:dyDescent="0.3">
      <c r="A4025" s="189"/>
      <c r="F4025" s="247"/>
      <c r="J4025" s="189"/>
      <c r="K4025" s="189"/>
      <c r="L4025" s="189"/>
      <c r="M4025" s="189"/>
      <c r="N4025" s="189"/>
      <c r="O4025" s="189"/>
      <c r="P4025" s="189"/>
      <c r="Q4025" s="189"/>
      <c r="R4025" s="189"/>
      <c r="T4025" s="251"/>
      <c r="V4025" s="189"/>
      <c r="W4025" s="189"/>
      <c r="X4025" s="189"/>
      <c r="Y4025" s="189"/>
      <c r="AA4025" s="189"/>
      <c r="AB4025" s="189"/>
      <c r="AC4025" s="189"/>
    </row>
    <row r="4026" spans="1:29" s="246" customFormat="1" x14ac:dyDescent="0.3">
      <c r="A4026" s="189"/>
      <c r="F4026" s="247"/>
      <c r="J4026" s="189"/>
      <c r="K4026" s="189"/>
      <c r="L4026" s="189"/>
      <c r="M4026" s="189"/>
      <c r="N4026" s="189"/>
      <c r="O4026" s="189"/>
      <c r="P4026" s="189"/>
      <c r="Q4026" s="189"/>
      <c r="R4026" s="189"/>
      <c r="T4026" s="251"/>
      <c r="V4026" s="189"/>
      <c r="W4026" s="189"/>
      <c r="X4026" s="189"/>
      <c r="Y4026" s="189"/>
      <c r="AA4026" s="189"/>
      <c r="AB4026" s="189"/>
      <c r="AC4026" s="189"/>
    </row>
    <row r="4027" spans="1:29" s="246" customFormat="1" x14ac:dyDescent="0.3">
      <c r="A4027" s="189"/>
      <c r="F4027" s="247"/>
      <c r="J4027" s="189"/>
      <c r="K4027" s="189"/>
      <c r="L4027" s="189"/>
      <c r="M4027" s="189"/>
      <c r="N4027" s="189"/>
      <c r="O4027" s="189"/>
      <c r="P4027" s="189"/>
      <c r="Q4027" s="189"/>
      <c r="R4027" s="189"/>
      <c r="T4027" s="251"/>
      <c r="V4027" s="189"/>
      <c r="W4027" s="189"/>
      <c r="X4027" s="189"/>
      <c r="Y4027" s="189"/>
      <c r="AA4027" s="189"/>
      <c r="AB4027" s="189"/>
      <c r="AC4027" s="189"/>
    </row>
    <row r="4028" spans="1:29" s="246" customFormat="1" x14ac:dyDescent="0.3">
      <c r="A4028" s="189"/>
      <c r="F4028" s="247"/>
      <c r="J4028" s="189"/>
      <c r="K4028" s="189"/>
      <c r="L4028" s="189"/>
      <c r="M4028" s="189"/>
      <c r="N4028" s="189"/>
      <c r="O4028" s="189"/>
      <c r="P4028" s="189"/>
      <c r="Q4028" s="189"/>
      <c r="R4028" s="189"/>
      <c r="T4028" s="251"/>
      <c r="V4028" s="189"/>
      <c r="W4028" s="189"/>
      <c r="X4028" s="189"/>
      <c r="Y4028" s="189"/>
      <c r="AA4028" s="189"/>
      <c r="AB4028" s="189"/>
      <c r="AC4028" s="189"/>
    </row>
    <row r="4029" spans="1:29" s="246" customFormat="1" x14ac:dyDescent="0.3">
      <c r="A4029" s="189"/>
      <c r="F4029" s="247"/>
      <c r="J4029" s="189"/>
      <c r="K4029" s="189"/>
      <c r="L4029" s="189"/>
      <c r="M4029" s="189"/>
      <c r="N4029" s="189"/>
      <c r="O4029" s="189"/>
      <c r="P4029" s="189"/>
      <c r="Q4029" s="189"/>
      <c r="R4029" s="189"/>
      <c r="T4029" s="251"/>
      <c r="V4029" s="189"/>
      <c r="W4029" s="189"/>
      <c r="X4029" s="189"/>
      <c r="Y4029" s="189"/>
      <c r="AA4029" s="189"/>
      <c r="AB4029" s="189"/>
      <c r="AC4029" s="189"/>
    </row>
    <row r="4030" spans="1:29" s="246" customFormat="1" x14ac:dyDescent="0.3">
      <c r="A4030" s="189"/>
      <c r="F4030" s="247"/>
      <c r="J4030" s="189"/>
      <c r="K4030" s="189"/>
      <c r="L4030" s="189"/>
      <c r="M4030" s="189"/>
      <c r="N4030" s="189"/>
      <c r="O4030" s="189"/>
      <c r="P4030" s="189"/>
      <c r="Q4030" s="189"/>
      <c r="R4030" s="189"/>
      <c r="T4030" s="251"/>
      <c r="V4030" s="189"/>
      <c r="W4030" s="189"/>
      <c r="X4030" s="189"/>
      <c r="Y4030" s="189"/>
      <c r="AA4030" s="189"/>
      <c r="AB4030" s="189"/>
      <c r="AC4030" s="189"/>
    </row>
    <row r="4031" spans="1:29" s="246" customFormat="1" x14ac:dyDescent="0.3">
      <c r="A4031" s="189"/>
      <c r="F4031" s="247"/>
      <c r="J4031" s="189"/>
      <c r="K4031" s="189"/>
      <c r="L4031" s="189"/>
      <c r="M4031" s="189"/>
      <c r="N4031" s="189"/>
      <c r="O4031" s="189"/>
      <c r="P4031" s="189"/>
      <c r="Q4031" s="189"/>
      <c r="R4031" s="189"/>
      <c r="T4031" s="251"/>
      <c r="V4031" s="189"/>
      <c r="W4031" s="189"/>
      <c r="X4031" s="189"/>
      <c r="Y4031" s="189"/>
      <c r="AA4031" s="189"/>
      <c r="AB4031" s="189"/>
      <c r="AC4031" s="189"/>
    </row>
    <row r="4032" spans="1:29" s="246" customFormat="1" x14ac:dyDescent="0.3">
      <c r="A4032" s="189"/>
      <c r="F4032" s="247"/>
      <c r="J4032" s="189"/>
      <c r="K4032" s="189"/>
      <c r="L4032" s="189"/>
      <c r="M4032" s="189"/>
      <c r="N4032" s="189"/>
      <c r="O4032" s="189"/>
      <c r="P4032" s="189"/>
      <c r="Q4032" s="189"/>
      <c r="R4032" s="189"/>
      <c r="T4032" s="251"/>
      <c r="V4032" s="189"/>
      <c r="W4032" s="189"/>
      <c r="X4032" s="189"/>
      <c r="Y4032" s="189"/>
      <c r="AA4032" s="189"/>
      <c r="AB4032" s="189"/>
      <c r="AC4032" s="189"/>
    </row>
    <row r="4033" spans="1:29" s="246" customFormat="1" x14ac:dyDescent="0.3">
      <c r="A4033" s="189"/>
      <c r="F4033" s="247"/>
      <c r="J4033" s="189"/>
      <c r="K4033" s="189"/>
      <c r="L4033" s="189"/>
      <c r="M4033" s="189"/>
      <c r="N4033" s="189"/>
      <c r="O4033" s="189"/>
      <c r="P4033" s="189"/>
      <c r="Q4033" s="189"/>
      <c r="R4033" s="189"/>
      <c r="T4033" s="251"/>
      <c r="V4033" s="189"/>
      <c r="W4033" s="189"/>
      <c r="X4033" s="189"/>
      <c r="Y4033" s="189"/>
      <c r="AA4033" s="189"/>
      <c r="AB4033" s="189"/>
      <c r="AC4033" s="189"/>
    </row>
    <row r="4034" spans="1:29" s="246" customFormat="1" x14ac:dyDescent="0.3">
      <c r="A4034" s="189"/>
      <c r="F4034" s="247"/>
      <c r="J4034" s="189"/>
      <c r="K4034" s="189"/>
      <c r="L4034" s="189"/>
      <c r="M4034" s="189"/>
      <c r="N4034" s="189"/>
      <c r="O4034" s="189"/>
      <c r="P4034" s="189"/>
      <c r="Q4034" s="189"/>
      <c r="R4034" s="189"/>
      <c r="T4034" s="251"/>
      <c r="V4034" s="189"/>
      <c r="W4034" s="189"/>
      <c r="X4034" s="189"/>
      <c r="Y4034" s="189"/>
      <c r="AA4034" s="189"/>
      <c r="AB4034" s="189"/>
      <c r="AC4034" s="189"/>
    </row>
    <row r="4035" spans="1:29" s="246" customFormat="1" x14ac:dyDescent="0.3">
      <c r="A4035" s="189"/>
      <c r="F4035" s="247"/>
      <c r="J4035" s="189"/>
      <c r="K4035" s="189"/>
      <c r="L4035" s="189"/>
      <c r="M4035" s="189"/>
      <c r="N4035" s="189"/>
      <c r="O4035" s="189"/>
      <c r="P4035" s="189"/>
      <c r="Q4035" s="189"/>
      <c r="R4035" s="189"/>
      <c r="T4035" s="251"/>
      <c r="V4035" s="189"/>
      <c r="W4035" s="189"/>
      <c r="X4035" s="189"/>
      <c r="Y4035" s="189"/>
      <c r="AA4035" s="189"/>
      <c r="AB4035" s="189"/>
      <c r="AC4035" s="189"/>
    </row>
    <row r="4036" spans="1:29" s="246" customFormat="1" x14ac:dyDescent="0.3">
      <c r="A4036" s="189"/>
      <c r="F4036" s="247"/>
      <c r="J4036" s="189"/>
      <c r="K4036" s="189"/>
      <c r="L4036" s="189"/>
      <c r="M4036" s="189"/>
      <c r="N4036" s="189"/>
      <c r="O4036" s="189"/>
      <c r="P4036" s="189"/>
      <c r="Q4036" s="189"/>
      <c r="R4036" s="189"/>
      <c r="T4036" s="251"/>
      <c r="V4036" s="189"/>
      <c r="W4036" s="189"/>
      <c r="X4036" s="189"/>
      <c r="Y4036" s="189"/>
      <c r="AA4036" s="189"/>
      <c r="AB4036" s="189"/>
      <c r="AC4036" s="189"/>
    </row>
    <row r="4037" spans="1:29" s="246" customFormat="1" x14ac:dyDescent="0.3">
      <c r="A4037" s="189"/>
      <c r="F4037" s="247"/>
      <c r="J4037" s="189"/>
      <c r="K4037" s="189"/>
      <c r="L4037" s="189"/>
      <c r="M4037" s="189"/>
      <c r="N4037" s="189"/>
      <c r="O4037" s="189"/>
      <c r="P4037" s="189"/>
      <c r="Q4037" s="189"/>
      <c r="R4037" s="189"/>
      <c r="T4037" s="251"/>
      <c r="V4037" s="189"/>
      <c r="W4037" s="189"/>
      <c r="X4037" s="189"/>
      <c r="Y4037" s="189"/>
      <c r="AA4037" s="189"/>
      <c r="AB4037" s="189"/>
      <c r="AC4037" s="189"/>
    </row>
    <row r="4038" spans="1:29" s="246" customFormat="1" x14ac:dyDescent="0.3">
      <c r="A4038" s="189"/>
      <c r="F4038" s="247"/>
      <c r="J4038" s="189"/>
      <c r="K4038" s="189"/>
      <c r="L4038" s="189"/>
      <c r="M4038" s="189"/>
      <c r="N4038" s="189"/>
      <c r="O4038" s="189"/>
      <c r="P4038" s="189"/>
      <c r="Q4038" s="189"/>
      <c r="R4038" s="189"/>
      <c r="T4038" s="251"/>
      <c r="V4038" s="189"/>
      <c r="W4038" s="189"/>
      <c r="X4038" s="189"/>
      <c r="Y4038" s="189"/>
      <c r="AA4038" s="189"/>
      <c r="AB4038" s="189"/>
      <c r="AC4038" s="189"/>
    </row>
    <row r="4039" spans="1:29" s="246" customFormat="1" x14ac:dyDescent="0.3">
      <c r="A4039" s="189"/>
      <c r="F4039" s="247"/>
      <c r="J4039" s="189"/>
      <c r="K4039" s="189"/>
      <c r="L4039" s="189"/>
      <c r="M4039" s="189"/>
      <c r="N4039" s="189"/>
      <c r="O4039" s="189"/>
      <c r="P4039" s="189"/>
      <c r="Q4039" s="189"/>
      <c r="R4039" s="189"/>
      <c r="T4039" s="251"/>
      <c r="V4039" s="189"/>
      <c r="W4039" s="189"/>
      <c r="X4039" s="189"/>
      <c r="Y4039" s="189"/>
      <c r="AA4039" s="189"/>
      <c r="AB4039" s="189"/>
      <c r="AC4039" s="189"/>
    </row>
    <row r="4040" spans="1:29" s="246" customFormat="1" x14ac:dyDescent="0.3">
      <c r="A4040" s="189"/>
      <c r="F4040" s="247"/>
      <c r="J4040" s="189"/>
      <c r="K4040" s="189"/>
      <c r="L4040" s="189"/>
      <c r="M4040" s="189"/>
      <c r="N4040" s="189"/>
      <c r="O4040" s="189"/>
      <c r="P4040" s="189"/>
      <c r="Q4040" s="189"/>
      <c r="R4040" s="189"/>
      <c r="T4040" s="251"/>
      <c r="V4040" s="189"/>
      <c r="W4040" s="189"/>
      <c r="X4040" s="189"/>
      <c r="Y4040" s="189"/>
      <c r="AA4040" s="189"/>
      <c r="AB4040" s="189"/>
      <c r="AC4040" s="189"/>
    </row>
    <row r="4041" spans="1:29" s="246" customFormat="1" x14ac:dyDescent="0.3">
      <c r="A4041" s="189"/>
      <c r="F4041" s="247"/>
      <c r="J4041" s="189"/>
      <c r="K4041" s="189"/>
      <c r="L4041" s="189"/>
      <c r="M4041" s="189"/>
      <c r="N4041" s="189"/>
      <c r="O4041" s="189"/>
      <c r="P4041" s="189"/>
      <c r="Q4041" s="189"/>
      <c r="R4041" s="189"/>
      <c r="T4041" s="251"/>
      <c r="V4041" s="189"/>
      <c r="W4041" s="189"/>
      <c r="X4041" s="189"/>
      <c r="Y4041" s="189"/>
      <c r="AA4041" s="189"/>
      <c r="AB4041" s="189"/>
      <c r="AC4041" s="189"/>
    </row>
    <row r="4042" spans="1:29" s="246" customFormat="1" x14ac:dyDescent="0.3">
      <c r="A4042" s="189"/>
      <c r="F4042" s="247"/>
      <c r="J4042" s="189"/>
      <c r="K4042" s="189"/>
      <c r="L4042" s="189"/>
      <c r="M4042" s="189"/>
      <c r="N4042" s="189"/>
      <c r="O4042" s="189"/>
      <c r="P4042" s="189"/>
      <c r="Q4042" s="189"/>
      <c r="R4042" s="189"/>
      <c r="T4042" s="251"/>
      <c r="V4042" s="189"/>
      <c r="W4042" s="189"/>
      <c r="X4042" s="189"/>
      <c r="Y4042" s="189"/>
      <c r="AA4042" s="189"/>
      <c r="AB4042" s="189"/>
      <c r="AC4042" s="189"/>
    </row>
    <row r="4043" spans="1:29" s="246" customFormat="1" x14ac:dyDescent="0.3">
      <c r="A4043" s="189"/>
      <c r="F4043" s="247"/>
      <c r="J4043" s="189"/>
      <c r="K4043" s="189"/>
      <c r="L4043" s="189"/>
      <c r="M4043" s="189"/>
      <c r="N4043" s="189"/>
      <c r="O4043" s="189"/>
      <c r="P4043" s="189"/>
      <c r="Q4043" s="189"/>
      <c r="R4043" s="189"/>
      <c r="T4043" s="251"/>
      <c r="V4043" s="189"/>
      <c r="W4043" s="189"/>
      <c r="X4043" s="189"/>
      <c r="Y4043" s="189"/>
      <c r="AA4043" s="189"/>
      <c r="AB4043" s="189"/>
      <c r="AC4043" s="189"/>
    </row>
    <row r="4044" spans="1:29" s="246" customFormat="1" x14ac:dyDescent="0.3">
      <c r="A4044" s="189"/>
      <c r="F4044" s="247"/>
      <c r="J4044" s="189"/>
      <c r="K4044" s="189"/>
      <c r="L4044" s="189"/>
      <c r="M4044" s="189"/>
      <c r="N4044" s="189"/>
      <c r="O4044" s="189"/>
      <c r="P4044" s="189"/>
      <c r="Q4044" s="189"/>
      <c r="R4044" s="189"/>
      <c r="T4044" s="251"/>
      <c r="V4044" s="189"/>
      <c r="W4044" s="189"/>
      <c r="X4044" s="189"/>
      <c r="Y4044" s="189"/>
      <c r="AA4044" s="189"/>
      <c r="AB4044" s="189"/>
      <c r="AC4044" s="189"/>
    </row>
    <row r="4045" spans="1:29" s="246" customFormat="1" x14ac:dyDescent="0.3">
      <c r="A4045" s="189"/>
      <c r="F4045" s="247"/>
      <c r="J4045" s="189"/>
      <c r="K4045" s="189"/>
      <c r="L4045" s="189"/>
      <c r="M4045" s="189"/>
      <c r="N4045" s="189"/>
      <c r="O4045" s="189"/>
      <c r="P4045" s="189"/>
      <c r="Q4045" s="189"/>
      <c r="R4045" s="189"/>
      <c r="T4045" s="251"/>
      <c r="V4045" s="189"/>
      <c r="W4045" s="189"/>
      <c r="X4045" s="189"/>
      <c r="Y4045" s="189"/>
      <c r="AA4045" s="189"/>
      <c r="AB4045" s="189"/>
      <c r="AC4045" s="189"/>
    </row>
    <row r="4046" spans="1:29" s="246" customFormat="1" x14ac:dyDescent="0.3">
      <c r="A4046" s="189"/>
      <c r="F4046" s="247"/>
      <c r="J4046" s="189"/>
      <c r="K4046" s="189"/>
      <c r="L4046" s="189"/>
      <c r="M4046" s="189"/>
      <c r="N4046" s="189"/>
      <c r="O4046" s="189"/>
      <c r="P4046" s="189"/>
      <c r="Q4046" s="189"/>
      <c r="R4046" s="189"/>
      <c r="T4046" s="251"/>
      <c r="V4046" s="189"/>
      <c r="W4046" s="189"/>
      <c r="X4046" s="189"/>
      <c r="Y4046" s="189"/>
      <c r="AA4046" s="189"/>
      <c r="AB4046" s="189"/>
      <c r="AC4046" s="189"/>
    </row>
    <row r="4047" spans="1:29" s="246" customFormat="1" x14ac:dyDescent="0.3">
      <c r="A4047" s="189"/>
      <c r="F4047" s="247"/>
      <c r="J4047" s="189"/>
      <c r="K4047" s="189"/>
      <c r="L4047" s="189"/>
      <c r="M4047" s="189"/>
      <c r="N4047" s="189"/>
      <c r="O4047" s="189"/>
      <c r="P4047" s="189"/>
      <c r="Q4047" s="189"/>
      <c r="R4047" s="189"/>
      <c r="T4047" s="251"/>
      <c r="V4047" s="189"/>
      <c r="W4047" s="189"/>
      <c r="X4047" s="189"/>
      <c r="Y4047" s="189"/>
      <c r="AA4047" s="189"/>
      <c r="AB4047" s="189"/>
      <c r="AC4047" s="189"/>
    </row>
    <row r="4048" spans="1:29" s="246" customFormat="1" x14ac:dyDescent="0.3">
      <c r="A4048" s="189"/>
      <c r="F4048" s="247"/>
      <c r="J4048" s="189"/>
      <c r="K4048" s="189"/>
      <c r="L4048" s="189"/>
      <c r="M4048" s="189"/>
      <c r="N4048" s="189"/>
      <c r="O4048" s="189"/>
      <c r="P4048" s="189"/>
      <c r="Q4048" s="189"/>
      <c r="R4048" s="189"/>
      <c r="T4048" s="251"/>
      <c r="V4048" s="189"/>
      <c r="W4048" s="189"/>
      <c r="X4048" s="189"/>
      <c r="Y4048" s="189"/>
      <c r="AA4048" s="189"/>
      <c r="AB4048" s="189"/>
      <c r="AC4048" s="189"/>
    </row>
    <row r="4049" spans="1:29" s="246" customFormat="1" x14ac:dyDescent="0.3">
      <c r="A4049" s="189"/>
      <c r="F4049" s="247"/>
      <c r="J4049" s="189"/>
      <c r="K4049" s="189"/>
      <c r="L4049" s="189"/>
      <c r="M4049" s="189"/>
      <c r="N4049" s="189"/>
      <c r="O4049" s="189"/>
      <c r="P4049" s="189"/>
      <c r="Q4049" s="189"/>
      <c r="R4049" s="189"/>
      <c r="T4049" s="251"/>
      <c r="V4049" s="189"/>
      <c r="W4049" s="189"/>
      <c r="X4049" s="189"/>
      <c r="Y4049" s="189"/>
      <c r="AA4049" s="189"/>
      <c r="AB4049" s="189"/>
      <c r="AC4049" s="189"/>
    </row>
    <row r="4050" spans="1:29" s="246" customFormat="1" x14ac:dyDescent="0.3">
      <c r="A4050" s="189"/>
      <c r="F4050" s="247"/>
      <c r="J4050" s="189"/>
      <c r="K4050" s="189"/>
      <c r="L4050" s="189"/>
      <c r="M4050" s="189"/>
      <c r="N4050" s="189"/>
      <c r="O4050" s="189"/>
      <c r="P4050" s="189"/>
      <c r="Q4050" s="189"/>
      <c r="R4050" s="189"/>
      <c r="T4050" s="251"/>
      <c r="V4050" s="189"/>
      <c r="W4050" s="189"/>
      <c r="X4050" s="189"/>
      <c r="Y4050" s="189"/>
      <c r="AA4050" s="189"/>
      <c r="AB4050" s="189"/>
      <c r="AC4050" s="189"/>
    </row>
    <row r="4051" spans="1:29" s="246" customFormat="1" x14ac:dyDescent="0.3">
      <c r="A4051" s="189"/>
      <c r="F4051" s="247"/>
      <c r="J4051" s="189"/>
      <c r="K4051" s="189"/>
      <c r="L4051" s="189"/>
      <c r="M4051" s="189"/>
      <c r="N4051" s="189"/>
      <c r="O4051" s="189"/>
      <c r="P4051" s="189"/>
      <c r="Q4051" s="189"/>
      <c r="R4051" s="189"/>
      <c r="T4051" s="251"/>
      <c r="V4051" s="189"/>
      <c r="W4051" s="189"/>
      <c r="X4051" s="189"/>
      <c r="Y4051" s="189"/>
      <c r="AA4051" s="189"/>
      <c r="AB4051" s="189"/>
      <c r="AC4051" s="189"/>
    </row>
    <row r="4052" spans="1:29" s="246" customFormat="1" x14ac:dyDescent="0.3">
      <c r="A4052" s="189"/>
      <c r="F4052" s="247"/>
      <c r="J4052" s="189"/>
      <c r="K4052" s="189"/>
      <c r="L4052" s="189"/>
      <c r="M4052" s="189"/>
      <c r="N4052" s="189"/>
      <c r="O4052" s="189"/>
      <c r="P4052" s="189"/>
      <c r="Q4052" s="189"/>
      <c r="R4052" s="189"/>
      <c r="T4052" s="251"/>
      <c r="V4052" s="189"/>
      <c r="W4052" s="189"/>
      <c r="X4052" s="189"/>
      <c r="Y4052" s="189"/>
      <c r="AA4052" s="189"/>
      <c r="AB4052" s="189"/>
      <c r="AC4052" s="189"/>
    </row>
    <row r="4053" spans="1:29" s="246" customFormat="1" x14ac:dyDescent="0.3">
      <c r="A4053" s="189"/>
      <c r="F4053" s="247"/>
      <c r="J4053" s="189"/>
      <c r="K4053" s="189"/>
      <c r="L4053" s="189"/>
      <c r="M4053" s="189"/>
      <c r="N4053" s="189"/>
      <c r="O4053" s="189"/>
      <c r="P4053" s="189"/>
      <c r="Q4053" s="189"/>
      <c r="R4053" s="189"/>
      <c r="T4053" s="251"/>
      <c r="V4053" s="189"/>
      <c r="W4053" s="189"/>
      <c r="X4053" s="189"/>
      <c r="Y4053" s="189"/>
      <c r="AA4053" s="189"/>
      <c r="AB4053" s="189"/>
      <c r="AC4053" s="189"/>
    </row>
    <row r="4054" spans="1:29" s="246" customFormat="1" x14ac:dyDescent="0.3">
      <c r="A4054" s="189"/>
      <c r="F4054" s="247"/>
      <c r="J4054" s="189"/>
      <c r="K4054" s="189"/>
      <c r="L4054" s="189"/>
      <c r="M4054" s="189"/>
      <c r="N4054" s="189"/>
      <c r="O4054" s="189"/>
      <c r="P4054" s="189"/>
      <c r="Q4054" s="189"/>
      <c r="R4054" s="189"/>
      <c r="T4054" s="251"/>
      <c r="V4054" s="189"/>
      <c r="W4054" s="189"/>
      <c r="X4054" s="189"/>
      <c r="Y4054" s="189"/>
      <c r="AA4054" s="189"/>
      <c r="AB4054" s="189"/>
      <c r="AC4054" s="189"/>
    </row>
    <row r="4055" spans="1:29" s="246" customFormat="1" x14ac:dyDescent="0.3">
      <c r="A4055" s="189"/>
      <c r="F4055" s="247"/>
      <c r="J4055" s="189"/>
      <c r="K4055" s="189"/>
      <c r="L4055" s="189"/>
      <c r="M4055" s="189"/>
      <c r="N4055" s="189"/>
      <c r="O4055" s="189"/>
      <c r="P4055" s="189"/>
      <c r="Q4055" s="189"/>
      <c r="R4055" s="189"/>
      <c r="T4055" s="251"/>
      <c r="V4055" s="189"/>
      <c r="W4055" s="189"/>
      <c r="X4055" s="189"/>
      <c r="Y4055" s="189"/>
      <c r="AA4055" s="189"/>
      <c r="AB4055" s="189"/>
      <c r="AC4055" s="189"/>
    </row>
    <row r="4056" spans="1:29" s="246" customFormat="1" x14ac:dyDescent="0.3">
      <c r="A4056" s="189"/>
      <c r="F4056" s="247"/>
      <c r="J4056" s="189"/>
      <c r="K4056" s="189"/>
      <c r="L4056" s="189"/>
      <c r="M4056" s="189"/>
      <c r="N4056" s="189"/>
      <c r="O4056" s="189"/>
      <c r="P4056" s="189"/>
      <c r="Q4056" s="189"/>
      <c r="R4056" s="189"/>
      <c r="T4056" s="251"/>
      <c r="V4056" s="189"/>
      <c r="W4056" s="189"/>
      <c r="X4056" s="189"/>
      <c r="Y4056" s="189"/>
      <c r="AA4056" s="189"/>
      <c r="AB4056" s="189"/>
      <c r="AC4056" s="189"/>
    </row>
    <row r="4057" spans="1:29" s="246" customFormat="1" x14ac:dyDescent="0.3">
      <c r="A4057" s="189"/>
      <c r="F4057" s="247"/>
      <c r="J4057" s="189"/>
      <c r="K4057" s="189"/>
      <c r="L4057" s="189"/>
      <c r="M4057" s="189"/>
      <c r="N4057" s="189"/>
      <c r="O4057" s="189"/>
      <c r="P4057" s="189"/>
      <c r="Q4057" s="189"/>
      <c r="R4057" s="189"/>
      <c r="T4057" s="251"/>
      <c r="V4057" s="189"/>
      <c r="W4057" s="189"/>
      <c r="X4057" s="189"/>
      <c r="Y4057" s="189"/>
      <c r="AA4057" s="189"/>
      <c r="AB4057" s="189"/>
      <c r="AC4057" s="189"/>
    </row>
    <row r="4058" spans="1:29" s="246" customFormat="1" x14ac:dyDescent="0.3">
      <c r="A4058" s="189"/>
      <c r="F4058" s="247"/>
      <c r="J4058" s="189"/>
      <c r="K4058" s="189"/>
      <c r="L4058" s="189"/>
      <c r="M4058" s="189"/>
      <c r="N4058" s="189"/>
      <c r="O4058" s="189"/>
      <c r="P4058" s="189"/>
      <c r="Q4058" s="189"/>
      <c r="R4058" s="189"/>
      <c r="T4058" s="251"/>
      <c r="V4058" s="189"/>
      <c r="W4058" s="189"/>
      <c r="X4058" s="189"/>
      <c r="Y4058" s="189"/>
      <c r="AA4058" s="189"/>
      <c r="AB4058" s="189"/>
      <c r="AC4058" s="189"/>
    </row>
    <row r="4059" spans="1:29" s="246" customFormat="1" x14ac:dyDescent="0.3">
      <c r="A4059" s="189"/>
      <c r="F4059" s="247"/>
      <c r="J4059" s="189"/>
      <c r="K4059" s="189"/>
      <c r="L4059" s="189"/>
      <c r="M4059" s="189"/>
      <c r="N4059" s="189"/>
      <c r="O4059" s="189"/>
      <c r="P4059" s="189"/>
      <c r="Q4059" s="189"/>
      <c r="R4059" s="189"/>
      <c r="T4059" s="251"/>
      <c r="V4059" s="189"/>
      <c r="W4059" s="189"/>
      <c r="X4059" s="189"/>
      <c r="Y4059" s="189"/>
      <c r="AA4059" s="189"/>
      <c r="AB4059" s="189"/>
      <c r="AC4059" s="189"/>
    </row>
    <row r="4060" spans="1:29" s="246" customFormat="1" x14ac:dyDescent="0.3">
      <c r="A4060" s="189"/>
      <c r="F4060" s="247"/>
      <c r="J4060" s="189"/>
      <c r="K4060" s="189"/>
      <c r="L4060" s="189"/>
      <c r="M4060" s="189"/>
      <c r="N4060" s="189"/>
      <c r="O4060" s="189"/>
      <c r="P4060" s="189"/>
      <c r="Q4060" s="189"/>
      <c r="R4060" s="189"/>
      <c r="T4060" s="251"/>
      <c r="V4060" s="189"/>
      <c r="W4060" s="189"/>
      <c r="X4060" s="189"/>
      <c r="Y4060" s="189"/>
      <c r="AA4060" s="189"/>
      <c r="AB4060" s="189"/>
      <c r="AC4060" s="189"/>
    </row>
    <row r="4061" spans="1:29" s="246" customFormat="1" x14ac:dyDescent="0.3">
      <c r="A4061" s="189"/>
      <c r="F4061" s="247"/>
      <c r="J4061" s="189"/>
      <c r="K4061" s="189"/>
      <c r="L4061" s="189"/>
      <c r="M4061" s="189"/>
      <c r="N4061" s="189"/>
      <c r="O4061" s="189"/>
      <c r="P4061" s="189"/>
      <c r="Q4061" s="189"/>
      <c r="R4061" s="189"/>
      <c r="T4061" s="251"/>
      <c r="V4061" s="189"/>
      <c r="W4061" s="189"/>
      <c r="X4061" s="189"/>
      <c r="Y4061" s="189"/>
      <c r="AA4061" s="189"/>
      <c r="AB4061" s="189"/>
      <c r="AC4061" s="189"/>
    </row>
    <row r="4062" spans="1:29" s="246" customFormat="1" x14ac:dyDescent="0.3">
      <c r="A4062" s="189"/>
      <c r="F4062" s="247"/>
      <c r="J4062" s="189"/>
      <c r="K4062" s="189"/>
      <c r="L4062" s="189"/>
      <c r="M4062" s="189"/>
      <c r="N4062" s="189"/>
      <c r="O4062" s="189"/>
      <c r="P4062" s="189"/>
      <c r="Q4062" s="189"/>
      <c r="R4062" s="189"/>
      <c r="T4062" s="251"/>
      <c r="V4062" s="189"/>
      <c r="W4062" s="189"/>
      <c r="X4062" s="189"/>
      <c r="Y4062" s="189"/>
      <c r="AA4062" s="189"/>
      <c r="AB4062" s="189"/>
      <c r="AC4062" s="189"/>
    </row>
    <row r="4063" spans="1:29" s="246" customFormat="1" x14ac:dyDescent="0.3">
      <c r="A4063" s="189"/>
      <c r="F4063" s="247"/>
      <c r="J4063" s="189"/>
      <c r="K4063" s="189"/>
      <c r="L4063" s="189"/>
      <c r="M4063" s="189"/>
      <c r="N4063" s="189"/>
      <c r="O4063" s="189"/>
      <c r="P4063" s="189"/>
      <c r="Q4063" s="189"/>
      <c r="R4063" s="189"/>
      <c r="T4063" s="251"/>
      <c r="V4063" s="189"/>
      <c r="W4063" s="189"/>
      <c r="X4063" s="189"/>
      <c r="Y4063" s="189"/>
      <c r="AA4063" s="189"/>
      <c r="AB4063" s="189"/>
      <c r="AC4063" s="189"/>
    </row>
    <row r="4064" spans="1:29" s="246" customFormat="1" x14ac:dyDescent="0.3">
      <c r="A4064" s="189"/>
      <c r="F4064" s="247"/>
      <c r="J4064" s="189"/>
      <c r="K4064" s="189"/>
      <c r="L4064" s="189"/>
      <c r="M4064" s="189"/>
      <c r="N4064" s="189"/>
      <c r="O4064" s="189"/>
      <c r="P4064" s="189"/>
      <c r="Q4064" s="189"/>
      <c r="R4064" s="189"/>
      <c r="T4064" s="251"/>
      <c r="V4064" s="189"/>
      <c r="W4064" s="189"/>
      <c r="X4064" s="189"/>
      <c r="Y4064" s="189"/>
      <c r="AA4064" s="189"/>
      <c r="AB4064" s="189"/>
      <c r="AC4064" s="189"/>
    </row>
    <row r="4065" spans="1:29" s="246" customFormat="1" x14ac:dyDescent="0.3">
      <c r="A4065" s="189"/>
      <c r="F4065" s="247"/>
      <c r="J4065" s="189"/>
      <c r="K4065" s="189"/>
      <c r="L4065" s="189"/>
      <c r="M4065" s="189"/>
      <c r="N4065" s="189"/>
      <c r="O4065" s="189"/>
      <c r="P4065" s="189"/>
      <c r="Q4065" s="189"/>
      <c r="R4065" s="189"/>
      <c r="T4065" s="251"/>
      <c r="V4065" s="189"/>
      <c r="W4065" s="189"/>
      <c r="X4065" s="189"/>
      <c r="Y4065" s="189"/>
      <c r="AA4065" s="189"/>
      <c r="AB4065" s="189"/>
      <c r="AC4065" s="189"/>
    </row>
    <row r="4066" spans="1:29" s="246" customFormat="1" x14ac:dyDescent="0.3">
      <c r="A4066" s="189"/>
      <c r="F4066" s="247"/>
      <c r="J4066" s="189"/>
      <c r="K4066" s="189"/>
      <c r="L4066" s="189"/>
      <c r="M4066" s="189"/>
      <c r="N4066" s="189"/>
      <c r="O4066" s="189"/>
      <c r="P4066" s="189"/>
      <c r="Q4066" s="189"/>
      <c r="R4066" s="189"/>
      <c r="T4066" s="251"/>
      <c r="V4066" s="189"/>
      <c r="W4066" s="189"/>
      <c r="X4066" s="189"/>
      <c r="Y4066" s="189"/>
      <c r="AA4066" s="189"/>
      <c r="AB4066" s="189"/>
      <c r="AC4066" s="189"/>
    </row>
    <row r="4067" spans="1:29" s="246" customFormat="1" x14ac:dyDescent="0.3">
      <c r="A4067" s="189"/>
      <c r="F4067" s="247"/>
      <c r="J4067" s="189"/>
      <c r="K4067" s="189"/>
      <c r="L4067" s="189"/>
      <c r="M4067" s="189"/>
      <c r="N4067" s="189"/>
      <c r="O4067" s="189"/>
      <c r="P4067" s="189"/>
      <c r="Q4067" s="189"/>
      <c r="R4067" s="189"/>
      <c r="T4067" s="251"/>
      <c r="V4067" s="189"/>
      <c r="W4067" s="189"/>
      <c r="X4067" s="189"/>
      <c r="Y4067" s="189"/>
      <c r="AA4067" s="189"/>
      <c r="AB4067" s="189"/>
      <c r="AC4067" s="189"/>
    </row>
    <row r="4068" spans="1:29" s="246" customFormat="1" x14ac:dyDescent="0.3">
      <c r="A4068" s="189"/>
      <c r="F4068" s="247"/>
      <c r="J4068" s="189"/>
      <c r="K4068" s="189"/>
      <c r="L4068" s="189"/>
      <c r="M4068" s="189"/>
      <c r="N4068" s="189"/>
      <c r="O4068" s="189"/>
      <c r="P4068" s="189"/>
      <c r="Q4068" s="189"/>
      <c r="R4068" s="189"/>
      <c r="T4068" s="251"/>
      <c r="V4068" s="189"/>
      <c r="W4068" s="189"/>
      <c r="X4068" s="189"/>
      <c r="Y4068" s="189"/>
      <c r="AA4068" s="189"/>
      <c r="AB4068" s="189"/>
      <c r="AC4068" s="189"/>
    </row>
    <row r="4069" spans="1:29" s="246" customFormat="1" x14ac:dyDescent="0.3">
      <c r="A4069" s="189"/>
      <c r="F4069" s="247"/>
      <c r="J4069" s="189"/>
      <c r="K4069" s="189"/>
      <c r="L4069" s="189"/>
      <c r="M4069" s="189"/>
      <c r="N4069" s="189"/>
      <c r="O4069" s="189"/>
      <c r="P4069" s="189"/>
      <c r="Q4069" s="189"/>
      <c r="R4069" s="189"/>
      <c r="T4069" s="251"/>
      <c r="V4069" s="189"/>
      <c r="W4069" s="189"/>
      <c r="X4069" s="189"/>
      <c r="Y4069" s="189"/>
      <c r="AA4069" s="189"/>
      <c r="AB4069" s="189"/>
      <c r="AC4069" s="189"/>
    </row>
    <row r="4070" spans="1:29" s="246" customFormat="1" x14ac:dyDescent="0.3">
      <c r="A4070" s="189"/>
      <c r="F4070" s="247"/>
      <c r="J4070" s="189"/>
      <c r="K4070" s="189"/>
      <c r="L4070" s="189"/>
      <c r="M4070" s="189"/>
      <c r="N4070" s="189"/>
      <c r="O4070" s="189"/>
      <c r="P4070" s="189"/>
      <c r="Q4070" s="189"/>
      <c r="R4070" s="189"/>
      <c r="T4070" s="251"/>
      <c r="V4070" s="189"/>
      <c r="W4070" s="189"/>
      <c r="X4070" s="189"/>
      <c r="Y4070" s="189"/>
      <c r="AA4070" s="189"/>
      <c r="AB4070" s="189"/>
      <c r="AC4070" s="189"/>
    </row>
    <row r="4071" spans="1:29" s="246" customFormat="1" x14ac:dyDescent="0.3">
      <c r="A4071" s="189"/>
      <c r="F4071" s="247"/>
      <c r="J4071" s="189"/>
      <c r="K4071" s="189"/>
      <c r="L4071" s="189"/>
      <c r="M4071" s="189"/>
      <c r="N4071" s="189"/>
      <c r="O4071" s="189"/>
      <c r="P4071" s="189"/>
      <c r="Q4071" s="189"/>
      <c r="R4071" s="189"/>
      <c r="T4071" s="251"/>
      <c r="V4071" s="189"/>
      <c r="W4071" s="189"/>
      <c r="X4071" s="189"/>
      <c r="Y4071" s="189"/>
      <c r="AA4071" s="189"/>
      <c r="AB4071" s="189"/>
      <c r="AC4071" s="189"/>
    </row>
    <row r="4072" spans="1:29" s="246" customFormat="1" x14ac:dyDescent="0.3">
      <c r="A4072" s="189"/>
      <c r="F4072" s="247"/>
      <c r="J4072" s="189"/>
      <c r="K4072" s="189"/>
      <c r="L4072" s="189"/>
      <c r="M4072" s="189"/>
      <c r="N4072" s="189"/>
      <c r="O4072" s="189"/>
      <c r="P4072" s="189"/>
      <c r="Q4072" s="189"/>
      <c r="R4072" s="189"/>
      <c r="T4072" s="251"/>
      <c r="V4072" s="189"/>
      <c r="W4072" s="189"/>
      <c r="X4072" s="189"/>
      <c r="Y4072" s="189"/>
      <c r="AA4072" s="189"/>
      <c r="AB4072" s="189"/>
      <c r="AC4072" s="189"/>
    </row>
    <row r="4073" spans="1:29" s="246" customFormat="1" x14ac:dyDescent="0.3">
      <c r="A4073" s="189"/>
      <c r="F4073" s="247"/>
      <c r="J4073" s="189"/>
      <c r="K4073" s="189"/>
      <c r="L4073" s="189"/>
      <c r="M4073" s="189"/>
      <c r="N4073" s="189"/>
      <c r="O4073" s="189"/>
      <c r="P4073" s="189"/>
      <c r="Q4073" s="189"/>
      <c r="R4073" s="189"/>
      <c r="T4073" s="251"/>
      <c r="V4073" s="189"/>
      <c r="W4073" s="189"/>
      <c r="X4073" s="189"/>
      <c r="Y4073" s="189"/>
      <c r="AA4073" s="189"/>
      <c r="AB4073" s="189"/>
      <c r="AC4073" s="189"/>
    </row>
    <row r="4074" spans="1:29" s="246" customFormat="1" x14ac:dyDescent="0.3">
      <c r="A4074" s="189"/>
      <c r="F4074" s="247"/>
      <c r="J4074" s="189"/>
      <c r="K4074" s="189"/>
      <c r="L4074" s="189"/>
      <c r="M4074" s="189"/>
      <c r="N4074" s="189"/>
      <c r="O4074" s="189"/>
      <c r="P4074" s="189"/>
      <c r="Q4074" s="189"/>
      <c r="R4074" s="189"/>
      <c r="T4074" s="251"/>
      <c r="V4074" s="189"/>
      <c r="W4074" s="189"/>
      <c r="X4074" s="189"/>
      <c r="Y4074" s="189"/>
      <c r="AA4074" s="189"/>
      <c r="AB4074" s="189"/>
      <c r="AC4074" s="189"/>
    </row>
    <row r="4075" spans="1:29" s="246" customFormat="1" x14ac:dyDescent="0.3">
      <c r="A4075" s="189"/>
      <c r="F4075" s="247"/>
      <c r="J4075" s="189"/>
      <c r="K4075" s="189"/>
      <c r="L4075" s="189"/>
      <c r="M4075" s="189"/>
      <c r="N4075" s="189"/>
      <c r="O4075" s="189"/>
      <c r="P4075" s="189"/>
      <c r="Q4075" s="189"/>
      <c r="R4075" s="189"/>
      <c r="T4075" s="251"/>
      <c r="V4075" s="189"/>
      <c r="W4075" s="189"/>
      <c r="X4075" s="189"/>
      <c r="Y4075" s="189"/>
      <c r="AA4075" s="189"/>
      <c r="AB4075" s="189"/>
      <c r="AC4075" s="189"/>
    </row>
    <row r="4076" spans="1:29" s="246" customFormat="1" x14ac:dyDescent="0.3">
      <c r="A4076" s="189"/>
      <c r="F4076" s="247"/>
      <c r="J4076" s="189"/>
      <c r="K4076" s="189"/>
      <c r="L4076" s="189"/>
      <c r="M4076" s="189"/>
      <c r="N4076" s="189"/>
      <c r="O4076" s="189"/>
      <c r="P4076" s="189"/>
      <c r="Q4076" s="189"/>
      <c r="R4076" s="189"/>
      <c r="T4076" s="251"/>
      <c r="V4076" s="189"/>
      <c r="W4076" s="189"/>
      <c r="X4076" s="189"/>
      <c r="Y4076" s="189"/>
      <c r="AA4076" s="189"/>
      <c r="AB4076" s="189"/>
      <c r="AC4076" s="189"/>
    </row>
    <row r="4077" spans="1:29" s="246" customFormat="1" x14ac:dyDescent="0.3">
      <c r="A4077" s="189"/>
      <c r="F4077" s="247"/>
      <c r="J4077" s="189"/>
      <c r="K4077" s="189"/>
      <c r="L4077" s="189"/>
      <c r="M4077" s="189"/>
      <c r="N4077" s="189"/>
      <c r="O4077" s="189"/>
      <c r="P4077" s="189"/>
      <c r="Q4077" s="189"/>
      <c r="R4077" s="189"/>
      <c r="T4077" s="251"/>
      <c r="V4077" s="189"/>
      <c r="W4077" s="189"/>
      <c r="X4077" s="189"/>
      <c r="Y4077" s="189"/>
      <c r="AA4077" s="189"/>
      <c r="AB4077" s="189"/>
      <c r="AC4077" s="189"/>
    </row>
    <row r="4078" spans="1:29" s="246" customFormat="1" x14ac:dyDescent="0.3">
      <c r="A4078" s="189"/>
      <c r="F4078" s="247"/>
      <c r="J4078" s="189"/>
      <c r="K4078" s="189"/>
      <c r="L4078" s="189"/>
      <c r="M4078" s="189"/>
      <c r="N4078" s="189"/>
      <c r="O4078" s="189"/>
      <c r="P4078" s="189"/>
      <c r="Q4078" s="189"/>
      <c r="R4078" s="189"/>
      <c r="T4078" s="251"/>
      <c r="V4078" s="189"/>
      <c r="W4078" s="189"/>
      <c r="X4078" s="189"/>
      <c r="Y4078" s="189"/>
      <c r="AA4078" s="189"/>
      <c r="AB4078" s="189"/>
      <c r="AC4078" s="189"/>
    </row>
    <row r="4079" spans="1:29" s="246" customFormat="1" x14ac:dyDescent="0.3">
      <c r="A4079" s="189"/>
      <c r="F4079" s="247"/>
      <c r="J4079" s="189"/>
      <c r="K4079" s="189"/>
      <c r="L4079" s="189"/>
      <c r="M4079" s="189"/>
      <c r="N4079" s="189"/>
      <c r="O4079" s="189"/>
      <c r="P4079" s="189"/>
      <c r="Q4079" s="189"/>
      <c r="R4079" s="189"/>
      <c r="T4079" s="251"/>
      <c r="V4079" s="189"/>
      <c r="W4079" s="189"/>
      <c r="X4079" s="189"/>
      <c r="Y4079" s="189"/>
      <c r="AA4079" s="189"/>
      <c r="AB4079" s="189"/>
      <c r="AC4079" s="189"/>
    </row>
    <row r="4080" spans="1:29" s="246" customFormat="1" x14ac:dyDescent="0.3">
      <c r="A4080" s="189"/>
      <c r="F4080" s="247"/>
      <c r="J4080" s="189"/>
      <c r="K4080" s="189"/>
      <c r="L4080" s="189"/>
      <c r="M4080" s="189"/>
      <c r="N4080" s="189"/>
      <c r="O4080" s="189"/>
      <c r="P4080" s="189"/>
      <c r="Q4080" s="189"/>
      <c r="R4080" s="189"/>
      <c r="T4080" s="251"/>
      <c r="V4080" s="189"/>
      <c r="W4080" s="189"/>
      <c r="X4080" s="189"/>
      <c r="Y4080" s="189"/>
      <c r="AA4080" s="189"/>
      <c r="AB4080" s="189"/>
      <c r="AC4080" s="189"/>
    </row>
    <row r="4081" spans="1:29" s="246" customFormat="1" x14ac:dyDescent="0.3">
      <c r="A4081" s="189"/>
      <c r="F4081" s="247"/>
      <c r="J4081" s="189"/>
      <c r="K4081" s="189"/>
      <c r="L4081" s="189"/>
      <c r="M4081" s="189"/>
      <c r="N4081" s="189"/>
      <c r="O4081" s="189"/>
      <c r="P4081" s="189"/>
      <c r="Q4081" s="189"/>
      <c r="R4081" s="189"/>
      <c r="T4081" s="251"/>
      <c r="V4081" s="189"/>
      <c r="W4081" s="189"/>
      <c r="X4081" s="189"/>
      <c r="Y4081" s="189"/>
      <c r="AA4081" s="189"/>
      <c r="AB4081" s="189"/>
      <c r="AC4081" s="189"/>
    </row>
    <row r="4082" spans="1:29" s="246" customFormat="1" x14ac:dyDescent="0.3">
      <c r="A4082" s="189"/>
      <c r="F4082" s="247"/>
      <c r="J4082" s="189"/>
      <c r="K4082" s="189"/>
      <c r="L4082" s="189"/>
      <c r="M4082" s="189"/>
      <c r="N4082" s="189"/>
      <c r="O4082" s="189"/>
      <c r="P4082" s="189"/>
      <c r="Q4082" s="189"/>
      <c r="R4082" s="189"/>
      <c r="T4082" s="251"/>
      <c r="V4082" s="189"/>
      <c r="W4082" s="189"/>
      <c r="X4082" s="189"/>
      <c r="Y4082" s="189"/>
      <c r="AA4082" s="189"/>
      <c r="AB4082" s="189"/>
      <c r="AC4082" s="189"/>
    </row>
    <row r="4083" spans="1:29" s="246" customFormat="1" x14ac:dyDescent="0.3">
      <c r="A4083" s="189"/>
      <c r="F4083" s="247"/>
      <c r="J4083" s="189"/>
      <c r="K4083" s="189"/>
      <c r="L4083" s="189"/>
      <c r="M4083" s="189"/>
      <c r="N4083" s="189"/>
      <c r="O4083" s="189"/>
      <c r="P4083" s="189"/>
      <c r="Q4083" s="189"/>
      <c r="R4083" s="189"/>
      <c r="T4083" s="251"/>
      <c r="V4083" s="189"/>
      <c r="W4083" s="189"/>
      <c r="X4083" s="189"/>
      <c r="Y4083" s="189"/>
      <c r="AA4083" s="189"/>
      <c r="AB4083" s="189"/>
      <c r="AC4083" s="189"/>
    </row>
    <row r="4084" spans="1:29" s="246" customFormat="1" x14ac:dyDescent="0.3">
      <c r="A4084" s="189"/>
      <c r="F4084" s="247"/>
      <c r="J4084" s="189"/>
      <c r="K4084" s="189"/>
      <c r="L4084" s="189"/>
      <c r="M4084" s="189"/>
      <c r="N4084" s="189"/>
      <c r="O4084" s="189"/>
      <c r="P4084" s="189"/>
      <c r="Q4084" s="189"/>
      <c r="R4084" s="189"/>
      <c r="T4084" s="251"/>
      <c r="V4084" s="189"/>
      <c r="W4084" s="189"/>
      <c r="X4084" s="189"/>
      <c r="Y4084" s="189"/>
      <c r="AA4084" s="189"/>
      <c r="AB4084" s="189"/>
      <c r="AC4084" s="189"/>
    </row>
    <row r="4085" spans="1:29" s="246" customFormat="1" x14ac:dyDescent="0.3">
      <c r="A4085" s="189"/>
      <c r="F4085" s="247"/>
      <c r="J4085" s="189"/>
      <c r="K4085" s="189"/>
      <c r="L4085" s="189"/>
      <c r="M4085" s="189"/>
      <c r="N4085" s="189"/>
      <c r="O4085" s="189"/>
      <c r="P4085" s="189"/>
      <c r="Q4085" s="189"/>
      <c r="R4085" s="189"/>
      <c r="T4085" s="251"/>
      <c r="V4085" s="189"/>
      <c r="W4085" s="189"/>
      <c r="X4085" s="189"/>
      <c r="Y4085" s="189"/>
      <c r="AA4085" s="189"/>
      <c r="AB4085" s="189"/>
      <c r="AC4085" s="189"/>
    </row>
    <row r="4086" spans="1:29" s="246" customFormat="1" x14ac:dyDescent="0.3">
      <c r="A4086" s="189"/>
      <c r="F4086" s="247"/>
      <c r="J4086" s="189"/>
      <c r="K4086" s="189"/>
      <c r="L4086" s="189"/>
      <c r="M4086" s="189"/>
      <c r="N4086" s="189"/>
      <c r="O4086" s="189"/>
      <c r="P4086" s="189"/>
      <c r="Q4086" s="189"/>
      <c r="R4086" s="189"/>
      <c r="T4086" s="251"/>
      <c r="V4086" s="189"/>
      <c r="W4086" s="189"/>
      <c r="X4086" s="189"/>
      <c r="Y4086" s="189"/>
      <c r="AA4086" s="189"/>
      <c r="AB4086" s="189"/>
      <c r="AC4086" s="189"/>
    </row>
    <row r="4087" spans="1:29" s="246" customFormat="1" x14ac:dyDescent="0.3">
      <c r="A4087" s="189"/>
      <c r="F4087" s="247"/>
      <c r="J4087" s="189"/>
      <c r="K4087" s="189"/>
      <c r="L4087" s="189"/>
      <c r="M4087" s="189"/>
      <c r="N4087" s="189"/>
      <c r="O4087" s="189"/>
      <c r="P4087" s="189"/>
      <c r="Q4087" s="189"/>
      <c r="R4087" s="189"/>
      <c r="T4087" s="251"/>
      <c r="V4087" s="189"/>
      <c r="W4087" s="189"/>
      <c r="X4087" s="189"/>
      <c r="Y4087" s="189"/>
      <c r="AA4087" s="189"/>
      <c r="AB4087" s="189"/>
      <c r="AC4087" s="189"/>
    </row>
    <row r="4088" spans="1:29" s="246" customFormat="1" x14ac:dyDescent="0.3">
      <c r="A4088" s="189"/>
      <c r="F4088" s="247"/>
      <c r="J4088" s="189"/>
      <c r="K4088" s="189"/>
      <c r="L4088" s="189"/>
      <c r="M4088" s="189"/>
      <c r="N4088" s="189"/>
      <c r="O4088" s="189"/>
      <c r="P4088" s="189"/>
      <c r="Q4088" s="189"/>
      <c r="R4088" s="189"/>
      <c r="T4088" s="251"/>
      <c r="V4088" s="189"/>
      <c r="W4088" s="189"/>
      <c r="X4088" s="189"/>
      <c r="Y4088" s="189"/>
      <c r="AA4088" s="189"/>
      <c r="AB4088" s="189"/>
      <c r="AC4088" s="189"/>
    </row>
    <row r="4089" spans="1:29" s="246" customFormat="1" x14ac:dyDescent="0.3">
      <c r="A4089" s="189"/>
      <c r="F4089" s="247"/>
      <c r="J4089" s="189"/>
      <c r="K4089" s="189"/>
      <c r="L4089" s="189"/>
      <c r="M4089" s="189"/>
      <c r="N4089" s="189"/>
      <c r="O4089" s="189"/>
      <c r="P4089" s="189"/>
      <c r="Q4089" s="189"/>
      <c r="R4089" s="189"/>
      <c r="T4089" s="251"/>
      <c r="V4089" s="189"/>
      <c r="W4089" s="189"/>
      <c r="X4089" s="189"/>
      <c r="Y4089" s="189"/>
      <c r="AA4089" s="189"/>
      <c r="AB4089" s="189"/>
      <c r="AC4089" s="189"/>
    </row>
    <row r="4090" spans="1:29" s="246" customFormat="1" x14ac:dyDescent="0.3">
      <c r="A4090" s="189"/>
      <c r="F4090" s="247"/>
      <c r="J4090" s="189"/>
      <c r="K4090" s="189"/>
      <c r="L4090" s="189"/>
      <c r="M4090" s="189"/>
      <c r="N4090" s="189"/>
      <c r="O4090" s="189"/>
      <c r="P4090" s="189"/>
      <c r="Q4090" s="189"/>
      <c r="R4090" s="189"/>
      <c r="T4090" s="251"/>
      <c r="V4090" s="189"/>
      <c r="W4090" s="189"/>
      <c r="X4090" s="189"/>
      <c r="Y4090" s="189"/>
      <c r="AA4090" s="189"/>
      <c r="AB4090" s="189"/>
      <c r="AC4090" s="189"/>
    </row>
    <row r="4091" spans="1:29" s="246" customFormat="1" x14ac:dyDescent="0.3">
      <c r="A4091" s="189"/>
      <c r="F4091" s="247"/>
      <c r="J4091" s="189"/>
      <c r="K4091" s="189"/>
      <c r="L4091" s="189"/>
      <c r="M4091" s="189"/>
      <c r="N4091" s="189"/>
      <c r="O4091" s="189"/>
      <c r="P4091" s="189"/>
      <c r="Q4091" s="189"/>
      <c r="R4091" s="189"/>
      <c r="T4091" s="251"/>
      <c r="V4091" s="189"/>
      <c r="W4091" s="189"/>
      <c r="X4091" s="189"/>
      <c r="Y4091" s="189"/>
      <c r="AA4091" s="189"/>
      <c r="AB4091" s="189"/>
      <c r="AC4091" s="189"/>
    </row>
    <row r="4092" spans="1:29" s="246" customFormat="1" x14ac:dyDescent="0.3">
      <c r="A4092" s="189"/>
      <c r="F4092" s="247"/>
      <c r="J4092" s="189"/>
      <c r="K4092" s="189"/>
      <c r="L4092" s="189"/>
      <c r="M4092" s="189"/>
      <c r="N4092" s="189"/>
      <c r="O4092" s="189"/>
      <c r="P4092" s="189"/>
      <c r="Q4092" s="189"/>
      <c r="R4092" s="189"/>
      <c r="T4092" s="251"/>
      <c r="V4092" s="189"/>
      <c r="W4092" s="189"/>
      <c r="X4092" s="189"/>
      <c r="Y4092" s="189"/>
      <c r="AA4092" s="189"/>
      <c r="AB4092" s="189"/>
      <c r="AC4092" s="189"/>
    </row>
    <row r="4093" spans="1:29" s="246" customFormat="1" x14ac:dyDescent="0.3">
      <c r="A4093" s="189"/>
      <c r="F4093" s="247"/>
      <c r="J4093" s="189"/>
      <c r="K4093" s="189"/>
      <c r="L4093" s="189"/>
      <c r="M4093" s="189"/>
      <c r="N4093" s="189"/>
      <c r="O4093" s="189"/>
      <c r="P4093" s="189"/>
      <c r="Q4093" s="189"/>
      <c r="R4093" s="189"/>
      <c r="T4093" s="251"/>
      <c r="V4093" s="189"/>
      <c r="W4093" s="189"/>
      <c r="X4093" s="189"/>
      <c r="Y4093" s="189"/>
      <c r="AA4093" s="189"/>
      <c r="AB4093" s="189"/>
      <c r="AC4093" s="189"/>
    </row>
    <row r="4094" spans="1:29" s="246" customFormat="1" x14ac:dyDescent="0.3">
      <c r="A4094" s="189"/>
      <c r="F4094" s="247"/>
      <c r="J4094" s="189"/>
      <c r="K4094" s="189"/>
      <c r="L4094" s="189"/>
      <c r="M4094" s="189"/>
      <c r="N4094" s="189"/>
      <c r="O4094" s="189"/>
      <c r="P4094" s="189"/>
      <c r="Q4094" s="189"/>
      <c r="R4094" s="189"/>
      <c r="T4094" s="251"/>
      <c r="V4094" s="189"/>
      <c r="W4094" s="189"/>
      <c r="X4094" s="189"/>
      <c r="Y4094" s="189"/>
      <c r="AA4094" s="189"/>
      <c r="AB4094" s="189"/>
      <c r="AC4094" s="189"/>
    </row>
    <row r="4095" spans="1:29" s="246" customFormat="1" x14ac:dyDescent="0.3">
      <c r="A4095" s="189"/>
      <c r="F4095" s="247"/>
      <c r="J4095" s="189"/>
      <c r="K4095" s="189"/>
      <c r="L4095" s="189"/>
      <c r="M4095" s="189"/>
      <c r="N4095" s="189"/>
      <c r="O4095" s="189"/>
      <c r="P4095" s="189"/>
      <c r="Q4095" s="189"/>
      <c r="R4095" s="189"/>
      <c r="T4095" s="251"/>
      <c r="V4095" s="189"/>
      <c r="W4095" s="189"/>
      <c r="X4095" s="189"/>
      <c r="Y4095" s="189"/>
      <c r="AA4095" s="189"/>
      <c r="AB4095" s="189"/>
      <c r="AC4095" s="189"/>
    </row>
    <row r="4096" spans="1:29" s="246" customFormat="1" x14ac:dyDescent="0.3">
      <c r="A4096" s="189"/>
      <c r="F4096" s="247"/>
      <c r="J4096" s="189"/>
      <c r="K4096" s="189"/>
      <c r="L4096" s="189"/>
      <c r="M4096" s="189"/>
      <c r="N4096" s="189"/>
      <c r="O4096" s="189"/>
      <c r="P4096" s="189"/>
      <c r="Q4096" s="189"/>
      <c r="R4096" s="189"/>
      <c r="T4096" s="251"/>
      <c r="V4096" s="189"/>
      <c r="W4096" s="189"/>
      <c r="X4096" s="189"/>
      <c r="Y4096" s="189"/>
      <c r="AA4096" s="189"/>
      <c r="AB4096" s="189"/>
      <c r="AC4096" s="189"/>
    </row>
    <row r="4097" spans="1:30" s="246" customFormat="1" x14ac:dyDescent="0.3">
      <c r="A4097" s="189"/>
      <c r="F4097" s="247"/>
      <c r="J4097" s="189"/>
      <c r="K4097" s="189"/>
      <c r="L4097" s="189"/>
      <c r="M4097" s="189"/>
      <c r="N4097" s="189"/>
      <c r="O4097" s="189"/>
      <c r="P4097" s="189"/>
      <c r="Q4097" s="189"/>
      <c r="R4097" s="189"/>
      <c r="T4097" s="251"/>
      <c r="V4097" s="189"/>
      <c r="W4097" s="189"/>
      <c r="X4097" s="189"/>
      <c r="Y4097" s="189"/>
      <c r="AA4097" s="189"/>
      <c r="AB4097" s="189"/>
      <c r="AC4097" s="189"/>
    </row>
    <row r="4098" spans="1:30" s="246" customFormat="1" x14ac:dyDescent="0.3">
      <c r="A4098" s="189"/>
      <c r="F4098" s="247"/>
      <c r="J4098" s="189"/>
      <c r="K4098" s="189"/>
      <c r="L4098" s="189"/>
      <c r="M4098" s="189"/>
      <c r="N4098" s="189"/>
      <c r="O4098" s="189"/>
      <c r="P4098" s="189"/>
      <c r="Q4098" s="189"/>
      <c r="R4098" s="189"/>
      <c r="T4098" s="251"/>
      <c r="V4098" s="189"/>
      <c r="W4098" s="189"/>
      <c r="X4098" s="189"/>
      <c r="Y4098" s="189"/>
      <c r="AA4098" s="189"/>
      <c r="AB4098" s="189"/>
      <c r="AC4098" s="189"/>
    </row>
    <row r="4099" spans="1:30" s="246" customFormat="1" x14ac:dyDescent="0.3">
      <c r="A4099" s="189"/>
      <c r="F4099" s="247"/>
      <c r="J4099" s="189"/>
      <c r="K4099" s="189"/>
      <c r="L4099" s="189"/>
      <c r="M4099" s="189"/>
      <c r="N4099" s="189"/>
      <c r="O4099" s="189"/>
      <c r="P4099" s="189"/>
      <c r="Q4099" s="189"/>
      <c r="R4099" s="189"/>
      <c r="T4099" s="251"/>
      <c r="V4099" s="189"/>
      <c r="W4099" s="189"/>
      <c r="X4099" s="189"/>
      <c r="Y4099" s="189"/>
      <c r="AA4099" s="189"/>
      <c r="AB4099" s="189"/>
      <c r="AC4099" s="189"/>
    </row>
    <row r="4100" spans="1:30" s="246" customFormat="1" x14ac:dyDescent="0.3">
      <c r="A4100" s="189"/>
      <c r="F4100" s="247"/>
      <c r="J4100" s="189"/>
      <c r="K4100" s="189"/>
      <c r="L4100" s="189"/>
      <c r="M4100" s="189"/>
      <c r="N4100" s="189"/>
      <c r="O4100" s="189"/>
      <c r="P4100" s="189"/>
      <c r="Q4100" s="189"/>
      <c r="R4100" s="189"/>
      <c r="T4100" s="251"/>
      <c r="V4100" s="189"/>
      <c r="W4100" s="189"/>
      <c r="X4100" s="189"/>
      <c r="Y4100" s="189"/>
      <c r="AA4100" s="189"/>
      <c r="AB4100" s="189"/>
      <c r="AC4100" s="189"/>
    </row>
    <row r="4101" spans="1:30" s="252" customFormat="1" ht="33.75" customHeight="1" x14ac:dyDescent="0.3">
      <c r="A4101" s="189"/>
      <c r="B4101" s="246"/>
      <c r="C4101" s="246"/>
      <c r="D4101" s="246"/>
      <c r="E4101" s="246"/>
      <c r="F4101" s="247"/>
      <c r="G4101" s="246"/>
      <c r="H4101" s="246"/>
      <c r="I4101" s="246"/>
      <c r="J4101" s="189"/>
      <c r="K4101" s="189"/>
      <c r="L4101" s="189"/>
      <c r="M4101" s="189"/>
      <c r="N4101" s="189"/>
      <c r="O4101" s="189"/>
      <c r="P4101" s="189"/>
      <c r="Q4101" s="189"/>
      <c r="R4101" s="189"/>
      <c r="S4101" s="246"/>
      <c r="T4101" s="251"/>
      <c r="U4101" s="246"/>
      <c r="V4101" s="189"/>
      <c r="W4101" s="189"/>
      <c r="X4101" s="189"/>
      <c r="Y4101" s="189"/>
      <c r="Z4101" s="246"/>
      <c r="AA4101" s="189"/>
      <c r="AB4101" s="189"/>
      <c r="AC4101" s="189"/>
      <c r="AD4101" s="246"/>
    </row>
    <row r="4102" spans="1:30" s="246" customFormat="1" x14ac:dyDescent="0.3">
      <c r="A4102" s="189"/>
      <c r="F4102" s="247"/>
      <c r="J4102" s="189"/>
      <c r="K4102" s="189"/>
      <c r="L4102" s="189"/>
      <c r="M4102" s="189"/>
      <c r="N4102" s="189"/>
      <c r="O4102" s="189"/>
      <c r="P4102" s="189"/>
      <c r="Q4102" s="189"/>
      <c r="R4102" s="189"/>
      <c r="T4102" s="251"/>
      <c r="V4102" s="189"/>
      <c r="W4102" s="189"/>
      <c r="X4102" s="189"/>
      <c r="Y4102" s="189"/>
      <c r="AA4102" s="189"/>
      <c r="AB4102" s="189"/>
      <c r="AC4102" s="189"/>
    </row>
    <row r="4103" spans="1:30" s="246" customFormat="1" x14ac:dyDescent="0.3">
      <c r="A4103" s="189"/>
      <c r="F4103" s="247"/>
      <c r="J4103" s="189"/>
      <c r="K4103" s="189"/>
      <c r="L4103" s="189"/>
      <c r="M4103" s="189"/>
      <c r="N4103" s="189"/>
      <c r="O4103" s="189"/>
      <c r="P4103" s="189"/>
      <c r="Q4103" s="189"/>
      <c r="R4103" s="189"/>
      <c r="T4103" s="251"/>
      <c r="V4103" s="189"/>
      <c r="W4103" s="189"/>
      <c r="X4103" s="189"/>
      <c r="Y4103" s="189"/>
      <c r="AA4103" s="189"/>
      <c r="AB4103" s="189"/>
      <c r="AC4103" s="189"/>
    </row>
    <row r="4104" spans="1:30" s="246" customFormat="1" x14ac:dyDescent="0.3">
      <c r="A4104" s="189"/>
      <c r="F4104" s="247"/>
      <c r="J4104" s="189"/>
      <c r="K4104" s="189"/>
      <c r="L4104" s="189"/>
      <c r="M4104" s="189"/>
      <c r="N4104" s="189"/>
      <c r="O4104" s="189"/>
      <c r="P4104" s="189"/>
      <c r="Q4104" s="189"/>
      <c r="R4104" s="189"/>
      <c r="T4104" s="251"/>
      <c r="V4104" s="189"/>
      <c r="W4104" s="189"/>
      <c r="X4104" s="189"/>
      <c r="Y4104" s="189"/>
      <c r="AA4104" s="189"/>
      <c r="AB4104" s="189"/>
      <c r="AC4104" s="189"/>
    </row>
    <row r="4105" spans="1:30" s="246" customFormat="1" x14ac:dyDescent="0.3">
      <c r="A4105" s="189"/>
      <c r="F4105" s="247"/>
      <c r="J4105" s="189"/>
      <c r="K4105" s="189"/>
      <c r="L4105" s="189"/>
      <c r="M4105" s="189"/>
      <c r="N4105" s="189"/>
      <c r="O4105" s="189"/>
      <c r="P4105" s="189"/>
      <c r="Q4105" s="189"/>
      <c r="R4105" s="189"/>
      <c r="T4105" s="251"/>
      <c r="V4105" s="189"/>
      <c r="W4105" s="189"/>
      <c r="X4105" s="189"/>
      <c r="Y4105" s="189"/>
      <c r="AA4105" s="189"/>
      <c r="AB4105" s="189"/>
      <c r="AC4105" s="189"/>
    </row>
    <row r="4106" spans="1:30" s="246" customFormat="1" x14ac:dyDescent="0.3">
      <c r="A4106" s="189"/>
      <c r="F4106" s="247"/>
      <c r="J4106" s="189"/>
      <c r="K4106" s="189"/>
      <c r="L4106" s="189"/>
      <c r="M4106" s="189"/>
      <c r="N4106" s="189"/>
      <c r="O4106" s="189"/>
      <c r="P4106" s="189"/>
      <c r="Q4106" s="189"/>
      <c r="R4106" s="189"/>
      <c r="T4106" s="251"/>
      <c r="V4106" s="189"/>
      <c r="W4106" s="189"/>
      <c r="X4106" s="189"/>
      <c r="Y4106" s="189"/>
      <c r="AA4106" s="189"/>
      <c r="AB4106" s="189"/>
      <c r="AC4106" s="189"/>
    </row>
    <row r="4107" spans="1:30" s="246" customFormat="1" x14ac:dyDescent="0.3">
      <c r="A4107" s="189"/>
      <c r="F4107" s="247"/>
      <c r="J4107" s="189"/>
      <c r="K4107" s="189"/>
      <c r="L4107" s="189"/>
      <c r="M4107" s="189"/>
      <c r="N4107" s="189"/>
      <c r="O4107" s="189"/>
      <c r="P4107" s="189"/>
      <c r="Q4107" s="189"/>
      <c r="R4107" s="189"/>
      <c r="T4107" s="251"/>
      <c r="V4107" s="189"/>
      <c r="W4107" s="189"/>
      <c r="X4107" s="189"/>
      <c r="Y4107" s="189"/>
      <c r="AA4107" s="189"/>
      <c r="AB4107" s="189"/>
      <c r="AC4107" s="189"/>
    </row>
    <row r="4108" spans="1:30" s="246" customFormat="1" x14ac:dyDescent="0.3">
      <c r="A4108" s="189"/>
      <c r="F4108" s="247"/>
      <c r="J4108" s="189"/>
      <c r="K4108" s="189"/>
      <c r="L4108" s="189"/>
      <c r="M4108" s="189"/>
      <c r="N4108" s="189"/>
      <c r="O4108" s="189"/>
      <c r="P4108" s="189"/>
      <c r="Q4108" s="189"/>
      <c r="R4108" s="189"/>
      <c r="T4108" s="251"/>
      <c r="V4108" s="189"/>
      <c r="W4108" s="189"/>
      <c r="X4108" s="189"/>
      <c r="Y4108" s="189"/>
      <c r="AA4108" s="189"/>
      <c r="AB4108" s="189"/>
      <c r="AC4108" s="189"/>
    </row>
    <row r="4109" spans="1:30" s="246" customFormat="1" x14ac:dyDescent="0.3">
      <c r="A4109" s="189"/>
      <c r="F4109" s="247"/>
      <c r="J4109" s="189"/>
      <c r="K4109" s="189"/>
      <c r="L4109" s="189"/>
      <c r="M4109" s="189"/>
      <c r="N4109" s="189"/>
      <c r="O4109" s="189"/>
      <c r="P4109" s="189"/>
      <c r="Q4109" s="189"/>
      <c r="R4109" s="189"/>
      <c r="T4109" s="251"/>
      <c r="V4109" s="189"/>
      <c r="W4109" s="189"/>
      <c r="X4109" s="189"/>
      <c r="Y4109" s="189"/>
      <c r="AA4109" s="189"/>
      <c r="AB4109" s="189"/>
      <c r="AC4109" s="189"/>
    </row>
    <row r="4110" spans="1:30" s="246" customFormat="1" x14ac:dyDescent="0.3">
      <c r="A4110" s="189"/>
      <c r="F4110" s="247"/>
      <c r="J4110" s="189"/>
      <c r="K4110" s="189"/>
      <c r="L4110" s="189"/>
      <c r="M4110" s="189"/>
      <c r="N4110" s="189"/>
      <c r="O4110" s="189"/>
      <c r="P4110" s="189"/>
      <c r="Q4110" s="189"/>
      <c r="R4110" s="189"/>
      <c r="T4110" s="251"/>
      <c r="V4110" s="189"/>
      <c r="W4110" s="189"/>
      <c r="X4110" s="189"/>
      <c r="Y4110" s="189"/>
      <c r="AA4110" s="189"/>
      <c r="AB4110" s="189"/>
      <c r="AC4110" s="189"/>
    </row>
    <row r="4111" spans="1:30" s="246" customFormat="1" x14ac:dyDescent="0.3">
      <c r="A4111" s="189"/>
      <c r="F4111" s="247"/>
      <c r="J4111" s="189"/>
      <c r="K4111" s="189"/>
      <c r="L4111" s="189"/>
      <c r="M4111" s="189"/>
      <c r="N4111" s="189"/>
      <c r="O4111" s="189"/>
      <c r="P4111" s="189"/>
      <c r="Q4111" s="189"/>
      <c r="R4111" s="189"/>
      <c r="T4111" s="251"/>
      <c r="V4111" s="189"/>
      <c r="W4111" s="189"/>
      <c r="X4111" s="189"/>
      <c r="Y4111" s="189"/>
      <c r="AA4111" s="189"/>
      <c r="AB4111" s="189"/>
      <c r="AC4111" s="189"/>
    </row>
    <row r="4112" spans="1:30" s="246" customFormat="1" x14ac:dyDescent="0.3">
      <c r="A4112" s="189"/>
      <c r="F4112" s="247"/>
      <c r="J4112" s="189"/>
      <c r="K4112" s="189"/>
      <c r="L4112" s="189"/>
      <c r="M4112" s="189"/>
      <c r="N4112" s="189"/>
      <c r="O4112" s="189"/>
      <c r="P4112" s="189"/>
      <c r="Q4112" s="189"/>
      <c r="R4112" s="189"/>
      <c r="T4112" s="251"/>
      <c r="V4112" s="189"/>
      <c r="W4112" s="189"/>
      <c r="X4112" s="189"/>
      <c r="Y4112" s="189"/>
      <c r="AA4112" s="189"/>
      <c r="AB4112" s="189"/>
      <c r="AC4112" s="189"/>
    </row>
    <row r="4113" spans="1:29" s="246" customFormat="1" x14ac:dyDescent="0.3">
      <c r="A4113" s="189"/>
      <c r="F4113" s="247"/>
      <c r="J4113" s="189"/>
      <c r="K4113" s="189"/>
      <c r="L4113" s="189"/>
      <c r="M4113" s="189"/>
      <c r="N4113" s="189"/>
      <c r="O4113" s="189"/>
      <c r="P4113" s="189"/>
      <c r="Q4113" s="189"/>
      <c r="R4113" s="189"/>
      <c r="T4113" s="251"/>
      <c r="V4113" s="189"/>
      <c r="W4113" s="189"/>
      <c r="X4113" s="189"/>
      <c r="Y4113" s="189"/>
      <c r="AA4113" s="189"/>
      <c r="AB4113" s="189"/>
      <c r="AC4113" s="189"/>
    </row>
    <row r="4114" spans="1:29" s="246" customFormat="1" x14ac:dyDescent="0.3">
      <c r="A4114" s="189"/>
      <c r="F4114" s="247"/>
      <c r="J4114" s="189"/>
      <c r="K4114" s="189"/>
      <c r="L4114" s="189"/>
      <c r="M4114" s="189"/>
      <c r="N4114" s="189"/>
      <c r="O4114" s="189"/>
      <c r="P4114" s="189"/>
      <c r="Q4114" s="189"/>
      <c r="R4114" s="189"/>
      <c r="T4114" s="251"/>
      <c r="V4114" s="189"/>
      <c r="W4114" s="189"/>
      <c r="X4114" s="189"/>
      <c r="Y4114" s="189"/>
      <c r="AA4114" s="189"/>
      <c r="AB4114" s="189"/>
      <c r="AC4114" s="189"/>
    </row>
    <row r="4115" spans="1:29" s="246" customFormat="1" x14ac:dyDescent="0.3">
      <c r="A4115" s="189"/>
      <c r="F4115" s="247"/>
      <c r="J4115" s="189"/>
      <c r="K4115" s="189"/>
      <c r="L4115" s="189"/>
      <c r="M4115" s="189"/>
      <c r="N4115" s="189"/>
      <c r="O4115" s="189"/>
      <c r="P4115" s="189"/>
      <c r="Q4115" s="189"/>
      <c r="R4115" s="189"/>
      <c r="T4115" s="251"/>
      <c r="V4115" s="189"/>
      <c r="W4115" s="189"/>
      <c r="X4115" s="189"/>
      <c r="Y4115" s="189"/>
      <c r="AA4115" s="189"/>
      <c r="AB4115" s="189"/>
      <c r="AC4115" s="189"/>
    </row>
    <row r="4116" spans="1:29" s="246" customFormat="1" x14ac:dyDescent="0.3">
      <c r="A4116" s="189"/>
      <c r="F4116" s="247"/>
      <c r="J4116" s="189"/>
      <c r="K4116" s="189"/>
      <c r="L4116" s="189"/>
      <c r="M4116" s="189"/>
      <c r="N4116" s="189"/>
      <c r="O4116" s="189"/>
      <c r="P4116" s="189"/>
      <c r="Q4116" s="189"/>
      <c r="R4116" s="189"/>
      <c r="T4116" s="251"/>
      <c r="V4116" s="189"/>
      <c r="W4116" s="189"/>
      <c r="X4116" s="189"/>
      <c r="Y4116" s="189"/>
      <c r="AA4116" s="189"/>
      <c r="AB4116" s="189"/>
      <c r="AC4116" s="189"/>
    </row>
    <row r="4117" spans="1:29" s="246" customFormat="1" x14ac:dyDescent="0.3">
      <c r="A4117" s="189"/>
      <c r="F4117" s="247"/>
      <c r="J4117" s="189"/>
      <c r="K4117" s="189"/>
      <c r="L4117" s="189"/>
      <c r="M4117" s="189"/>
      <c r="N4117" s="189"/>
      <c r="O4117" s="189"/>
      <c r="P4117" s="189"/>
      <c r="Q4117" s="189"/>
      <c r="R4117" s="189"/>
      <c r="T4117" s="251"/>
      <c r="V4117" s="189"/>
      <c r="W4117" s="189"/>
      <c r="X4117" s="189"/>
      <c r="Y4117" s="189"/>
      <c r="AA4117" s="189"/>
      <c r="AB4117" s="189"/>
      <c r="AC4117" s="189"/>
    </row>
    <row r="4118" spans="1:29" s="246" customFormat="1" x14ac:dyDescent="0.3">
      <c r="A4118" s="189"/>
      <c r="F4118" s="247"/>
      <c r="J4118" s="189"/>
      <c r="K4118" s="189"/>
      <c r="L4118" s="189"/>
      <c r="M4118" s="189"/>
      <c r="N4118" s="189"/>
      <c r="O4118" s="189"/>
      <c r="P4118" s="189"/>
      <c r="Q4118" s="189"/>
      <c r="R4118" s="189"/>
      <c r="T4118" s="251"/>
      <c r="V4118" s="189"/>
      <c r="W4118" s="189"/>
      <c r="X4118" s="189"/>
      <c r="Y4118" s="189"/>
      <c r="AA4118" s="189"/>
      <c r="AB4118" s="189"/>
      <c r="AC4118" s="189"/>
    </row>
    <row r="4119" spans="1:29" s="246" customFormat="1" x14ac:dyDescent="0.3">
      <c r="A4119" s="189"/>
      <c r="F4119" s="247"/>
      <c r="J4119" s="189"/>
      <c r="K4119" s="189"/>
      <c r="L4119" s="189"/>
      <c r="M4119" s="189"/>
      <c r="N4119" s="189"/>
      <c r="O4119" s="189"/>
      <c r="P4119" s="189"/>
      <c r="Q4119" s="189"/>
      <c r="R4119" s="189"/>
      <c r="T4119" s="251"/>
      <c r="V4119" s="189"/>
      <c r="W4119" s="189"/>
      <c r="X4119" s="189"/>
      <c r="Y4119" s="189"/>
      <c r="AA4119" s="189"/>
      <c r="AB4119" s="189"/>
      <c r="AC4119" s="189"/>
    </row>
    <row r="4120" spans="1:29" s="246" customFormat="1" x14ac:dyDescent="0.3">
      <c r="A4120" s="189"/>
      <c r="F4120" s="247"/>
      <c r="J4120" s="189"/>
      <c r="K4120" s="189"/>
      <c r="L4120" s="189"/>
      <c r="M4120" s="189"/>
      <c r="N4120" s="189"/>
      <c r="O4120" s="189"/>
      <c r="P4120" s="189"/>
      <c r="Q4120" s="189"/>
      <c r="R4120" s="189"/>
      <c r="T4120" s="251"/>
      <c r="V4120" s="189"/>
      <c r="W4120" s="189"/>
      <c r="X4120" s="189"/>
      <c r="Y4120" s="189"/>
      <c r="AA4120" s="189"/>
      <c r="AB4120" s="189"/>
      <c r="AC4120" s="189"/>
    </row>
    <row r="4121" spans="1:29" s="246" customFormat="1" x14ac:dyDescent="0.3">
      <c r="A4121" s="189"/>
      <c r="F4121" s="247"/>
      <c r="J4121" s="189"/>
      <c r="K4121" s="189"/>
      <c r="L4121" s="189"/>
      <c r="M4121" s="189"/>
      <c r="N4121" s="189"/>
      <c r="O4121" s="189"/>
      <c r="P4121" s="189"/>
      <c r="Q4121" s="189"/>
      <c r="R4121" s="189"/>
      <c r="T4121" s="251"/>
      <c r="V4121" s="189"/>
      <c r="W4121" s="189"/>
      <c r="X4121" s="189"/>
      <c r="Y4121" s="189"/>
      <c r="AA4121" s="189"/>
      <c r="AB4121" s="189"/>
      <c r="AC4121" s="189"/>
    </row>
    <row r="4122" spans="1:29" s="246" customFormat="1" x14ac:dyDescent="0.3">
      <c r="A4122" s="189"/>
      <c r="F4122" s="247"/>
      <c r="J4122" s="189"/>
      <c r="K4122" s="189"/>
      <c r="L4122" s="189"/>
      <c r="M4122" s="189"/>
      <c r="N4122" s="189"/>
      <c r="O4122" s="189"/>
      <c r="P4122" s="189"/>
      <c r="Q4122" s="189"/>
      <c r="R4122" s="189"/>
      <c r="T4122" s="251"/>
      <c r="V4122" s="189"/>
      <c r="W4122" s="189"/>
      <c r="X4122" s="189"/>
      <c r="Y4122" s="189"/>
      <c r="AA4122" s="189"/>
      <c r="AB4122" s="189"/>
      <c r="AC4122" s="189"/>
    </row>
    <row r="4123" spans="1:29" s="246" customFormat="1" x14ac:dyDescent="0.3">
      <c r="A4123" s="189"/>
      <c r="F4123" s="247"/>
      <c r="J4123" s="189"/>
      <c r="K4123" s="189"/>
      <c r="L4123" s="189"/>
      <c r="M4123" s="189"/>
      <c r="N4123" s="189"/>
      <c r="O4123" s="189"/>
      <c r="P4123" s="189"/>
      <c r="Q4123" s="189"/>
      <c r="R4123" s="189"/>
      <c r="T4123" s="251"/>
      <c r="V4123" s="189"/>
      <c r="W4123" s="189"/>
      <c r="X4123" s="189"/>
      <c r="Y4123" s="189"/>
      <c r="AA4123" s="189"/>
      <c r="AB4123" s="189"/>
      <c r="AC4123" s="189"/>
    </row>
    <row r="4124" spans="1:29" s="246" customFormat="1" x14ac:dyDescent="0.3">
      <c r="A4124" s="189"/>
      <c r="F4124" s="247"/>
      <c r="J4124" s="189"/>
      <c r="K4124" s="189"/>
      <c r="L4124" s="189"/>
      <c r="M4124" s="189"/>
      <c r="N4124" s="189"/>
      <c r="O4124" s="189"/>
      <c r="P4124" s="189"/>
      <c r="Q4124" s="189"/>
      <c r="R4124" s="189"/>
      <c r="T4124" s="251"/>
      <c r="V4124" s="189"/>
      <c r="W4124" s="189"/>
      <c r="X4124" s="189"/>
      <c r="Y4124" s="189"/>
      <c r="AA4124" s="189"/>
      <c r="AB4124" s="189"/>
      <c r="AC4124" s="189"/>
    </row>
    <row r="4125" spans="1:29" s="246" customFormat="1" x14ac:dyDescent="0.3">
      <c r="A4125" s="189"/>
      <c r="F4125" s="247"/>
      <c r="J4125" s="189"/>
      <c r="K4125" s="189"/>
      <c r="L4125" s="189"/>
      <c r="M4125" s="189"/>
      <c r="N4125" s="189"/>
      <c r="O4125" s="189"/>
      <c r="P4125" s="189"/>
      <c r="Q4125" s="189"/>
      <c r="R4125" s="189"/>
      <c r="T4125" s="251"/>
      <c r="V4125" s="189"/>
      <c r="W4125" s="189"/>
      <c r="X4125" s="189"/>
      <c r="Y4125" s="189"/>
      <c r="AA4125" s="189"/>
      <c r="AB4125" s="189"/>
      <c r="AC4125" s="189"/>
    </row>
    <row r="4126" spans="1:29" s="246" customFormat="1" x14ac:dyDescent="0.3">
      <c r="A4126" s="189"/>
      <c r="F4126" s="247"/>
      <c r="J4126" s="189"/>
      <c r="K4126" s="189"/>
      <c r="L4126" s="189"/>
      <c r="M4126" s="189"/>
      <c r="N4126" s="189"/>
      <c r="O4126" s="189"/>
      <c r="P4126" s="189"/>
      <c r="Q4126" s="189"/>
      <c r="R4126" s="189"/>
      <c r="T4126" s="251"/>
      <c r="V4126" s="189"/>
      <c r="W4126" s="189"/>
      <c r="X4126" s="189"/>
      <c r="Y4126" s="189"/>
      <c r="AA4126" s="189"/>
      <c r="AB4126" s="189"/>
      <c r="AC4126" s="189"/>
    </row>
    <row r="4127" spans="1:29" s="246" customFormat="1" x14ac:dyDescent="0.3">
      <c r="A4127" s="189"/>
      <c r="F4127" s="247"/>
      <c r="J4127" s="189"/>
      <c r="K4127" s="189"/>
      <c r="L4127" s="189"/>
      <c r="M4127" s="189"/>
      <c r="N4127" s="189"/>
      <c r="O4127" s="189"/>
      <c r="P4127" s="189"/>
      <c r="Q4127" s="189"/>
      <c r="R4127" s="189"/>
      <c r="T4127" s="251"/>
      <c r="V4127" s="189"/>
      <c r="W4127" s="189"/>
      <c r="X4127" s="189"/>
      <c r="Y4127" s="189"/>
      <c r="AA4127" s="189"/>
      <c r="AB4127" s="189"/>
      <c r="AC4127" s="189"/>
    </row>
    <row r="4128" spans="1:29" s="246" customFormat="1" x14ac:dyDescent="0.3">
      <c r="A4128" s="189"/>
      <c r="F4128" s="247"/>
      <c r="J4128" s="189"/>
      <c r="K4128" s="189"/>
      <c r="L4128" s="189"/>
      <c r="M4128" s="189"/>
      <c r="N4128" s="189"/>
      <c r="O4128" s="189"/>
      <c r="P4128" s="189"/>
      <c r="Q4128" s="189"/>
      <c r="R4128" s="189"/>
      <c r="T4128" s="251"/>
      <c r="V4128" s="189"/>
      <c r="W4128" s="189"/>
      <c r="X4128" s="189"/>
      <c r="Y4128" s="189"/>
      <c r="AA4128" s="189"/>
      <c r="AB4128" s="189"/>
      <c r="AC4128" s="189"/>
    </row>
    <row r="4129" spans="1:29" s="246" customFormat="1" x14ac:dyDescent="0.3">
      <c r="A4129" s="189"/>
      <c r="F4129" s="247"/>
      <c r="J4129" s="189"/>
      <c r="K4129" s="189"/>
      <c r="L4129" s="189"/>
      <c r="M4129" s="189"/>
      <c r="N4129" s="189"/>
      <c r="O4129" s="189"/>
      <c r="P4129" s="189"/>
      <c r="Q4129" s="189"/>
      <c r="R4129" s="189"/>
      <c r="T4129" s="251"/>
      <c r="V4129" s="189"/>
      <c r="W4129" s="189"/>
      <c r="X4129" s="189"/>
      <c r="Y4129" s="189"/>
      <c r="AA4129" s="189"/>
      <c r="AB4129" s="189"/>
      <c r="AC4129" s="189"/>
    </row>
    <row r="4130" spans="1:29" s="246" customFormat="1" x14ac:dyDescent="0.3">
      <c r="A4130" s="189"/>
      <c r="F4130" s="247"/>
      <c r="J4130" s="189"/>
      <c r="K4130" s="189"/>
      <c r="L4130" s="189"/>
      <c r="M4130" s="189"/>
      <c r="N4130" s="189"/>
      <c r="O4130" s="189"/>
      <c r="P4130" s="189"/>
      <c r="Q4130" s="189"/>
      <c r="R4130" s="189"/>
      <c r="T4130" s="251"/>
      <c r="V4130" s="189"/>
      <c r="W4130" s="189"/>
      <c r="X4130" s="189"/>
      <c r="Y4130" s="189"/>
      <c r="AA4130" s="189"/>
      <c r="AB4130" s="189"/>
      <c r="AC4130" s="189"/>
    </row>
    <row r="4131" spans="1:29" s="246" customFormat="1" x14ac:dyDescent="0.3">
      <c r="A4131" s="189"/>
      <c r="F4131" s="247"/>
      <c r="J4131" s="189"/>
      <c r="K4131" s="189"/>
      <c r="L4131" s="189"/>
      <c r="M4131" s="189"/>
      <c r="N4131" s="189"/>
      <c r="O4131" s="189"/>
      <c r="P4131" s="189"/>
      <c r="Q4131" s="189"/>
      <c r="R4131" s="189"/>
      <c r="T4131" s="251"/>
      <c r="V4131" s="189"/>
      <c r="W4131" s="189"/>
      <c r="X4131" s="189"/>
      <c r="Y4131" s="189"/>
      <c r="AA4131" s="189"/>
      <c r="AB4131" s="189"/>
      <c r="AC4131" s="189"/>
    </row>
    <row r="4132" spans="1:29" s="246" customFormat="1" x14ac:dyDescent="0.3">
      <c r="A4132" s="189"/>
      <c r="F4132" s="247"/>
      <c r="J4132" s="189"/>
      <c r="K4132" s="189"/>
      <c r="L4132" s="189"/>
      <c r="M4132" s="189"/>
      <c r="N4132" s="189"/>
      <c r="O4132" s="189"/>
      <c r="P4132" s="189"/>
      <c r="Q4132" s="189"/>
      <c r="R4132" s="189"/>
      <c r="T4132" s="251"/>
      <c r="V4132" s="189"/>
      <c r="W4132" s="189"/>
      <c r="X4132" s="189"/>
      <c r="Y4132" s="189"/>
      <c r="AA4132" s="189"/>
      <c r="AB4132" s="189"/>
      <c r="AC4132" s="189"/>
    </row>
    <row r="4133" spans="1:29" s="246" customFormat="1" x14ac:dyDescent="0.3">
      <c r="A4133" s="189"/>
      <c r="F4133" s="247"/>
      <c r="J4133" s="189"/>
      <c r="K4133" s="189"/>
      <c r="L4133" s="189"/>
      <c r="M4133" s="189"/>
      <c r="N4133" s="189"/>
      <c r="O4133" s="189"/>
      <c r="P4133" s="189"/>
      <c r="Q4133" s="189"/>
      <c r="R4133" s="189"/>
      <c r="T4133" s="251"/>
      <c r="V4133" s="189"/>
      <c r="W4133" s="189"/>
      <c r="X4133" s="189"/>
      <c r="Y4133" s="189"/>
      <c r="AA4133" s="189"/>
      <c r="AB4133" s="189"/>
      <c r="AC4133" s="189"/>
    </row>
    <row r="4134" spans="1:29" s="246" customFormat="1" x14ac:dyDescent="0.3">
      <c r="A4134" s="189"/>
      <c r="F4134" s="247"/>
      <c r="J4134" s="189"/>
      <c r="K4134" s="189"/>
      <c r="L4134" s="189"/>
      <c r="M4134" s="189"/>
      <c r="N4134" s="189"/>
      <c r="O4134" s="189"/>
      <c r="P4134" s="189"/>
      <c r="Q4134" s="189"/>
      <c r="R4134" s="189"/>
      <c r="T4134" s="251"/>
      <c r="V4134" s="189"/>
      <c r="W4134" s="189"/>
      <c r="X4134" s="189"/>
      <c r="Y4134" s="189"/>
      <c r="AA4134" s="189"/>
      <c r="AB4134" s="189"/>
      <c r="AC4134" s="189"/>
    </row>
    <row r="4135" spans="1:29" s="246" customFormat="1" x14ac:dyDescent="0.3">
      <c r="A4135" s="189"/>
      <c r="F4135" s="247"/>
      <c r="J4135" s="189"/>
      <c r="K4135" s="189"/>
      <c r="L4135" s="189"/>
      <c r="M4135" s="189"/>
      <c r="N4135" s="189"/>
      <c r="O4135" s="189"/>
      <c r="P4135" s="189"/>
      <c r="Q4135" s="189"/>
      <c r="R4135" s="189"/>
      <c r="T4135" s="251"/>
      <c r="V4135" s="189"/>
      <c r="W4135" s="189"/>
      <c r="X4135" s="189"/>
      <c r="Y4135" s="189"/>
      <c r="AA4135" s="189"/>
      <c r="AB4135" s="189"/>
      <c r="AC4135" s="189"/>
    </row>
    <row r="4136" spans="1:29" s="246" customFormat="1" x14ac:dyDescent="0.3">
      <c r="A4136" s="189"/>
      <c r="F4136" s="247"/>
      <c r="J4136" s="189"/>
      <c r="K4136" s="189"/>
      <c r="L4136" s="189"/>
      <c r="M4136" s="189"/>
      <c r="N4136" s="189"/>
      <c r="O4136" s="189"/>
      <c r="P4136" s="189"/>
      <c r="Q4136" s="189"/>
      <c r="R4136" s="189"/>
      <c r="T4136" s="251"/>
      <c r="V4136" s="189"/>
      <c r="W4136" s="189"/>
      <c r="X4136" s="189"/>
      <c r="Y4136" s="189"/>
      <c r="AA4136" s="189"/>
      <c r="AB4136" s="189"/>
      <c r="AC4136" s="189"/>
    </row>
    <row r="4137" spans="1:29" s="246" customFormat="1" x14ac:dyDescent="0.3">
      <c r="A4137" s="189"/>
      <c r="F4137" s="247"/>
      <c r="J4137" s="189"/>
      <c r="K4137" s="189"/>
      <c r="L4137" s="189"/>
      <c r="M4137" s="189"/>
      <c r="N4137" s="189"/>
      <c r="O4137" s="189"/>
      <c r="P4137" s="189"/>
      <c r="Q4137" s="189"/>
      <c r="R4137" s="189"/>
      <c r="T4137" s="251"/>
      <c r="V4137" s="189"/>
      <c r="W4137" s="189"/>
      <c r="X4137" s="189"/>
      <c r="Y4137" s="189"/>
      <c r="AA4137" s="189"/>
      <c r="AB4137" s="189"/>
      <c r="AC4137" s="189"/>
    </row>
    <row r="4138" spans="1:29" s="246" customFormat="1" x14ac:dyDescent="0.3">
      <c r="A4138" s="189"/>
      <c r="F4138" s="247"/>
      <c r="J4138" s="189"/>
      <c r="K4138" s="189"/>
      <c r="L4138" s="189"/>
      <c r="M4138" s="189"/>
      <c r="N4138" s="189"/>
      <c r="O4138" s="189"/>
      <c r="P4138" s="189"/>
      <c r="Q4138" s="189"/>
      <c r="R4138" s="189"/>
      <c r="T4138" s="251"/>
      <c r="V4138" s="189"/>
      <c r="W4138" s="189"/>
      <c r="X4138" s="189"/>
      <c r="Y4138" s="189"/>
      <c r="AA4138" s="189"/>
      <c r="AB4138" s="189"/>
      <c r="AC4138" s="189"/>
    </row>
    <row r="4139" spans="1:29" s="246" customFormat="1" x14ac:dyDescent="0.3">
      <c r="A4139" s="189"/>
      <c r="F4139" s="247"/>
      <c r="J4139" s="189"/>
      <c r="K4139" s="189"/>
      <c r="L4139" s="189"/>
      <c r="M4139" s="189"/>
      <c r="N4139" s="189"/>
      <c r="O4139" s="189"/>
      <c r="P4139" s="189"/>
      <c r="Q4139" s="189"/>
      <c r="R4139" s="189"/>
      <c r="T4139" s="251"/>
      <c r="V4139" s="189"/>
      <c r="W4139" s="189"/>
      <c r="X4139" s="189"/>
      <c r="Y4139" s="189"/>
      <c r="AA4139" s="189"/>
      <c r="AB4139" s="189"/>
      <c r="AC4139" s="189"/>
    </row>
    <row r="4140" spans="1:29" s="246" customFormat="1" x14ac:dyDescent="0.3">
      <c r="A4140" s="189"/>
      <c r="F4140" s="247"/>
      <c r="J4140" s="189"/>
      <c r="K4140" s="189"/>
      <c r="L4140" s="189"/>
      <c r="M4140" s="189"/>
      <c r="N4140" s="189"/>
      <c r="O4140" s="189"/>
      <c r="P4140" s="189"/>
      <c r="Q4140" s="189"/>
      <c r="R4140" s="189"/>
      <c r="T4140" s="251"/>
      <c r="V4140" s="189"/>
      <c r="W4140" s="189"/>
      <c r="X4140" s="189"/>
      <c r="Y4140" s="189"/>
      <c r="AA4140" s="189"/>
      <c r="AB4140" s="189"/>
      <c r="AC4140" s="189"/>
    </row>
    <row r="4141" spans="1:29" s="246" customFormat="1" x14ac:dyDescent="0.3">
      <c r="A4141" s="189"/>
      <c r="F4141" s="247"/>
      <c r="J4141" s="189"/>
      <c r="K4141" s="189"/>
      <c r="L4141" s="189"/>
      <c r="M4141" s="189"/>
      <c r="N4141" s="189"/>
      <c r="O4141" s="189"/>
      <c r="P4141" s="189"/>
      <c r="Q4141" s="189"/>
      <c r="R4141" s="189"/>
      <c r="T4141" s="251"/>
      <c r="V4141" s="189"/>
      <c r="W4141" s="189"/>
      <c r="X4141" s="189"/>
      <c r="Y4141" s="189"/>
      <c r="AA4141" s="189"/>
      <c r="AB4141" s="189"/>
      <c r="AC4141" s="189"/>
    </row>
    <row r="4142" spans="1:29" s="246" customFormat="1" x14ac:dyDescent="0.3">
      <c r="A4142" s="189"/>
      <c r="F4142" s="247"/>
      <c r="J4142" s="189"/>
      <c r="K4142" s="189"/>
      <c r="L4142" s="189"/>
      <c r="M4142" s="189"/>
      <c r="N4142" s="189"/>
      <c r="O4142" s="189"/>
      <c r="P4142" s="189"/>
      <c r="Q4142" s="189"/>
      <c r="R4142" s="189"/>
      <c r="T4142" s="251"/>
      <c r="V4142" s="189"/>
      <c r="W4142" s="189"/>
      <c r="X4142" s="189"/>
      <c r="Y4142" s="189"/>
      <c r="AA4142" s="189"/>
      <c r="AB4142" s="189"/>
      <c r="AC4142" s="189"/>
    </row>
    <row r="4143" spans="1:29" s="246" customFormat="1" x14ac:dyDescent="0.3">
      <c r="A4143" s="189"/>
      <c r="F4143" s="247"/>
      <c r="J4143" s="189"/>
      <c r="K4143" s="189"/>
      <c r="L4143" s="189"/>
      <c r="M4143" s="189"/>
      <c r="N4143" s="189"/>
      <c r="O4143" s="189"/>
      <c r="P4143" s="189"/>
      <c r="Q4143" s="189"/>
      <c r="R4143" s="189"/>
      <c r="T4143" s="251"/>
      <c r="V4143" s="189"/>
      <c r="W4143" s="189"/>
      <c r="X4143" s="189"/>
      <c r="Y4143" s="189"/>
      <c r="AA4143" s="189"/>
      <c r="AB4143" s="189"/>
      <c r="AC4143" s="189"/>
    </row>
    <row r="4144" spans="1:29" s="246" customFormat="1" x14ac:dyDescent="0.3">
      <c r="A4144" s="189"/>
      <c r="F4144" s="247"/>
      <c r="J4144" s="189"/>
      <c r="K4144" s="189"/>
      <c r="L4144" s="189"/>
      <c r="M4144" s="189"/>
      <c r="N4144" s="189"/>
      <c r="O4144" s="189"/>
      <c r="P4144" s="189"/>
      <c r="Q4144" s="189"/>
      <c r="R4144" s="189"/>
      <c r="T4144" s="251"/>
      <c r="V4144" s="189"/>
      <c r="W4144" s="189"/>
      <c r="X4144" s="189"/>
      <c r="Y4144" s="189"/>
      <c r="AA4144" s="189"/>
      <c r="AB4144" s="189"/>
      <c r="AC4144" s="189"/>
    </row>
    <row r="4145" spans="1:29" s="246" customFormat="1" x14ac:dyDescent="0.3">
      <c r="A4145" s="189"/>
      <c r="F4145" s="247"/>
      <c r="J4145" s="189"/>
      <c r="K4145" s="189"/>
      <c r="L4145" s="189"/>
      <c r="M4145" s="189"/>
      <c r="N4145" s="189"/>
      <c r="O4145" s="189"/>
      <c r="P4145" s="189"/>
      <c r="Q4145" s="189"/>
      <c r="R4145" s="189"/>
      <c r="T4145" s="251"/>
      <c r="V4145" s="189"/>
      <c r="W4145" s="189"/>
      <c r="X4145" s="189"/>
      <c r="Y4145" s="189"/>
      <c r="AA4145" s="189"/>
      <c r="AB4145" s="189"/>
      <c r="AC4145" s="189"/>
    </row>
    <row r="4146" spans="1:29" s="246" customFormat="1" x14ac:dyDescent="0.3">
      <c r="A4146" s="189"/>
      <c r="F4146" s="247"/>
      <c r="J4146" s="189"/>
      <c r="K4146" s="189"/>
      <c r="L4146" s="189"/>
      <c r="M4146" s="189"/>
      <c r="N4146" s="189"/>
      <c r="O4146" s="189"/>
      <c r="P4146" s="189"/>
      <c r="Q4146" s="189"/>
      <c r="R4146" s="189"/>
      <c r="T4146" s="251"/>
      <c r="V4146" s="189"/>
      <c r="W4146" s="189"/>
      <c r="X4146" s="189"/>
      <c r="Y4146" s="189"/>
      <c r="AA4146" s="189"/>
      <c r="AB4146" s="189"/>
      <c r="AC4146" s="189"/>
    </row>
    <row r="4147" spans="1:29" s="246" customFormat="1" x14ac:dyDescent="0.3">
      <c r="A4147" s="189"/>
      <c r="F4147" s="247"/>
      <c r="J4147" s="189"/>
      <c r="K4147" s="189"/>
      <c r="L4147" s="189"/>
      <c r="M4147" s="189"/>
      <c r="N4147" s="189"/>
      <c r="O4147" s="189"/>
      <c r="P4147" s="189"/>
      <c r="Q4147" s="189"/>
      <c r="R4147" s="189"/>
      <c r="T4147" s="251"/>
      <c r="V4147" s="189"/>
      <c r="W4147" s="189"/>
      <c r="X4147" s="189"/>
      <c r="Y4147" s="189"/>
      <c r="AA4147" s="189"/>
      <c r="AB4147" s="189"/>
      <c r="AC4147" s="189"/>
    </row>
    <row r="4148" spans="1:29" s="246" customFormat="1" x14ac:dyDescent="0.3">
      <c r="A4148" s="189"/>
      <c r="F4148" s="247"/>
      <c r="J4148" s="189"/>
      <c r="K4148" s="189"/>
      <c r="L4148" s="189"/>
      <c r="M4148" s="189"/>
      <c r="N4148" s="189"/>
      <c r="O4148" s="189"/>
      <c r="P4148" s="189"/>
      <c r="Q4148" s="189"/>
      <c r="R4148" s="189"/>
      <c r="T4148" s="251"/>
      <c r="V4148" s="189"/>
      <c r="W4148" s="189"/>
      <c r="X4148" s="189"/>
      <c r="Y4148" s="189"/>
      <c r="AA4148" s="189"/>
      <c r="AB4148" s="189"/>
      <c r="AC4148" s="189"/>
    </row>
    <row r="4149" spans="1:29" s="246" customFormat="1" x14ac:dyDescent="0.3">
      <c r="A4149" s="189"/>
      <c r="F4149" s="247"/>
      <c r="J4149" s="189"/>
      <c r="K4149" s="189"/>
      <c r="L4149" s="189"/>
      <c r="M4149" s="189"/>
      <c r="N4149" s="189"/>
      <c r="O4149" s="189"/>
      <c r="P4149" s="189"/>
      <c r="Q4149" s="189"/>
      <c r="R4149" s="189"/>
      <c r="T4149" s="251"/>
      <c r="V4149" s="189"/>
      <c r="W4149" s="189"/>
      <c r="X4149" s="189"/>
      <c r="Y4149" s="189"/>
      <c r="AA4149" s="189"/>
      <c r="AB4149" s="189"/>
      <c r="AC4149" s="189"/>
    </row>
    <row r="4150" spans="1:29" s="246" customFormat="1" x14ac:dyDescent="0.3">
      <c r="A4150" s="189"/>
      <c r="F4150" s="247"/>
      <c r="J4150" s="189"/>
      <c r="K4150" s="189"/>
      <c r="L4150" s="189"/>
      <c r="M4150" s="189"/>
      <c r="N4150" s="189"/>
      <c r="O4150" s="189"/>
      <c r="P4150" s="189"/>
      <c r="Q4150" s="189"/>
      <c r="R4150" s="189"/>
      <c r="T4150" s="251"/>
      <c r="V4150" s="189"/>
      <c r="W4150" s="189"/>
      <c r="X4150" s="189"/>
      <c r="Y4150" s="189"/>
      <c r="AA4150" s="189"/>
      <c r="AB4150" s="189"/>
      <c r="AC4150" s="189"/>
    </row>
    <row r="4151" spans="1:29" s="246" customFormat="1" x14ac:dyDescent="0.3">
      <c r="A4151" s="189"/>
      <c r="F4151" s="247"/>
      <c r="J4151" s="189"/>
      <c r="K4151" s="189"/>
      <c r="L4151" s="189"/>
      <c r="M4151" s="189"/>
      <c r="N4151" s="189"/>
      <c r="O4151" s="189"/>
      <c r="P4151" s="189"/>
      <c r="Q4151" s="189"/>
      <c r="R4151" s="189"/>
      <c r="T4151" s="251"/>
      <c r="V4151" s="189"/>
      <c r="W4151" s="189"/>
      <c r="X4151" s="189"/>
      <c r="Y4151" s="189"/>
      <c r="AA4151" s="189"/>
      <c r="AB4151" s="189"/>
      <c r="AC4151" s="189"/>
    </row>
    <row r="4152" spans="1:29" s="246" customFormat="1" x14ac:dyDescent="0.3">
      <c r="A4152" s="189"/>
      <c r="F4152" s="247"/>
      <c r="J4152" s="189"/>
      <c r="K4152" s="189"/>
      <c r="L4152" s="189"/>
      <c r="M4152" s="189"/>
      <c r="N4152" s="189"/>
      <c r="O4152" s="189"/>
      <c r="P4152" s="189"/>
      <c r="Q4152" s="189"/>
      <c r="R4152" s="189"/>
      <c r="T4152" s="251"/>
      <c r="V4152" s="189"/>
      <c r="W4152" s="189"/>
      <c r="X4152" s="189"/>
      <c r="Y4152" s="189"/>
      <c r="AA4152" s="189"/>
      <c r="AB4152" s="189"/>
      <c r="AC4152" s="189"/>
    </row>
    <row r="4153" spans="1:29" s="246" customFormat="1" x14ac:dyDescent="0.3">
      <c r="A4153" s="189"/>
      <c r="F4153" s="247"/>
      <c r="J4153" s="189"/>
      <c r="K4153" s="189"/>
      <c r="L4153" s="189"/>
      <c r="M4153" s="189"/>
      <c r="N4153" s="189"/>
      <c r="O4153" s="189"/>
      <c r="P4153" s="189"/>
      <c r="Q4153" s="189"/>
      <c r="R4153" s="189"/>
      <c r="T4153" s="251"/>
      <c r="V4153" s="189"/>
      <c r="W4153" s="189"/>
      <c r="X4153" s="189"/>
      <c r="Y4153" s="189"/>
      <c r="AA4153" s="189"/>
      <c r="AB4153" s="189"/>
      <c r="AC4153" s="189"/>
    </row>
    <row r="4154" spans="1:29" s="246" customFormat="1" x14ac:dyDescent="0.3">
      <c r="A4154" s="189"/>
      <c r="F4154" s="247"/>
      <c r="J4154" s="189"/>
      <c r="K4154" s="189"/>
      <c r="L4154" s="189"/>
      <c r="M4154" s="189"/>
      <c r="N4154" s="189"/>
      <c r="O4154" s="189"/>
      <c r="P4154" s="189"/>
      <c r="Q4154" s="189"/>
      <c r="R4154" s="189"/>
      <c r="T4154" s="251"/>
      <c r="V4154" s="189"/>
      <c r="W4154" s="189"/>
      <c r="X4154" s="189"/>
      <c r="Y4154" s="189"/>
      <c r="AA4154" s="189"/>
      <c r="AB4154" s="189"/>
      <c r="AC4154" s="189"/>
    </row>
    <row r="4155" spans="1:29" s="246" customFormat="1" x14ac:dyDescent="0.3">
      <c r="A4155" s="189"/>
      <c r="F4155" s="247"/>
      <c r="J4155" s="189"/>
      <c r="K4155" s="189"/>
      <c r="L4155" s="189"/>
      <c r="M4155" s="189"/>
      <c r="N4155" s="189"/>
      <c r="O4155" s="189"/>
      <c r="P4155" s="189"/>
      <c r="Q4155" s="189"/>
      <c r="R4155" s="189"/>
      <c r="T4155" s="251"/>
      <c r="V4155" s="189"/>
      <c r="W4155" s="189"/>
      <c r="X4155" s="189"/>
      <c r="Y4155" s="189"/>
      <c r="AA4155" s="189"/>
      <c r="AB4155" s="189"/>
      <c r="AC4155" s="189"/>
    </row>
    <row r="4156" spans="1:29" s="246" customFormat="1" x14ac:dyDescent="0.3">
      <c r="A4156" s="189"/>
      <c r="F4156" s="247"/>
      <c r="J4156" s="189"/>
      <c r="K4156" s="189"/>
      <c r="L4156" s="189"/>
      <c r="M4156" s="189"/>
      <c r="N4156" s="189"/>
      <c r="O4156" s="189"/>
      <c r="P4156" s="189"/>
      <c r="Q4156" s="189"/>
      <c r="R4156" s="189"/>
      <c r="T4156" s="251"/>
      <c r="V4156" s="189"/>
      <c r="W4156" s="189"/>
      <c r="X4156" s="189"/>
      <c r="Y4156" s="189"/>
      <c r="AA4156" s="189"/>
      <c r="AB4156" s="189"/>
      <c r="AC4156" s="189"/>
    </row>
    <row r="4157" spans="1:29" s="246" customFormat="1" x14ac:dyDescent="0.3">
      <c r="A4157" s="189"/>
      <c r="F4157" s="247"/>
      <c r="J4157" s="189"/>
      <c r="K4157" s="189"/>
      <c r="L4157" s="189"/>
      <c r="M4157" s="189"/>
      <c r="N4157" s="189"/>
      <c r="O4157" s="189"/>
      <c r="P4157" s="189"/>
      <c r="Q4157" s="189"/>
      <c r="R4157" s="189"/>
      <c r="T4157" s="251"/>
      <c r="V4157" s="189"/>
      <c r="W4157" s="189"/>
      <c r="X4157" s="189"/>
      <c r="Y4157" s="189"/>
      <c r="AA4157" s="189"/>
      <c r="AB4157" s="189"/>
      <c r="AC4157" s="189"/>
    </row>
    <row r="4158" spans="1:29" s="246" customFormat="1" x14ac:dyDescent="0.3">
      <c r="A4158" s="189"/>
      <c r="F4158" s="247"/>
      <c r="J4158" s="189"/>
      <c r="K4158" s="189"/>
      <c r="L4158" s="189"/>
      <c r="M4158" s="189"/>
      <c r="N4158" s="189"/>
      <c r="O4158" s="189"/>
      <c r="P4158" s="189"/>
      <c r="Q4158" s="189"/>
      <c r="R4158" s="189"/>
      <c r="T4158" s="251"/>
      <c r="V4158" s="189"/>
      <c r="W4158" s="189"/>
      <c r="X4158" s="189"/>
      <c r="Y4158" s="189"/>
      <c r="AA4158" s="189"/>
      <c r="AB4158" s="189"/>
      <c r="AC4158" s="189"/>
    </row>
    <row r="4159" spans="1:29" s="246" customFormat="1" x14ac:dyDescent="0.3">
      <c r="A4159" s="189"/>
      <c r="F4159" s="247"/>
      <c r="J4159" s="189"/>
      <c r="K4159" s="189"/>
      <c r="L4159" s="189"/>
      <c r="M4159" s="189"/>
      <c r="N4159" s="189"/>
      <c r="O4159" s="189"/>
      <c r="P4159" s="189"/>
      <c r="Q4159" s="189"/>
      <c r="R4159" s="189"/>
      <c r="T4159" s="251"/>
      <c r="V4159" s="189"/>
      <c r="W4159" s="189"/>
      <c r="X4159" s="189"/>
      <c r="Y4159" s="189"/>
      <c r="AA4159" s="189"/>
      <c r="AB4159" s="189"/>
      <c r="AC4159" s="189"/>
    </row>
    <row r="4160" spans="1:29" s="246" customFormat="1" x14ac:dyDescent="0.3">
      <c r="A4160" s="189"/>
      <c r="F4160" s="247"/>
      <c r="J4160" s="189"/>
      <c r="K4160" s="189"/>
      <c r="L4160" s="189"/>
      <c r="M4160" s="189"/>
      <c r="N4160" s="189"/>
      <c r="O4160" s="189"/>
      <c r="P4160" s="189"/>
      <c r="Q4160" s="189"/>
      <c r="R4160" s="189"/>
      <c r="T4160" s="251"/>
      <c r="V4160" s="189"/>
      <c r="W4160" s="189"/>
      <c r="X4160" s="189"/>
      <c r="Y4160" s="189"/>
      <c r="AA4160" s="189"/>
      <c r="AB4160" s="189"/>
      <c r="AC4160" s="189"/>
    </row>
    <row r="4161" spans="1:29" s="246" customFormat="1" x14ac:dyDescent="0.3">
      <c r="A4161" s="189"/>
      <c r="F4161" s="247"/>
      <c r="J4161" s="189"/>
      <c r="K4161" s="189"/>
      <c r="L4161" s="189"/>
      <c r="M4161" s="189"/>
      <c r="N4161" s="189"/>
      <c r="O4161" s="189"/>
      <c r="P4161" s="189"/>
      <c r="Q4161" s="189"/>
      <c r="R4161" s="189"/>
      <c r="T4161" s="251"/>
      <c r="V4161" s="189"/>
      <c r="W4161" s="189"/>
      <c r="X4161" s="189"/>
      <c r="Y4161" s="189"/>
      <c r="AA4161" s="189"/>
      <c r="AB4161" s="189"/>
      <c r="AC4161" s="189"/>
    </row>
    <row r="4162" spans="1:29" s="246" customFormat="1" x14ac:dyDescent="0.3">
      <c r="A4162" s="189"/>
      <c r="F4162" s="247"/>
      <c r="J4162" s="189"/>
      <c r="K4162" s="189"/>
      <c r="L4162" s="189"/>
      <c r="M4162" s="189"/>
      <c r="N4162" s="189"/>
      <c r="O4162" s="189"/>
      <c r="P4162" s="189"/>
      <c r="Q4162" s="189"/>
      <c r="R4162" s="189"/>
      <c r="T4162" s="251"/>
      <c r="V4162" s="189"/>
      <c r="W4162" s="189"/>
      <c r="X4162" s="189"/>
      <c r="Y4162" s="189"/>
      <c r="AA4162" s="189"/>
      <c r="AB4162" s="189"/>
      <c r="AC4162" s="189"/>
    </row>
    <row r="4163" spans="1:29" s="246" customFormat="1" x14ac:dyDescent="0.3">
      <c r="A4163" s="189"/>
      <c r="F4163" s="247"/>
      <c r="J4163" s="189"/>
      <c r="K4163" s="189"/>
      <c r="L4163" s="189"/>
      <c r="M4163" s="189"/>
      <c r="N4163" s="189"/>
      <c r="O4163" s="189"/>
      <c r="P4163" s="189"/>
      <c r="Q4163" s="189"/>
      <c r="R4163" s="189"/>
      <c r="T4163" s="251"/>
      <c r="V4163" s="189"/>
      <c r="W4163" s="189"/>
      <c r="X4163" s="189"/>
      <c r="Y4163" s="189"/>
      <c r="AA4163" s="189"/>
      <c r="AB4163" s="189"/>
      <c r="AC4163" s="189"/>
    </row>
    <row r="4164" spans="1:29" s="246" customFormat="1" x14ac:dyDescent="0.3">
      <c r="A4164" s="189"/>
      <c r="F4164" s="247"/>
      <c r="J4164" s="189"/>
      <c r="K4164" s="189"/>
      <c r="L4164" s="189"/>
      <c r="M4164" s="189"/>
      <c r="N4164" s="189"/>
      <c r="O4164" s="189"/>
      <c r="P4164" s="189"/>
      <c r="Q4164" s="189"/>
      <c r="R4164" s="189"/>
      <c r="T4164" s="251"/>
      <c r="V4164" s="189"/>
      <c r="W4164" s="189"/>
      <c r="X4164" s="189"/>
      <c r="Y4164" s="189"/>
      <c r="AA4164" s="189"/>
      <c r="AB4164" s="189"/>
      <c r="AC4164" s="189"/>
    </row>
    <row r="4165" spans="1:29" s="246" customFormat="1" x14ac:dyDescent="0.3">
      <c r="A4165" s="189"/>
      <c r="F4165" s="247"/>
      <c r="J4165" s="189"/>
      <c r="K4165" s="189"/>
      <c r="L4165" s="189"/>
      <c r="M4165" s="189"/>
      <c r="N4165" s="189"/>
      <c r="O4165" s="189"/>
      <c r="P4165" s="189"/>
      <c r="Q4165" s="189"/>
      <c r="R4165" s="189"/>
      <c r="T4165" s="251"/>
      <c r="V4165" s="189"/>
      <c r="W4165" s="189"/>
      <c r="X4165" s="189"/>
      <c r="Y4165" s="189"/>
      <c r="AA4165" s="189"/>
      <c r="AB4165" s="189"/>
      <c r="AC4165" s="189"/>
    </row>
    <row r="4166" spans="1:29" s="246" customFormat="1" x14ac:dyDescent="0.3">
      <c r="A4166" s="189"/>
      <c r="F4166" s="247"/>
      <c r="J4166" s="189"/>
      <c r="K4166" s="189"/>
      <c r="L4166" s="189"/>
      <c r="M4166" s="189"/>
      <c r="N4166" s="189"/>
      <c r="O4166" s="189"/>
      <c r="P4166" s="189"/>
      <c r="Q4166" s="189"/>
      <c r="R4166" s="189"/>
      <c r="T4166" s="251"/>
      <c r="V4166" s="189"/>
      <c r="W4166" s="189"/>
      <c r="X4166" s="189"/>
      <c r="Y4166" s="189"/>
      <c r="AA4166" s="189"/>
      <c r="AB4166" s="189"/>
      <c r="AC4166" s="189"/>
    </row>
    <row r="4167" spans="1:29" s="246" customFormat="1" x14ac:dyDescent="0.3">
      <c r="A4167" s="189"/>
      <c r="F4167" s="247"/>
      <c r="J4167" s="189"/>
      <c r="K4167" s="189"/>
      <c r="L4167" s="189"/>
      <c r="M4167" s="189"/>
      <c r="N4167" s="189"/>
      <c r="O4167" s="189"/>
      <c r="P4167" s="189"/>
      <c r="Q4167" s="189"/>
      <c r="R4167" s="189"/>
      <c r="T4167" s="251"/>
      <c r="V4167" s="189"/>
      <c r="W4167" s="189"/>
      <c r="X4167" s="189"/>
      <c r="Y4167" s="189"/>
      <c r="AA4167" s="189"/>
      <c r="AB4167" s="189"/>
      <c r="AC4167" s="189"/>
    </row>
    <row r="4168" spans="1:29" s="246" customFormat="1" x14ac:dyDescent="0.3">
      <c r="A4168" s="189"/>
      <c r="F4168" s="247"/>
      <c r="J4168" s="189"/>
      <c r="K4168" s="189"/>
      <c r="L4168" s="189"/>
      <c r="M4168" s="189"/>
      <c r="N4168" s="189"/>
      <c r="O4168" s="189"/>
      <c r="P4168" s="189"/>
      <c r="Q4168" s="189"/>
      <c r="R4168" s="189"/>
      <c r="T4168" s="251"/>
      <c r="V4168" s="189"/>
      <c r="W4168" s="189"/>
      <c r="X4168" s="189"/>
      <c r="Y4168" s="189"/>
      <c r="AA4168" s="189"/>
      <c r="AB4168" s="189"/>
      <c r="AC4168" s="189"/>
    </row>
    <row r="4169" spans="1:29" s="246" customFormat="1" x14ac:dyDescent="0.3">
      <c r="A4169" s="189"/>
      <c r="F4169" s="247"/>
      <c r="J4169" s="189"/>
      <c r="K4169" s="189"/>
      <c r="L4169" s="189"/>
      <c r="M4169" s="189"/>
      <c r="N4169" s="189"/>
      <c r="O4169" s="189"/>
      <c r="P4169" s="189"/>
      <c r="Q4169" s="189"/>
      <c r="R4169" s="189"/>
      <c r="T4169" s="251"/>
      <c r="V4169" s="189"/>
      <c r="W4169" s="189"/>
      <c r="X4169" s="189"/>
      <c r="Y4169" s="189"/>
      <c r="AA4169" s="189"/>
      <c r="AB4169" s="189"/>
      <c r="AC4169" s="189"/>
    </row>
    <row r="4170" spans="1:29" s="246" customFormat="1" x14ac:dyDescent="0.3">
      <c r="A4170" s="189"/>
      <c r="F4170" s="247"/>
      <c r="J4170" s="189"/>
      <c r="K4170" s="189"/>
      <c r="L4170" s="189"/>
      <c r="M4170" s="189"/>
      <c r="N4170" s="189"/>
      <c r="O4170" s="189"/>
      <c r="P4170" s="189"/>
      <c r="Q4170" s="189"/>
      <c r="R4170" s="189"/>
      <c r="T4170" s="251"/>
      <c r="V4170" s="189"/>
      <c r="W4170" s="189"/>
      <c r="X4170" s="189"/>
      <c r="Y4170" s="189"/>
      <c r="AA4170" s="189"/>
      <c r="AB4170" s="189"/>
      <c r="AC4170" s="189"/>
    </row>
    <row r="4171" spans="1:29" s="246" customFormat="1" x14ac:dyDescent="0.3">
      <c r="A4171" s="189"/>
      <c r="F4171" s="247"/>
      <c r="J4171" s="189"/>
      <c r="K4171" s="189"/>
      <c r="L4171" s="189"/>
      <c r="M4171" s="189"/>
      <c r="N4171" s="189"/>
      <c r="O4171" s="189"/>
      <c r="P4171" s="189"/>
      <c r="Q4171" s="189"/>
      <c r="R4171" s="189"/>
      <c r="T4171" s="251"/>
      <c r="V4171" s="189"/>
      <c r="W4171" s="189"/>
      <c r="X4171" s="189"/>
      <c r="Y4171" s="189"/>
      <c r="AA4171" s="189"/>
      <c r="AB4171" s="189"/>
      <c r="AC4171" s="189"/>
    </row>
    <row r="4172" spans="1:29" s="246" customFormat="1" x14ac:dyDescent="0.3">
      <c r="A4172" s="189"/>
      <c r="F4172" s="247"/>
      <c r="J4172" s="189"/>
      <c r="K4172" s="189"/>
      <c r="L4172" s="189"/>
      <c r="M4172" s="189"/>
      <c r="N4172" s="189"/>
      <c r="O4172" s="189"/>
      <c r="P4172" s="189"/>
      <c r="Q4172" s="189"/>
      <c r="R4172" s="189"/>
      <c r="T4172" s="251"/>
      <c r="V4172" s="189"/>
      <c r="W4172" s="189"/>
      <c r="X4172" s="189"/>
      <c r="Y4172" s="189"/>
      <c r="AA4172" s="189"/>
      <c r="AB4172" s="189"/>
      <c r="AC4172" s="189"/>
    </row>
    <row r="4173" spans="1:29" s="246" customFormat="1" x14ac:dyDescent="0.3">
      <c r="A4173" s="189"/>
      <c r="F4173" s="247"/>
      <c r="J4173" s="189"/>
      <c r="K4173" s="189"/>
      <c r="L4173" s="189"/>
      <c r="M4173" s="189"/>
      <c r="N4173" s="189"/>
      <c r="O4173" s="189"/>
      <c r="P4173" s="189"/>
      <c r="Q4173" s="189"/>
      <c r="R4173" s="189"/>
      <c r="T4173" s="251"/>
      <c r="V4173" s="189"/>
      <c r="W4173" s="189"/>
      <c r="X4173" s="189"/>
      <c r="Y4173" s="189"/>
      <c r="AA4173" s="189"/>
      <c r="AB4173" s="189"/>
      <c r="AC4173" s="189"/>
    </row>
    <row r="4174" spans="1:29" s="246" customFormat="1" x14ac:dyDescent="0.3">
      <c r="A4174" s="189"/>
      <c r="F4174" s="247"/>
      <c r="J4174" s="189"/>
      <c r="K4174" s="189"/>
      <c r="L4174" s="189"/>
      <c r="M4174" s="189"/>
      <c r="N4174" s="189"/>
      <c r="O4174" s="189"/>
      <c r="P4174" s="189"/>
      <c r="Q4174" s="189"/>
      <c r="R4174" s="189"/>
      <c r="T4174" s="251"/>
      <c r="V4174" s="189"/>
      <c r="W4174" s="189"/>
      <c r="X4174" s="189"/>
      <c r="Y4174" s="189"/>
      <c r="AA4174" s="189"/>
      <c r="AB4174" s="189"/>
      <c r="AC4174" s="189"/>
    </row>
    <row r="4175" spans="1:29" s="246" customFormat="1" x14ac:dyDescent="0.3">
      <c r="A4175" s="189"/>
      <c r="F4175" s="247"/>
      <c r="J4175" s="189"/>
      <c r="K4175" s="189"/>
      <c r="L4175" s="189"/>
      <c r="M4175" s="189"/>
      <c r="N4175" s="189"/>
      <c r="O4175" s="189"/>
      <c r="P4175" s="189"/>
      <c r="Q4175" s="189"/>
      <c r="R4175" s="189"/>
      <c r="T4175" s="251"/>
      <c r="V4175" s="189"/>
      <c r="W4175" s="189"/>
      <c r="X4175" s="189"/>
      <c r="Y4175" s="189"/>
      <c r="AA4175" s="189"/>
      <c r="AB4175" s="189"/>
      <c r="AC4175" s="189"/>
    </row>
    <row r="4176" spans="1:29" s="246" customFormat="1" x14ac:dyDescent="0.3">
      <c r="A4176" s="189"/>
      <c r="F4176" s="247"/>
      <c r="J4176" s="189"/>
      <c r="K4176" s="189"/>
      <c r="L4176" s="189"/>
      <c r="M4176" s="189"/>
      <c r="N4176" s="189"/>
      <c r="O4176" s="189"/>
      <c r="P4176" s="189"/>
      <c r="Q4176" s="189"/>
      <c r="R4176" s="189"/>
      <c r="T4176" s="251"/>
      <c r="V4176" s="189"/>
      <c r="W4176" s="189"/>
      <c r="X4176" s="189"/>
      <c r="Y4176" s="189"/>
      <c r="AA4176" s="189"/>
      <c r="AB4176" s="189"/>
      <c r="AC4176" s="189"/>
    </row>
    <row r="4177" spans="1:29" s="246" customFormat="1" x14ac:dyDescent="0.3">
      <c r="A4177" s="189"/>
      <c r="F4177" s="247"/>
      <c r="J4177" s="189"/>
      <c r="K4177" s="189"/>
      <c r="L4177" s="189"/>
      <c r="M4177" s="189"/>
      <c r="N4177" s="189"/>
      <c r="O4177" s="189"/>
      <c r="P4177" s="189"/>
      <c r="Q4177" s="189"/>
      <c r="R4177" s="189"/>
      <c r="T4177" s="251"/>
      <c r="V4177" s="189"/>
      <c r="W4177" s="189"/>
      <c r="X4177" s="189"/>
      <c r="Y4177" s="189"/>
      <c r="AA4177" s="189"/>
      <c r="AB4177" s="189"/>
      <c r="AC4177" s="189"/>
    </row>
    <row r="4178" spans="1:29" s="246" customFormat="1" x14ac:dyDescent="0.3">
      <c r="A4178" s="189"/>
      <c r="F4178" s="247"/>
      <c r="J4178" s="189"/>
      <c r="K4178" s="189"/>
      <c r="L4178" s="189"/>
      <c r="M4178" s="189"/>
      <c r="N4178" s="189"/>
      <c r="O4178" s="189"/>
      <c r="P4178" s="189"/>
      <c r="Q4178" s="189"/>
      <c r="R4178" s="189"/>
      <c r="T4178" s="251"/>
      <c r="V4178" s="189"/>
      <c r="W4178" s="189"/>
      <c r="X4178" s="189"/>
      <c r="Y4178" s="189"/>
      <c r="AA4178" s="189"/>
      <c r="AB4178" s="189"/>
      <c r="AC4178" s="189"/>
    </row>
    <row r="4179" spans="1:29" s="246" customFormat="1" x14ac:dyDescent="0.3">
      <c r="A4179" s="189"/>
      <c r="F4179" s="247"/>
      <c r="J4179" s="189"/>
      <c r="K4179" s="189"/>
      <c r="L4179" s="189"/>
      <c r="M4179" s="189"/>
      <c r="N4179" s="189"/>
      <c r="O4179" s="189"/>
      <c r="P4179" s="189"/>
      <c r="Q4179" s="189"/>
      <c r="R4179" s="189"/>
      <c r="T4179" s="251"/>
      <c r="V4179" s="189"/>
      <c r="W4179" s="189"/>
      <c r="X4179" s="189"/>
      <c r="Y4179" s="189"/>
      <c r="AA4179" s="189"/>
      <c r="AB4179" s="189"/>
      <c r="AC4179" s="189"/>
    </row>
    <row r="4180" spans="1:29" s="246" customFormat="1" x14ac:dyDescent="0.3">
      <c r="A4180" s="189"/>
      <c r="F4180" s="247"/>
      <c r="J4180" s="189"/>
      <c r="K4180" s="189"/>
      <c r="L4180" s="189"/>
      <c r="M4180" s="189"/>
      <c r="N4180" s="189"/>
      <c r="O4180" s="189"/>
      <c r="P4180" s="189"/>
      <c r="Q4180" s="189"/>
      <c r="R4180" s="189"/>
      <c r="T4180" s="251"/>
      <c r="V4180" s="189"/>
      <c r="W4180" s="189"/>
      <c r="X4180" s="189"/>
      <c r="Y4180" s="189"/>
      <c r="AA4180" s="189"/>
      <c r="AB4180" s="189"/>
      <c r="AC4180" s="189"/>
    </row>
    <row r="4181" spans="1:29" s="246" customFormat="1" x14ac:dyDescent="0.3">
      <c r="A4181" s="189"/>
      <c r="F4181" s="247"/>
      <c r="J4181" s="189"/>
      <c r="K4181" s="189"/>
      <c r="L4181" s="189"/>
      <c r="M4181" s="189"/>
      <c r="N4181" s="189"/>
      <c r="O4181" s="189"/>
      <c r="P4181" s="189"/>
      <c r="Q4181" s="189"/>
      <c r="R4181" s="189"/>
      <c r="T4181" s="251"/>
      <c r="V4181" s="189"/>
      <c r="W4181" s="189"/>
      <c r="X4181" s="189"/>
      <c r="Y4181" s="189"/>
      <c r="AA4181" s="189"/>
      <c r="AB4181" s="189"/>
      <c r="AC4181" s="189"/>
    </row>
    <row r="4182" spans="1:29" s="246" customFormat="1" x14ac:dyDescent="0.3">
      <c r="A4182" s="189"/>
      <c r="F4182" s="247"/>
      <c r="J4182" s="189"/>
      <c r="K4182" s="189"/>
      <c r="L4182" s="189"/>
      <c r="M4182" s="189"/>
      <c r="N4182" s="189"/>
      <c r="O4182" s="189"/>
      <c r="P4182" s="189"/>
      <c r="Q4182" s="189"/>
      <c r="R4182" s="189"/>
      <c r="T4182" s="251"/>
      <c r="V4182" s="189"/>
      <c r="W4182" s="189"/>
      <c r="X4182" s="189"/>
      <c r="Y4182" s="189"/>
      <c r="AA4182" s="189"/>
      <c r="AB4182" s="189"/>
      <c r="AC4182" s="189"/>
    </row>
    <row r="4183" spans="1:29" s="246" customFormat="1" x14ac:dyDescent="0.3">
      <c r="A4183" s="189"/>
      <c r="F4183" s="247"/>
      <c r="J4183" s="189"/>
      <c r="K4183" s="189"/>
      <c r="L4183" s="189"/>
      <c r="M4183" s="189"/>
      <c r="N4183" s="189"/>
      <c r="O4183" s="189"/>
      <c r="P4183" s="189"/>
      <c r="Q4183" s="189"/>
      <c r="R4183" s="189"/>
      <c r="T4183" s="251"/>
      <c r="V4183" s="189"/>
      <c r="W4183" s="189"/>
      <c r="X4183" s="189"/>
      <c r="Y4183" s="189"/>
      <c r="AA4183" s="189"/>
      <c r="AB4183" s="189"/>
      <c r="AC4183" s="189"/>
    </row>
    <row r="4184" spans="1:29" s="246" customFormat="1" x14ac:dyDescent="0.3">
      <c r="A4184" s="189"/>
      <c r="F4184" s="247"/>
      <c r="J4184" s="189"/>
      <c r="K4184" s="189"/>
      <c r="L4184" s="189"/>
      <c r="M4184" s="189"/>
      <c r="N4184" s="189"/>
      <c r="O4184" s="189"/>
      <c r="P4184" s="189"/>
      <c r="Q4184" s="189"/>
      <c r="R4184" s="189"/>
      <c r="T4184" s="251"/>
      <c r="V4184" s="189"/>
      <c r="W4184" s="189"/>
      <c r="X4184" s="189"/>
      <c r="Y4184" s="189"/>
      <c r="AA4184" s="189"/>
      <c r="AB4184" s="189"/>
      <c r="AC4184" s="189"/>
    </row>
    <row r="4185" spans="1:29" s="246" customFormat="1" x14ac:dyDescent="0.3">
      <c r="A4185" s="189"/>
      <c r="F4185" s="247"/>
      <c r="J4185" s="189"/>
      <c r="K4185" s="189"/>
      <c r="L4185" s="189"/>
      <c r="M4185" s="189"/>
      <c r="N4185" s="189"/>
      <c r="O4185" s="189"/>
      <c r="P4185" s="189"/>
      <c r="Q4185" s="189"/>
      <c r="R4185" s="189"/>
      <c r="T4185" s="251"/>
      <c r="V4185" s="189"/>
      <c r="W4185" s="189"/>
      <c r="X4185" s="189"/>
      <c r="Y4185" s="189"/>
      <c r="AA4185" s="189"/>
      <c r="AB4185" s="189"/>
      <c r="AC4185" s="189"/>
    </row>
    <row r="4186" spans="1:29" s="246" customFormat="1" x14ac:dyDescent="0.3">
      <c r="A4186" s="189"/>
      <c r="F4186" s="247"/>
      <c r="J4186" s="189"/>
      <c r="K4186" s="189"/>
      <c r="L4186" s="189"/>
      <c r="M4186" s="189"/>
      <c r="N4186" s="189"/>
      <c r="O4186" s="189"/>
      <c r="P4186" s="189"/>
      <c r="Q4186" s="189"/>
      <c r="R4186" s="189"/>
      <c r="T4186" s="251"/>
      <c r="V4186" s="189"/>
      <c r="W4186" s="189"/>
      <c r="X4186" s="189"/>
      <c r="Y4186" s="189"/>
      <c r="AA4186" s="189"/>
      <c r="AB4186" s="189"/>
      <c r="AC4186" s="189"/>
    </row>
    <row r="4187" spans="1:29" s="246" customFormat="1" x14ac:dyDescent="0.3">
      <c r="A4187" s="189"/>
      <c r="F4187" s="247"/>
      <c r="J4187" s="189"/>
      <c r="K4187" s="189"/>
      <c r="L4187" s="189"/>
      <c r="M4187" s="189"/>
      <c r="N4187" s="189"/>
      <c r="O4187" s="189"/>
      <c r="P4187" s="189"/>
      <c r="Q4187" s="189"/>
      <c r="R4187" s="189"/>
      <c r="T4187" s="251"/>
      <c r="V4187" s="189"/>
      <c r="W4187" s="189"/>
      <c r="X4187" s="189"/>
      <c r="Y4187" s="189"/>
      <c r="AA4187" s="189"/>
      <c r="AB4187" s="189"/>
      <c r="AC4187" s="189"/>
    </row>
    <row r="4188" spans="1:29" s="246" customFormat="1" x14ac:dyDescent="0.3">
      <c r="A4188" s="189"/>
      <c r="F4188" s="247"/>
      <c r="J4188" s="189"/>
      <c r="K4188" s="189"/>
      <c r="L4188" s="189"/>
      <c r="M4188" s="189"/>
      <c r="N4188" s="189"/>
      <c r="O4188" s="189"/>
      <c r="P4188" s="189"/>
      <c r="Q4188" s="189"/>
      <c r="R4188" s="189"/>
      <c r="T4188" s="251"/>
      <c r="V4188" s="189"/>
      <c r="W4188" s="189"/>
      <c r="X4188" s="189"/>
      <c r="Y4188" s="189"/>
      <c r="AA4188" s="189"/>
      <c r="AB4188" s="189"/>
      <c r="AC4188" s="189"/>
    </row>
    <row r="4189" spans="1:29" s="246" customFormat="1" x14ac:dyDescent="0.3">
      <c r="A4189" s="189"/>
      <c r="F4189" s="247"/>
      <c r="J4189" s="189"/>
      <c r="K4189" s="189"/>
      <c r="L4189" s="189"/>
      <c r="M4189" s="189"/>
      <c r="N4189" s="189"/>
      <c r="O4189" s="189"/>
      <c r="P4189" s="189"/>
      <c r="Q4189" s="189"/>
      <c r="R4189" s="189"/>
      <c r="T4189" s="251"/>
      <c r="V4189" s="189"/>
      <c r="W4189" s="189"/>
      <c r="X4189" s="189"/>
      <c r="Y4189" s="189"/>
      <c r="AA4189" s="189"/>
      <c r="AB4189" s="189"/>
      <c r="AC4189" s="189"/>
    </row>
    <row r="4190" spans="1:29" s="246" customFormat="1" x14ac:dyDescent="0.3">
      <c r="A4190" s="189"/>
      <c r="F4190" s="247"/>
      <c r="J4190" s="189"/>
      <c r="K4190" s="189"/>
      <c r="L4190" s="189"/>
      <c r="M4190" s="189"/>
      <c r="N4190" s="189"/>
      <c r="O4190" s="189"/>
      <c r="P4190" s="189"/>
      <c r="Q4190" s="189"/>
      <c r="R4190" s="189"/>
      <c r="T4190" s="251"/>
      <c r="V4190" s="189"/>
      <c r="W4190" s="189"/>
      <c r="X4190" s="189"/>
      <c r="Y4190" s="189"/>
      <c r="AA4190" s="189"/>
      <c r="AB4190" s="189"/>
      <c r="AC4190" s="189"/>
    </row>
    <row r="4191" spans="1:29" s="246" customFormat="1" x14ac:dyDescent="0.3">
      <c r="A4191" s="189"/>
      <c r="F4191" s="247"/>
      <c r="J4191" s="189"/>
      <c r="K4191" s="189"/>
      <c r="L4191" s="189"/>
      <c r="M4191" s="189"/>
      <c r="N4191" s="189"/>
      <c r="O4191" s="189"/>
      <c r="P4191" s="189"/>
      <c r="Q4191" s="189"/>
      <c r="R4191" s="189"/>
      <c r="T4191" s="251"/>
      <c r="V4191" s="189"/>
      <c r="W4191" s="189"/>
      <c r="X4191" s="189"/>
      <c r="Y4191" s="189"/>
      <c r="AA4191" s="189"/>
      <c r="AB4191" s="189"/>
      <c r="AC4191" s="189"/>
    </row>
    <row r="4192" spans="1:29" s="246" customFormat="1" x14ac:dyDescent="0.3">
      <c r="A4192" s="189"/>
      <c r="F4192" s="247"/>
      <c r="J4192" s="189"/>
      <c r="K4192" s="189"/>
      <c r="L4192" s="189"/>
      <c r="M4192" s="189"/>
      <c r="N4192" s="189"/>
      <c r="O4192" s="189"/>
      <c r="P4192" s="189"/>
      <c r="Q4192" s="189"/>
      <c r="R4192" s="189"/>
      <c r="T4192" s="251"/>
      <c r="V4192" s="189"/>
      <c r="W4192" s="189"/>
      <c r="X4192" s="189"/>
      <c r="Y4192" s="189"/>
      <c r="AA4192" s="189"/>
      <c r="AB4192" s="189"/>
      <c r="AC4192" s="189"/>
    </row>
    <row r="4193" spans="1:29" s="246" customFormat="1" x14ac:dyDescent="0.3">
      <c r="A4193" s="189"/>
      <c r="F4193" s="247"/>
      <c r="J4193" s="189"/>
      <c r="K4193" s="189"/>
      <c r="L4193" s="189"/>
      <c r="M4193" s="189"/>
      <c r="N4193" s="189"/>
      <c r="O4193" s="189"/>
      <c r="P4193" s="189"/>
      <c r="Q4193" s="189"/>
      <c r="R4193" s="189"/>
      <c r="T4193" s="251"/>
      <c r="V4193" s="189"/>
      <c r="W4193" s="189"/>
      <c r="X4193" s="189"/>
      <c r="Y4193" s="189"/>
      <c r="AA4193" s="189"/>
      <c r="AB4193" s="189"/>
      <c r="AC4193" s="189"/>
    </row>
    <row r="4194" spans="1:29" s="246" customFormat="1" x14ac:dyDescent="0.3">
      <c r="A4194" s="189"/>
      <c r="F4194" s="247"/>
      <c r="J4194" s="189"/>
      <c r="K4194" s="189"/>
      <c r="L4194" s="189"/>
      <c r="M4194" s="189"/>
      <c r="N4194" s="189"/>
      <c r="O4194" s="189"/>
      <c r="P4194" s="189"/>
      <c r="Q4194" s="189"/>
      <c r="R4194" s="189"/>
      <c r="T4194" s="251"/>
      <c r="V4194" s="189"/>
      <c r="W4194" s="189"/>
      <c r="X4194" s="189"/>
      <c r="Y4194" s="189"/>
      <c r="AA4194" s="189"/>
      <c r="AB4194" s="189"/>
      <c r="AC4194" s="189"/>
    </row>
    <row r="4195" spans="1:29" s="246" customFormat="1" x14ac:dyDescent="0.3">
      <c r="A4195" s="189"/>
      <c r="F4195" s="247"/>
      <c r="J4195" s="189"/>
      <c r="K4195" s="189"/>
      <c r="L4195" s="189"/>
      <c r="M4195" s="189"/>
      <c r="N4195" s="189"/>
      <c r="O4195" s="189"/>
      <c r="P4195" s="189"/>
      <c r="Q4195" s="189"/>
      <c r="R4195" s="189"/>
      <c r="T4195" s="251"/>
      <c r="V4195" s="189"/>
      <c r="W4195" s="189"/>
      <c r="X4195" s="189"/>
      <c r="Y4195" s="189"/>
      <c r="AA4195" s="189"/>
      <c r="AB4195" s="189"/>
      <c r="AC4195" s="189"/>
    </row>
    <row r="4196" spans="1:29" s="246" customFormat="1" x14ac:dyDescent="0.3">
      <c r="A4196" s="189"/>
      <c r="F4196" s="247"/>
      <c r="J4196" s="189"/>
      <c r="K4196" s="189"/>
      <c r="L4196" s="189"/>
      <c r="M4196" s="189"/>
      <c r="N4196" s="189"/>
      <c r="O4196" s="189"/>
      <c r="P4196" s="189"/>
      <c r="Q4196" s="189"/>
      <c r="R4196" s="189"/>
      <c r="T4196" s="251"/>
      <c r="V4196" s="189"/>
      <c r="W4196" s="189"/>
      <c r="X4196" s="189"/>
      <c r="Y4196" s="189"/>
      <c r="AA4196" s="189"/>
      <c r="AB4196" s="189"/>
      <c r="AC4196" s="189"/>
    </row>
    <row r="4197" spans="1:29" s="246" customFormat="1" x14ac:dyDescent="0.3">
      <c r="A4197" s="189"/>
      <c r="F4197" s="247"/>
      <c r="J4197" s="189"/>
      <c r="K4197" s="189"/>
      <c r="L4197" s="189"/>
      <c r="M4197" s="189"/>
      <c r="N4197" s="189"/>
      <c r="O4197" s="189"/>
      <c r="P4197" s="189"/>
      <c r="Q4197" s="189"/>
      <c r="R4197" s="189"/>
      <c r="T4197" s="251"/>
      <c r="V4197" s="189"/>
      <c r="W4197" s="189"/>
      <c r="X4197" s="189"/>
      <c r="Y4197" s="189"/>
      <c r="AA4197" s="189"/>
      <c r="AB4197" s="189"/>
      <c r="AC4197" s="189"/>
    </row>
    <row r="4198" spans="1:29" s="246" customFormat="1" x14ac:dyDescent="0.3">
      <c r="A4198" s="189"/>
      <c r="F4198" s="247"/>
      <c r="J4198" s="189"/>
      <c r="K4198" s="189"/>
      <c r="L4198" s="189"/>
      <c r="M4198" s="189"/>
      <c r="N4198" s="189"/>
      <c r="O4198" s="189"/>
      <c r="P4198" s="189"/>
      <c r="Q4198" s="189"/>
      <c r="R4198" s="189"/>
      <c r="T4198" s="251"/>
      <c r="V4198" s="189"/>
      <c r="W4198" s="189"/>
      <c r="X4198" s="189"/>
      <c r="Y4198" s="189"/>
      <c r="AA4198" s="189"/>
      <c r="AB4198" s="189"/>
      <c r="AC4198" s="189"/>
    </row>
    <row r="4199" spans="1:29" s="246" customFormat="1" x14ac:dyDescent="0.3">
      <c r="A4199" s="189"/>
      <c r="F4199" s="247"/>
      <c r="J4199" s="189"/>
      <c r="K4199" s="189"/>
      <c r="L4199" s="189"/>
      <c r="M4199" s="189"/>
      <c r="N4199" s="189"/>
      <c r="O4199" s="189"/>
      <c r="P4199" s="189"/>
      <c r="Q4199" s="189"/>
      <c r="R4199" s="189"/>
      <c r="T4199" s="251"/>
      <c r="V4199" s="189"/>
      <c r="W4199" s="189"/>
      <c r="X4199" s="189"/>
      <c r="Y4199" s="189"/>
      <c r="AA4199" s="189"/>
      <c r="AB4199" s="189"/>
      <c r="AC4199" s="189"/>
    </row>
    <row r="4200" spans="1:29" s="246" customFormat="1" x14ac:dyDescent="0.3">
      <c r="A4200" s="189"/>
      <c r="F4200" s="247"/>
      <c r="J4200" s="189"/>
      <c r="K4200" s="189"/>
      <c r="L4200" s="189"/>
      <c r="M4200" s="189"/>
      <c r="N4200" s="189"/>
      <c r="O4200" s="189"/>
      <c r="P4200" s="189"/>
      <c r="Q4200" s="189"/>
      <c r="R4200" s="189"/>
      <c r="T4200" s="251"/>
      <c r="V4200" s="189"/>
      <c r="W4200" s="189"/>
      <c r="X4200" s="189"/>
      <c r="Y4200" s="189"/>
      <c r="AA4200" s="189"/>
      <c r="AB4200" s="189"/>
      <c r="AC4200" s="189"/>
    </row>
    <row r="4201" spans="1:29" s="246" customFormat="1" x14ac:dyDescent="0.3">
      <c r="A4201" s="189"/>
      <c r="F4201" s="247"/>
      <c r="J4201" s="189"/>
      <c r="K4201" s="189"/>
      <c r="L4201" s="189"/>
      <c r="M4201" s="189"/>
      <c r="N4201" s="189"/>
      <c r="O4201" s="189"/>
      <c r="P4201" s="189"/>
      <c r="Q4201" s="189"/>
      <c r="R4201" s="189"/>
      <c r="T4201" s="251"/>
      <c r="V4201" s="189"/>
      <c r="W4201" s="189"/>
      <c r="X4201" s="189"/>
      <c r="Y4201" s="189"/>
      <c r="AA4201" s="189"/>
      <c r="AB4201" s="189"/>
      <c r="AC4201" s="189"/>
    </row>
    <row r="4202" spans="1:29" s="246" customFormat="1" x14ac:dyDescent="0.3">
      <c r="A4202" s="189"/>
      <c r="F4202" s="247"/>
      <c r="J4202" s="189"/>
      <c r="K4202" s="189"/>
      <c r="L4202" s="189"/>
      <c r="M4202" s="189"/>
      <c r="N4202" s="189"/>
      <c r="O4202" s="189"/>
      <c r="P4202" s="189"/>
      <c r="Q4202" s="189"/>
      <c r="R4202" s="189"/>
      <c r="T4202" s="251"/>
      <c r="V4202" s="189"/>
      <c r="W4202" s="189"/>
      <c r="X4202" s="189"/>
      <c r="Y4202" s="189"/>
      <c r="AA4202" s="189"/>
      <c r="AB4202" s="189"/>
      <c r="AC4202" s="189"/>
    </row>
    <row r="4203" spans="1:29" s="246" customFormat="1" x14ac:dyDescent="0.3">
      <c r="A4203" s="189"/>
      <c r="F4203" s="247"/>
      <c r="J4203" s="189"/>
      <c r="K4203" s="189"/>
      <c r="L4203" s="189"/>
      <c r="M4203" s="189"/>
      <c r="N4203" s="189"/>
      <c r="O4203" s="189"/>
      <c r="P4203" s="189"/>
      <c r="Q4203" s="189"/>
      <c r="R4203" s="189"/>
      <c r="T4203" s="251"/>
      <c r="V4203" s="189"/>
      <c r="W4203" s="189"/>
      <c r="X4203" s="189"/>
      <c r="Y4203" s="189"/>
      <c r="AA4203" s="189"/>
      <c r="AB4203" s="189"/>
      <c r="AC4203" s="189"/>
    </row>
    <row r="4204" spans="1:29" s="246" customFormat="1" x14ac:dyDescent="0.3">
      <c r="A4204" s="189"/>
      <c r="F4204" s="247"/>
      <c r="J4204" s="189"/>
      <c r="K4204" s="189"/>
      <c r="L4204" s="189"/>
      <c r="M4204" s="189"/>
      <c r="N4204" s="189"/>
      <c r="O4204" s="189"/>
      <c r="P4204" s="189"/>
      <c r="Q4204" s="189"/>
      <c r="R4204" s="189"/>
      <c r="T4204" s="251"/>
      <c r="V4204" s="189"/>
      <c r="W4204" s="189"/>
      <c r="X4204" s="189"/>
      <c r="Y4204" s="189"/>
      <c r="AA4204" s="189"/>
      <c r="AB4204" s="189"/>
      <c r="AC4204" s="189"/>
    </row>
    <row r="4205" spans="1:29" s="246" customFormat="1" x14ac:dyDescent="0.3">
      <c r="A4205" s="189"/>
      <c r="F4205" s="247"/>
      <c r="J4205" s="189"/>
      <c r="K4205" s="189"/>
      <c r="L4205" s="189"/>
      <c r="M4205" s="189"/>
      <c r="N4205" s="189"/>
      <c r="O4205" s="189"/>
      <c r="P4205" s="189"/>
      <c r="Q4205" s="189"/>
      <c r="R4205" s="189"/>
      <c r="T4205" s="251"/>
      <c r="V4205" s="189"/>
      <c r="W4205" s="189"/>
      <c r="X4205" s="189"/>
      <c r="Y4205" s="189"/>
      <c r="AA4205" s="189"/>
      <c r="AB4205" s="189"/>
      <c r="AC4205" s="189"/>
    </row>
    <row r="4206" spans="1:29" s="246" customFormat="1" x14ac:dyDescent="0.3">
      <c r="A4206" s="189"/>
      <c r="F4206" s="247"/>
      <c r="J4206" s="189"/>
      <c r="K4206" s="189"/>
      <c r="L4206" s="189"/>
      <c r="M4206" s="189"/>
      <c r="N4206" s="189"/>
      <c r="O4206" s="189"/>
      <c r="P4206" s="189"/>
      <c r="Q4206" s="189"/>
      <c r="R4206" s="189"/>
      <c r="T4206" s="251"/>
      <c r="V4206" s="189"/>
      <c r="W4206" s="189"/>
      <c r="X4206" s="189"/>
      <c r="Y4206" s="189"/>
      <c r="AA4206" s="189"/>
      <c r="AB4206" s="189"/>
      <c r="AC4206" s="189"/>
    </row>
    <row r="4207" spans="1:29" s="246" customFormat="1" x14ac:dyDescent="0.3">
      <c r="A4207" s="189"/>
      <c r="F4207" s="247"/>
      <c r="J4207" s="189"/>
      <c r="K4207" s="189"/>
      <c r="L4207" s="189"/>
      <c r="M4207" s="189"/>
      <c r="N4207" s="189"/>
      <c r="O4207" s="189"/>
      <c r="P4207" s="189"/>
      <c r="Q4207" s="189"/>
      <c r="R4207" s="189"/>
      <c r="T4207" s="251"/>
      <c r="V4207" s="189"/>
      <c r="W4207" s="189"/>
      <c r="X4207" s="189"/>
      <c r="Y4207" s="189"/>
      <c r="AA4207" s="189"/>
      <c r="AB4207" s="189"/>
      <c r="AC4207" s="189"/>
    </row>
    <row r="4208" spans="1:29" s="246" customFormat="1" x14ac:dyDescent="0.3">
      <c r="A4208" s="189"/>
      <c r="F4208" s="247"/>
      <c r="J4208" s="189"/>
      <c r="K4208" s="189"/>
      <c r="L4208" s="189"/>
      <c r="M4208" s="189"/>
      <c r="N4208" s="189"/>
      <c r="O4208" s="189"/>
      <c r="P4208" s="189"/>
      <c r="Q4208" s="189"/>
      <c r="R4208" s="189"/>
      <c r="T4208" s="251"/>
      <c r="V4208" s="189"/>
      <c r="W4208" s="189"/>
      <c r="X4208" s="189"/>
      <c r="Y4208" s="189"/>
      <c r="AA4208" s="189"/>
      <c r="AB4208" s="189"/>
      <c r="AC4208" s="189"/>
    </row>
    <row r="4209" spans="1:29" s="246" customFormat="1" x14ac:dyDescent="0.3">
      <c r="A4209" s="189"/>
      <c r="F4209" s="247"/>
      <c r="J4209" s="189"/>
      <c r="K4209" s="189"/>
      <c r="L4209" s="189"/>
      <c r="M4209" s="189"/>
      <c r="N4209" s="189"/>
      <c r="O4209" s="189"/>
      <c r="P4209" s="189"/>
      <c r="Q4209" s="189"/>
      <c r="R4209" s="189"/>
      <c r="T4209" s="251"/>
      <c r="V4209" s="189"/>
      <c r="W4209" s="189"/>
      <c r="X4209" s="189"/>
      <c r="Y4209" s="189"/>
      <c r="AA4209" s="189"/>
      <c r="AB4209" s="189"/>
      <c r="AC4209" s="189"/>
    </row>
    <row r="4210" spans="1:29" s="246" customFormat="1" x14ac:dyDescent="0.3">
      <c r="A4210" s="189"/>
      <c r="F4210" s="247"/>
      <c r="J4210" s="189"/>
      <c r="K4210" s="189"/>
      <c r="L4210" s="189"/>
      <c r="M4210" s="189"/>
      <c r="N4210" s="189"/>
      <c r="O4210" s="189"/>
      <c r="P4210" s="189"/>
      <c r="Q4210" s="189"/>
      <c r="R4210" s="189"/>
      <c r="T4210" s="251"/>
      <c r="V4210" s="189"/>
      <c r="W4210" s="189"/>
      <c r="X4210" s="189"/>
      <c r="Y4210" s="189"/>
      <c r="AA4210" s="189"/>
      <c r="AB4210" s="189"/>
      <c r="AC4210" s="189"/>
    </row>
    <row r="4211" spans="1:29" s="246" customFormat="1" x14ac:dyDescent="0.3">
      <c r="A4211" s="189"/>
      <c r="F4211" s="247"/>
      <c r="J4211" s="189"/>
      <c r="K4211" s="189"/>
      <c r="L4211" s="189"/>
      <c r="M4211" s="189"/>
      <c r="N4211" s="189"/>
      <c r="O4211" s="189"/>
      <c r="P4211" s="189"/>
      <c r="Q4211" s="189"/>
      <c r="R4211" s="189"/>
      <c r="T4211" s="251"/>
      <c r="V4211" s="189"/>
      <c r="W4211" s="189"/>
      <c r="X4211" s="189"/>
      <c r="Y4211" s="189"/>
      <c r="AA4211" s="189"/>
      <c r="AB4211" s="189"/>
      <c r="AC4211" s="189"/>
    </row>
    <row r="4212" spans="1:29" s="246" customFormat="1" x14ac:dyDescent="0.3">
      <c r="A4212" s="189"/>
      <c r="F4212" s="247"/>
      <c r="J4212" s="189"/>
      <c r="K4212" s="189"/>
      <c r="L4212" s="189"/>
      <c r="M4212" s="189"/>
      <c r="N4212" s="189"/>
      <c r="O4212" s="189"/>
      <c r="P4212" s="189"/>
      <c r="Q4212" s="189"/>
      <c r="R4212" s="189"/>
      <c r="T4212" s="251"/>
      <c r="V4212" s="189"/>
      <c r="W4212" s="189"/>
      <c r="X4212" s="189"/>
      <c r="Y4212" s="189"/>
      <c r="AA4212" s="189"/>
      <c r="AB4212" s="189"/>
      <c r="AC4212" s="189"/>
    </row>
    <row r="4213" spans="1:29" s="246" customFormat="1" x14ac:dyDescent="0.3">
      <c r="A4213" s="189"/>
      <c r="F4213" s="247"/>
      <c r="J4213" s="189"/>
      <c r="K4213" s="189"/>
      <c r="L4213" s="189"/>
      <c r="M4213" s="189"/>
      <c r="N4213" s="189"/>
      <c r="O4213" s="189"/>
      <c r="P4213" s="189"/>
      <c r="Q4213" s="189"/>
      <c r="R4213" s="189"/>
      <c r="T4213" s="251"/>
      <c r="V4213" s="189"/>
      <c r="W4213" s="189"/>
      <c r="X4213" s="189"/>
      <c r="Y4213" s="189"/>
      <c r="AA4213" s="189"/>
      <c r="AB4213" s="189"/>
      <c r="AC4213" s="189"/>
    </row>
    <row r="4214" spans="1:29" s="246" customFormat="1" x14ac:dyDescent="0.3">
      <c r="A4214" s="189"/>
      <c r="F4214" s="247"/>
      <c r="J4214" s="189"/>
      <c r="K4214" s="189"/>
      <c r="L4214" s="189"/>
      <c r="M4214" s="189"/>
      <c r="N4214" s="189"/>
      <c r="O4214" s="189"/>
      <c r="P4214" s="189"/>
      <c r="Q4214" s="189"/>
      <c r="R4214" s="189"/>
      <c r="T4214" s="251"/>
      <c r="V4214" s="189"/>
      <c r="W4214" s="189"/>
      <c r="X4214" s="189"/>
      <c r="Y4214" s="189"/>
      <c r="AA4214" s="189"/>
      <c r="AB4214" s="189"/>
      <c r="AC4214" s="189"/>
    </row>
    <row r="4215" spans="1:29" s="246" customFormat="1" x14ac:dyDescent="0.3">
      <c r="A4215" s="189"/>
      <c r="F4215" s="247"/>
      <c r="J4215" s="189"/>
      <c r="K4215" s="189"/>
      <c r="L4215" s="189"/>
      <c r="M4215" s="189"/>
      <c r="N4215" s="189"/>
      <c r="O4215" s="189"/>
      <c r="P4215" s="189"/>
      <c r="Q4215" s="189"/>
      <c r="R4215" s="189"/>
      <c r="T4215" s="251"/>
      <c r="V4215" s="189"/>
      <c r="W4215" s="189"/>
      <c r="X4215" s="189"/>
      <c r="Y4215" s="189"/>
      <c r="AA4215" s="189"/>
      <c r="AB4215" s="189"/>
      <c r="AC4215" s="189"/>
    </row>
    <row r="4216" spans="1:29" s="246" customFormat="1" x14ac:dyDescent="0.3">
      <c r="A4216" s="189"/>
      <c r="F4216" s="247"/>
      <c r="J4216" s="189"/>
      <c r="K4216" s="189"/>
      <c r="L4216" s="189"/>
      <c r="M4216" s="189"/>
      <c r="N4216" s="189"/>
      <c r="O4216" s="189"/>
      <c r="P4216" s="189"/>
      <c r="Q4216" s="189"/>
      <c r="R4216" s="189"/>
      <c r="T4216" s="251"/>
      <c r="V4216" s="189"/>
      <c r="W4216" s="189"/>
      <c r="X4216" s="189"/>
      <c r="Y4216" s="189"/>
      <c r="AA4216" s="189"/>
      <c r="AB4216" s="189"/>
      <c r="AC4216" s="189"/>
    </row>
    <row r="4217" spans="1:29" s="246" customFormat="1" x14ac:dyDescent="0.3">
      <c r="A4217" s="189"/>
      <c r="F4217" s="247"/>
      <c r="J4217" s="189"/>
      <c r="K4217" s="189"/>
      <c r="L4217" s="189"/>
      <c r="M4217" s="189"/>
      <c r="N4217" s="189"/>
      <c r="O4217" s="189"/>
      <c r="P4217" s="189"/>
      <c r="Q4217" s="189"/>
      <c r="R4217" s="189"/>
      <c r="T4217" s="251"/>
      <c r="V4217" s="189"/>
      <c r="W4217" s="189"/>
      <c r="X4217" s="189"/>
      <c r="Y4217" s="189"/>
      <c r="AA4217" s="189"/>
      <c r="AB4217" s="189"/>
      <c r="AC4217" s="189"/>
    </row>
    <row r="4218" spans="1:29" s="246" customFormat="1" x14ac:dyDescent="0.3">
      <c r="A4218" s="189"/>
      <c r="F4218" s="247"/>
      <c r="J4218" s="189"/>
      <c r="K4218" s="189"/>
      <c r="L4218" s="189"/>
      <c r="M4218" s="189"/>
      <c r="N4218" s="189"/>
      <c r="O4218" s="189"/>
      <c r="P4218" s="189"/>
      <c r="Q4218" s="189"/>
      <c r="R4218" s="189"/>
      <c r="T4218" s="251"/>
      <c r="V4218" s="189"/>
      <c r="W4218" s="189"/>
      <c r="X4218" s="189"/>
      <c r="Y4218" s="189"/>
      <c r="AA4218" s="189"/>
      <c r="AB4218" s="189"/>
      <c r="AC4218" s="189"/>
    </row>
    <row r="4219" spans="1:29" s="246" customFormat="1" x14ac:dyDescent="0.3">
      <c r="A4219" s="189"/>
      <c r="F4219" s="247"/>
      <c r="J4219" s="189"/>
      <c r="K4219" s="189"/>
      <c r="L4219" s="189"/>
      <c r="M4219" s="189"/>
      <c r="N4219" s="189"/>
      <c r="O4219" s="189"/>
      <c r="P4219" s="189"/>
      <c r="Q4219" s="189"/>
      <c r="R4219" s="189"/>
      <c r="T4219" s="251"/>
      <c r="V4219" s="189"/>
      <c r="W4219" s="189"/>
      <c r="X4219" s="189"/>
      <c r="Y4219" s="189"/>
      <c r="AA4219" s="189"/>
      <c r="AB4219" s="189"/>
      <c r="AC4219" s="189"/>
    </row>
    <row r="4220" spans="1:29" s="246" customFormat="1" x14ac:dyDescent="0.3">
      <c r="A4220" s="189"/>
      <c r="F4220" s="247"/>
      <c r="J4220" s="189"/>
      <c r="K4220" s="189"/>
      <c r="L4220" s="189"/>
      <c r="M4220" s="189"/>
      <c r="N4220" s="189"/>
      <c r="O4220" s="189"/>
      <c r="P4220" s="189"/>
      <c r="Q4220" s="189"/>
      <c r="R4220" s="189"/>
      <c r="T4220" s="251"/>
      <c r="V4220" s="189"/>
      <c r="W4220" s="189"/>
      <c r="X4220" s="189"/>
      <c r="Y4220" s="189"/>
      <c r="AA4220" s="189"/>
      <c r="AB4220" s="189"/>
      <c r="AC4220" s="189"/>
    </row>
    <row r="4221" spans="1:29" s="246" customFormat="1" x14ac:dyDescent="0.3">
      <c r="A4221" s="189"/>
      <c r="F4221" s="247"/>
      <c r="J4221" s="189"/>
      <c r="K4221" s="189"/>
      <c r="L4221" s="189"/>
      <c r="M4221" s="189"/>
      <c r="N4221" s="189"/>
      <c r="O4221" s="189"/>
      <c r="P4221" s="189"/>
      <c r="Q4221" s="189"/>
      <c r="R4221" s="189"/>
      <c r="T4221" s="251"/>
      <c r="V4221" s="189"/>
      <c r="W4221" s="189"/>
      <c r="X4221" s="189"/>
      <c r="Y4221" s="189"/>
      <c r="AA4221" s="189"/>
      <c r="AB4221" s="189"/>
      <c r="AC4221" s="189"/>
    </row>
    <row r="4222" spans="1:29" s="246" customFormat="1" x14ac:dyDescent="0.3">
      <c r="A4222" s="189"/>
      <c r="F4222" s="247"/>
      <c r="J4222" s="189"/>
      <c r="K4222" s="189"/>
      <c r="L4222" s="189"/>
      <c r="M4222" s="189"/>
      <c r="N4222" s="189"/>
      <c r="O4222" s="189"/>
      <c r="P4222" s="189"/>
      <c r="Q4222" s="189"/>
      <c r="R4222" s="189"/>
      <c r="T4222" s="251"/>
      <c r="V4222" s="189"/>
      <c r="W4222" s="189"/>
      <c r="X4222" s="189"/>
      <c r="Y4222" s="189"/>
      <c r="AA4222" s="189"/>
      <c r="AB4222" s="189"/>
      <c r="AC4222" s="189"/>
    </row>
    <row r="4223" spans="1:29" s="246" customFormat="1" x14ac:dyDescent="0.3">
      <c r="A4223" s="189"/>
      <c r="F4223" s="247"/>
      <c r="J4223" s="189"/>
      <c r="K4223" s="189"/>
      <c r="L4223" s="189"/>
      <c r="M4223" s="189"/>
      <c r="N4223" s="189"/>
      <c r="O4223" s="189"/>
      <c r="P4223" s="189"/>
      <c r="Q4223" s="189"/>
      <c r="R4223" s="189"/>
      <c r="T4223" s="251"/>
      <c r="V4223" s="189"/>
      <c r="W4223" s="189"/>
      <c r="X4223" s="189"/>
      <c r="Y4223" s="189"/>
      <c r="AA4223" s="189"/>
      <c r="AB4223" s="189"/>
      <c r="AC4223" s="189"/>
    </row>
    <row r="4224" spans="1:29" s="246" customFormat="1" x14ac:dyDescent="0.3">
      <c r="A4224" s="189"/>
      <c r="F4224" s="247"/>
      <c r="J4224" s="189"/>
      <c r="K4224" s="189"/>
      <c r="L4224" s="189"/>
      <c r="M4224" s="189"/>
      <c r="N4224" s="189"/>
      <c r="O4224" s="189"/>
      <c r="P4224" s="189"/>
      <c r="Q4224" s="189"/>
      <c r="R4224" s="189"/>
      <c r="T4224" s="251"/>
      <c r="V4224" s="189"/>
      <c r="W4224" s="189"/>
      <c r="X4224" s="189"/>
      <c r="Y4224" s="189"/>
      <c r="AA4224" s="189"/>
      <c r="AB4224" s="189"/>
      <c r="AC4224" s="189"/>
    </row>
    <row r="4225" spans="1:29" s="246" customFormat="1" x14ac:dyDescent="0.3">
      <c r="A4225" s="189"/>
      <c r="F4225" s="247"/>
      <c r="J4225" s="189"/>
      <c r="K4225" s="189"/>
      <c r="L4225" s="189"/>
      <c r="M4225" s="189"/>
      <c r="N4225" s="189"/>
      <c r="O4225" s="189"/>
      <c r="P4225" s="189"/>
      <c r="Q4225" s="189"/>
      <c r="R4225" s="189"/>
      <c r="T4225" s="251"/>
      <c r="V4225" s="189"/>
      <c r="W4225" s="189"/>
      <c r="X4225" s="189"/>
      <c r="Y4225" s="189"/>
      <c r="AA4225" s="189"/>
      <c r="AB4225" s="189"/>
      <c r="AC4225" s="189"/>
    </row>
    <row r="4226" spans="1:29" s="246" customFormat="1" x14ac:dyDescent="0.3">
      <c r="A4226" s="189"/>
      <c r="F4226" s="247"/>
      <c r="J4226" s="189"/>
      <c r="K4226" s="189"/>
      <c r="L4226" s="189"/>
      <c r="M4226" s="189"/>
      <c r="N4226" s="189"/>
      <c r="O4226" s="189"/>
      <c r="P4226" s="189"/>
      <c r="Q4226" s="189"/>
      <c r="R4226" s="189"/>
      <c r="T4226" s="251"/>
      <c r="V4226" s="189"/>
      <c r="W4226" s="189"/>
      <c r="X4226" s="189"/>
      <c r="Y4226" s="189"/>
      <c r="AA4226" s="189"/>
      <c r="AB4226" s="189"/>
      <c r="AC4226" s="189"/>
    </row>
    <row r="4227" spans="1:29" s="246" customFormat="1" x14ac:dyDescent="0.3">
      <c r="A4227" s="189"/>
      <c r="F4227" s="247"/>
      <c r="J4227" s="189"/>
      <c r="K4227" s="189"/>
      <c r="L4227" s="189"/>
      <c r="M4227" s="189"/>
      <c r="N4227" s="189"/>
      <c r="O4227" s="189"/>
      <c r="P4227" s="189"/>
      <c r="Q4227" s="189"/>
      <c r="R4227" s="189"/>
      <c r="T4227" s="251"/>
      <c r="V4227" s="189"/>
      <c r="W4227" s="189"/>
      <c r="X4227" s="189"/>
      <c r="Y4227" s="189"/>
      <c r="AA4227" s="189"/>
      <c r="AB4227" s="189"/>
      <c r="AC4227" s="189"/>
    </row>
    <row r="4228" spans="1:29" s="246" customFormat="1" x14ac:dyDescent="0.3">
      <c r="A4228" s="189"/>
      <c r="F4228" s="247"/>
      <c r="J4228" s="189"/>
      <c r="K4228" s="189"/>
      <c r="L4228" s="189"/>
      <c r="M4228" s="189"/>
      <c r="N4228" s="189"/>
      <c r="O4228" s="189"/>
      <c r="P4228" s="189"/>
      <c r="Q4228" s="189"/>
      <c r="R4228" s="189"/>
      <c r="T4228" s="251"/>
      <c r="V4228" s="189"/>
      <c r="W4228" s="189"/>
      <c r="X4228" s="189"/>
      <c r="Y4228" s="189"/>
      <c r="AA4228" s="189"/>
      <c r="AB4228" s="189"/>
      <c r="AC4228" s="189"/>
    </row>
    <row r="4229" spans="1:29" s="246" customFormat="1" x14ac:dyDescent="0.3">
      <c r="A4229" s="189"/>
      <c r="F4229" s="247"/>
      <c r="J4229" s="189"/>
      <c r="K4229" s="189"/>
      <c r="L4229" s="189"/>
      <c r="M4229" s="189"/>
      <c r="N4229" s="189"/>
      <c r="O4229" s="189"/>
      <c r="P4229" s="189"/>
      <c r="Q4229" s="189"/>
      <c r="R4229" s="189"/>
      <c r="T4229" s="251"/>
      <c r="V4229" s="189"/>
      <c r="W4229" s="189"/>
      <c r="X4229" s="189"/>
      <c r="Y4229" s="189"/>
      <c r="AA4229" s="189"/>
      <c r="AB4229" s="189"/>
      <c r="AC4229" s="189"/>
    </row>
    <row r="4230" spans="1:29" s="246" customFormat="1" x14ac:dyDescent="0.3">
      <c r="A4230" s="189"/>
      <c r="F4230" s="247"/>
      <c r="J4230" s="189"/>
      <c r="K4230" s="189"/>
      <c r="L4230" s="189"/>
      <c r="M4230" s="189"/>
      <c r="N4230" s="189"/>
      <c r="O4230" s="189"/>
      <c r="P4230" s="189"/>
      <c r="Q4230" s="189"/>
      <c r="R4230" s="189"/>
      <c r="T4230" s="251"/>
      <c r="V4230" s="189"/>
      <c r="W4230" s="189"/>
      <c r="X4230" s="189"/>
      <c r="Y4230" s="189"/>
      <c r="AA4230" s="189"/>
      <c r="AB4230" s="189"/>
      <c r="AC4230" s="189"/>
    </row>
    <row r="4231" spans="1:29" s="246" customFormat="1" x14ac:dyDescent="0.3">
      <c r="A4231" s="189"/>
      <c r="F4231" s="247"/>
      <c r="J4231" s="189"/>
      <c r="K4231" s="189"/>
      <c r="L4231" s="189"/>
      <c r="M4231" s="189"/>
      <c r="N4231" s="189"/>
      <c r="O4231" s="189"/>
      <c r="P4231" s="189"/>
      <c r="Q4231" s="189"/>
      <c r="R4231" s="189"/>
      <c r="T4231" s="251"/>
      <c r="V4231" s="189"/>
      <c r="W4231" s="189"/>
      <c r="X4231" s="189"/>
      <c r="Y4231" s="189"/>
      <c r="AA4231" s="189"/>
      <c r="AB4231" s="189"/>
      <c r="AC4231" s="189"/>
    </row>
    <row r="4232" spans="1:29" s="246" customFormat="1" x14ac:dyDescent="0.3">
      <c r="A4232" s="189"/>
      <c r="F4232" s="247"/>
      <c r="J4232" s="189"/>
      <c r="K4232" s="189"/>
      <c r="L4232" s="189"/>
      <c r="M4232" s="189"/>
      <c r="N4232" s="189"/>
      <c r="O4232" s="189"/>
      <c r="P4232" s="189"/>
      <c r="Q4232" s="189"/>
      <c r="R4232" s="189"/>
      <c r="T4232" s="251"/>
      <c r="V4232" s="189"/>
      <c r="W4232" s="189"/>
      <c r="X4232" s="189"/>
      <c r="Y4232" s="189"/>
      <c r="AA4232" s="189"/>
      <c r="AB4232" s="189"/>
      <c r="AC4232" s="189"/>
    </row>
    <row r="4233" spans="1:29" s="246" customFormat="1" x14ac:dyDescent="0.3">
      <c r="A4233" s="189"/>
      <c r="F4233" s="247"/>
      <c r="J4233" s="189"/>
      <c r="K4233" s="189"/>
      <c r="L4233" s="189"/>
      <c r="M4233" s="189"/>
      <c r="N4233" s="189"/>
      <c r="O4233" s="189"/>
      <c r="P4233" s="189"/>
      <c r="Q4233" s="189"/>
      <c r="R4233" s="189"/>
      <c r="T4233" s="251"/>
      <c r="V4233" s="189"/>
      <c r="W4233" s="189"/>
      <c r="X4233" s="189"/>
      <c r="Y4233" s="189"/>
      <c r="AA4233" s="189"/>
      <c r="AB4233" s="189"/>
      <c r="AC4233" s="189"/>
    </row>
    <row r="4234" spans="1:29" s="246" customFormat="1" x14ac:dyDescent="0.3">
      <c r="A4234" s="189"/>
      <c r="F4234" s="247"/>
      <c r="J4234" s="189"/>
      <c r="K4234" s="189"/>
      <c r="L4234" s="189"/>
      <c r="M4234" s="189"/>
      <c r="N4234" s="189"/>
      <c r="O4234" s="189"/>
      <c r="P4234" s="189"/>
      <c r="Q4234" s="189"/>
      <c r="R4234" s="189"/>
      <c r="T4234" s="251"/>
      <c r="V4234" s="189"/>
      <c r="W4234" s="189"/>
      <c r="X4234" s="189"/>
      <c r="Y4234" s="189"/>
      <c r="AA4234" s="189"/>
      <c r="AB4234" s="189"/>
      <c r="AC4234" s="189"/>
    </row>
    <row r="4235" spans="1:29" s="246" customFormat="1" x14ac:dyDescent="0.3">
      <c r="A4235" s="189"/>
      <c r="F4235" s="247"/>
      <c r="J4235" s="189"/>
      <c r="K4235" s="189"/>
      <c r="L4235" s="189"/>
      <c r="M4235" s="189"/>
      <c r="N4235" s="189"/>
      <c r="O4235" s="189"/>
      <c r="P4235" s="189"/>
      <c r="Q4235" s="189"/>
      <c r="R4235" s="189"/>
      <c r="T4235" s="251"/>
      <c r="V4235" s="189"/>
      <c r="W4235" s="189"/>
      <c r="X4235" s="189"/>
      <c r="Y4235" s="189"/>
      <c r="AA4235" s="189"/>
      <c r="AB4235" s="189"/>
      <c r="AC4235" s="189"/>
    </row>
    <row r="4236" spans="1:29" s="246" customFormat="1" x14ac:dyDescent="0.3">
      <c r="A4236" s="189"/>
      <c r="F4236" s="247"/>
      <c r="J4236" s="189"/>
      <c r="K4236" s="189"/>
      <c r="L4236" s="189"/>
      <c r="M4236" s="189"/>
      <c r="N4236" s="189"/>
      <c r="O4236" s="189"/>
      <c r="P4236" s="189"/>
      <c r="Q4236" s="189"/>
      <c r="R4236" s="189"/>
      <c r="T4236" s="251"/>
      <c r="V4236" s="189"/>
      <c r="W4236" s="189"/>
      <c r="X4236" s="189"/>
      <c r="Y4236" s="189"/>
      <c r="AA4236" s="189"/>
      <c r="AB4236" s="189"/>
      <c r="AC4236" s="189"/>
    </row>
    <row r="4237" spans="1:29" s="246" customFormat="1" x14ac:dyDescent="0.3">
      <c r="A4237" s="189"/>
      <c r="F4237" s="247"/>
      <c r="J4237" s="189"/>
      <c r="K4237" s="189"/>
      <c r="L4237" s="189"/>
      <c r="M4237" s="189"/>
      <c r="N4237" s="189"/>
      <c r="O4237" s="189"/>
      <c r="P4237" s="189"/>
      <c r="Q4237" s="189"/>
      <c r="R4237" s="189"/>
      <c r="T4237" s="251"/>
      <c r="V4237" s="189"/>
      <c r="W4237" s="189"/>
      <c r="X4237" s="189"/>
      <c r="Y4237" s="189"/>
      <c r="AA4237" s="189"/>
      <c r="AB4237" s="189"/>
      <c r="AC4237" s="189"/>
    </row>
    <row r="4238" spans="1:29" s="246" customFormat="1" x14ac:dyDescent="0.3">
      <c r="A4238" s="189"/>
      <c r="F4238" s="247"/>
      <c r="J4238" s="189"/>
      <c r="K4238" s="189"/>
      <c r="L4238" s="189"/>
      <c r="M4238" s="189"/>
      <c r="N4238" s="189"/>
      <c r="O4238" s="189"/>
      <c r="P4238" s="189"/>
      <c r="Q4238" s="189"/>
      <c r="R4238" s="189"/>
      <c r="T4238" s="251"/>
      <c r="V4238" s="189"/>
      <c r="W4238" s="189"/>
      <c r="X4238" s="189"/>
      <c r="Y4238" s="189"/>
      <c r="AA4238" s="189"/>
      <c r="AB4238" s="189"/>
      <c r="AC4238" s="189"/>
    </row>
    <row r="4239" spans="1:29" s="246" customFormat="1" x14ac:dyDescent="0.3">
      <c r="A4239" s="189"/>
      <c r="F4239" s="247"/>
      <c r="J4239" s="189"/>
      <c r="K4239" s="189"/>
      <c r="L4239" s="189"/>
      <c r="M4239" s="189"/>
      <c r="N4239" s="189"/>
      <c r="O4239" s="189"/>
      <c r="P4239" s="189"/>
      <c r="Q4239" s="189"/>
      <c r="R4239" s="189"/>
      <c r="T4239" s="251"/>
      <c r="V4239" s="189"/>
      <c r="W4239" s="189"/>
      <c r="X4239" s="189"/>
      <c r="Y4239" s="189"/>
      <c r="AA4239" s="189"/>
      <c r="AB4239" s="189"/>
      <c r="AC4239" s="189"/>
    </row>
    <row r="4240" spans="1:29" s="246" customFormat="1" x14ac:dyDescent="0.3">
      <c r="A4240" s="189"/>
      <c r="F4240" s="247"/>
      <c r="J4240" s="189"/>
      <c r="K4240" s="189"/>
      <c r="L4240" s="189"/>
      <c r="M4240" s="189"/>
      <c r="N4240" s="189"/>
      <c r="O4240" s="189"/>
      <c r="P4240" s="189"/>
      <c r="Q4240" s="189"/>
      <c r="R4240" s="189"/>
      <c r="T4240" s="251"/>
      <c r="V4240" s="189"/>
      <c r="W4240" s="189"/>
      <c r="X4240" s="189"/>
      <c r="Y4240" s="189"/>
      <c r="AA4240" s="189"/>
      <c r="AB4240" s="189"/>
      <c r="AC4240" s="189"/>
    </row>
    <row r="4241" spans="1:29" s="246" customFormat="1" x14ac:dyDescent="0.3">
      <c r="A4241" s="189"/>
      <c r="F4241" s="247"/>
      <c r="J4241" s="189"/>
      <c r="K4241" s="189"/>
      <c r="L4241" s="189"/>
      <c r="M4241" s="189"/>
      <c r="N4241" s="189"/>
      <c r="O4241" s="189"/>
      <c r="P4241" s="189"/>
      <c r="Q4241" s="189"/>
      <c r="R4241" s="189"/>
      <c r="T4241" s="251"/>
      <c r="V4241" s="189"/>
      <c r="W4241" s="189"/>
      <c r="X4241" s="189"/>
      <c r="Y4241" s="189"/>
      <c r="AA4241" s="189"/>
      <c r="AB4241" s="189"/>
      <c r="AC4241" s="189"/>
    </row>
    <row r="4242" spans="1:29" s="246" customFormat="1" x14ac:dyDescent="0.3">
      <c r="A4242" s="189"/>
      <c r="F4242" s="247"/>
      <c r="J4242" s="189"/>
      <c r="K4242" s="189"/>
      <c r="L4242" s="189"/>
      <c r="M4242" s="189"/>
      <c r="N4242" s="189"/>
      <c r="O4242" s="189"/>
      <c r="P4242" s="189"/>
      <c r="Q4242" s="189"/>
      <c r="R4242" s="189"/>
      <c r="T4242" s="251"/>
      <c r="V4242" s="189"/>
      <c r="W4242" s="189"/>
      <c r="X4242" s="189"/>
      <c r="Y4242" s="189"/>
      <c r="AA4242" s="189"/>
      <c r="AB4242" s="189"/>
      <c r="AC4242" s="189"/>
    </row>
    <row r="4243" spans="1:29" s="246" customFormat="1" x14ac:dyDescent="0.3">
      <c r="A4243" s="189"/>
      <c r="F4243" s="247"/>
      <c r="J4243" s="189"/>
      <c r="K4243" s="189"/>
      <c r="L4243" s="189"/>
      <c r="M4243" s="189"/>
      <c r="N4243" s="189"/>
      <c r="O4243" s="189"/>
      <c r="P4243" s="189"/>
      <c r="Q4243" s="189"/>
      <c r="R4243" s="189"/>
      <c r="T4243" s="251"/>
      <c r="V4243" s="189"/>
      <c r="W4243" s="189"/>
      <c r="X4243" s="189"/>
      <c r="Y4243" s="189"/>
      <c r="AA4243" s="189"/>
      <c r="AB4243" s="189"/>
      <c r="AC4243" s="189"/>
    </row>
    <row r="4244" spans="1:29" s="246" customFormat="1" x14ac:dyDescent="0.3">
      <c r="A4244" s="189"/>
      <c r="F4244" s="247"/>
      <c r="J4244" s="189"/>
      <c r="K4244" s="189"/>
      <c r="L4244" s="189"/>
      <c r="M4244" s="189"/>
      <c r="N4244" s="189"/>
      <c r="O4244" s="189"/>
      <c r="P4244" s="189"/>
      <c r="Q4244" s="189"/>
      <c r="R4244" s="189"/>
      <c r="T4244" s="251"/>
      <c r="V4244" s="189"/>
      <c r="W4244" s="189"/>
      <c r="X4244" s="189"/>
      <c r="Y4244" s="189"/>
      <c r="AA4244" s="189"/>
      <c r="AB4244" s="189"/>
      <c r="AC4244" s="189"/>
    </row>
    <row r="4245" spans="1:29" s="246" customFormat="1" x14ac:dyDescent="0.3">
      <c r="A4245" s="189"/>
      <c r="F4245" s="247"/>
      <c r="J4245" s="189"/>
      <c r="K4245" s="189"/>
      <c r="L4245" s="189"/>
      <c r="M4245" s="189"/>
      <c r="N4245" s="189"/>
      <c r="O4245" s="189"/>
      <c r="P4245" s="189"/>
      <c r="Q4245" s="189"/>
      <c r="R4245" s="189"/>
      <c r="T4245" s="251"/>
      <c r="V4245" s="189"/>
      <c r="W4245" s="189"/>
      <c r="X4245" s="189"/>
      <c r="Y4245" s="189"/>
      <c r="AA4245" s="189"/>
      <c r="AB4245" s="189"/>
      <c r="AC4245" s="189"/>
    </row>
    <row r="4246" spans="1:29" s="246" customFormat="1" x14ac:dyDescent="0.3">
      <c r="A4246" s="189"/>
      <c r="F4246" s="247"/>
      <c r="J4246" s="189"/>
      <c r="K4246" s="189"/>
      <c r="L4246" s="189"/>
      <c r="M4246" s="189"/>
      <c r="N4246" s="189"/>
      <c r="O4246" s="189"/>
      <c r="P4246" s="189"/>
      <c r="Q4246" s="189"/>
      <c r="R4246" s="189"/>
      <c r="T4246" s="251"/>
      <c r="V4246" s="189"/>
      <c r="W4246" s="189"/>
      <c r="X4246" s="189"/>
      <c r="Y4246" s="189"/>
      <c r="AA4246" s="189"/>
      <c r="AB4246" s="189"/>
      <c r="AC4246" s="189"/>
    </row>
    <row r="4247" spans="1:29" s="246" customFormat="1" x14ac:dyDescent="0.3">
      <c r="A4247" s="189"/>
      <c r="F4247" s="247"/>
      <c r="J4247" s="189"/>
      <c r="K4247" s="189"/>
      <c r="L4247" s="189"/>
      <c r="M4247" s="189"/>
      <c r="N4247" s="189"/>
      <c r="O4247" s="189"/>
      <c r="P4247" s="189"/>
      <c r="Q4247" s="189"/>
      <c r="R4247" s="189"/>
      <c r="T4247" s="251"/>
      <c r="V4247" s="189"/>
      <c r="W4247" s="189"/>
      <c r="X4247" s="189"/>
      <c r="Y4247" s="189"/>
      <c r="AA4247" s="189"/>
      <c r="AB4247" s="189"/>
      <c r="AC4247" s="189"/>
    </row>
    <row r="4248" spans="1:29" s="246" customFormat="1" x14ac:dyDescent="0.3">
      <c r="A4248" s="189"/>
      <c r="F4248" s="247"/>
      <c r="J4248" s="189"/>
      <c r="K4248" s="189"/>
      <c r="L4248" s="189"/>
      <c r="M4248" s="189"/>
      <c r="N4248" s="189"/>
      <c r="O4248" s="189"/>
      <c r="P4248" s="189"/>
      <c r="Q4248" s="189"/>
      <c r="R4248" s="189"/>
      <c r="T4248" s="251"/>
      <c r="V4248" s="189"/>
      <c r="W4248" s="189"/>
      <c r="X4248" s="189"/>
      <c r="Y4248" s="189"/>
      <c r="AA4248" s="189"/>
      <c r="AB4248" s="189"/>
      <c r="AC4248" s="189"/>
    </row>
    <row r="4249" spans="1:29" s="246" customFormat="1" x14ac:dyDescent="0.3">
      <c r="A4249" s="189"/>
      <c r="F4249" s="247"/>
      <c r="J4249" s="189"/>
      <c r="K4249" s="189"/>
      <c r="L4249" s="189"/>
      <c r="M4249" s="189"/>
      <c r="N4249" s="189"/>
      <c r="O4249" s="189"/>
      <c r="P4249" s="189"/>
      <c r="Q4249" s="189"/>
      <c r="R4249" s="189"/>
      <c r="T4249" s="251"/>
      <c r="V4249" s="189"/>
      <c r="W4249" s="189"/>
      <c r="X4249" s="189"/>
      <c r="Y4249" s="189"/>
      <c r="AA4249" s="189"/>
      <c r="AB4249" s="189"/>
      <c r="AC4249" s="189"/>
    </row>
    <row r="4250" spans="1:29" s="246" customFormat="1" x14ac:dyDescent="0.3">
      <c r="A4250" s="189"/>
      <c r="F4250" s="247"/>
      <c r="J4250" s="189"/>
      <c r="K4250" s="189"/>
      <c r="L4250" s="189"/>
      <c r="M4250" s="189"/>
      <c r="N4250" s="189"/>
      <c r="O4250" s="189"/>
      <c r="P4250" s="189"/>
      <c r="Q4250" s="189"/>
      <c r="R4250" s="189"/>
      <c r="T4250" s="251"/>
      <c r="V4250" s="189"/>
      <c r="W4250" s="189"/>
      <c r="X4250" s="189"/>
      <c r="Y4250" s="189"/>
      <c r="AA4250" s="189"/>
      <c r="AB4250" s="189"/>
      <c r="AC4250" s="189"/>
    </row>
    <row r="4251" spans="1:29" s="246" customFormat="1" x14ac:dyDescent="0.3">
      <c r="A4251" s="189"/>
      <c r="F4251" s="247"/>
      <c r="J4251" s="189"/>
      <c r="K4251" s="189"/>
      <c r="L4251" s="189"/>
      <c r="M4251" s="189"/>
      <c r="N4251" s="189"/>
      <c r="O4251" s="189"/>
      <c r="P4251" s="189"/>
      <c r="Q4251" s="189"/>
      <c r="R4251" s="189"/>
      <c r="T4251" s="251"/>
      <c r="V4251" s="189"/>
      <c r="W4251" s="189"/>
      <c r="X4251" s="189"/>
      <c r="Y4251" s="189"/>
      <c r="AA4251" s="189"/>
      <c r="AB4251" s="189"/>
      <c r="AC4251" s="189"/>
    </row>
    <row r="4252" spans="1:29" s="246" customFormat="1" x14ac:dyDescent="0.3">
      <c r="A4252" s="189"/>
      <c r="F4252" s="247"/>
      <c r="J4252" s="189"/>
      <c r="K4252" s="189"/>
      <c r="L4252" s="189"/>
      <c r="M4252" s="189"/>
      <c r="N4252" s="189"/>
      <c r="O4252" s="189"/>
      <c r="P4252" s="189"/>
      <c r="Q4252" s="189"/>
      <c r="R4252" s="189"/>
      <c r="T4252" s="251"/>
      <c r="V4252" s="189"/>
      <c r="W4252" s="189"/>
      <c r="X4252" s="189"/>
      <c r="Y4252" s="189"/>
      <c r="AA4252" s="189"/>
      <c r="AB4252" s="189"/>
      <c r="AC4252" s="189"/>
    </row>
    <row r="4253" spans="1:29" s="246" customFormat="1" x14ac:dyDescent="0.3">
      <c r="A4253" s="189"/>
      <c r="F4253" s="247"/>
      <c r="J4253" s="189"/>
      <c r="K4253" s="189"/>
      <c r="L4253" s="189"/>
      <c r="M4253" s="189"/>
      <c r="N4253" s="189"/>
      <c r="O4253" s="189"/>
      <c r="P4253" s="189"/>
      <c r="Q4253" s="189"/>
      <c r="R4253" s="189"/>
      <c r="T4253" s="251"/>
      <c r="V4253" s="189"/>
      <c r="W4253" s="189"/>
      <c r="X4253" s="189"/>
      <c r="Y4253" s="189"/>
      <c r="AA4253" s="189"/>
      <c r="AB4253" s="189"/>
      <c r="AC4253" s="189"/>
    </row>
    <row r="4254" spans="1:29" s="246" customFormat="1" x14ac:dyDescent="0.3">
      <c r="A4254" s="189"/>
      <c r="F4254" s="247"/>
      <c r="J4254" s="189"/>
      <c r="K4254" s="189"/>
      <c r="L4254" s="189"/>
      <c r="M4254" s="189"/>
      <c r="N4254" s="189"/>
      <c r="O4254" s="189"/>
      <c r="P4254" s="189"/>
      <c r="Q4254" s="189"/>
      <c r="R4254" s="189"/>
      <c r="T4254" s="251"/>
      <c r="V4254" s="189"/>
      <c r="W4254" s="189"/>
      <c r="X4254" s="189"/>
      <c r="Y4254" s="189"/>
      <c r="AA4254" s="189"/>
      <c r="AB4254" s="189"/>
      <c r="AC4254" s="189"/>
    </row>
    <row r="4255" spans="1:29" s="246" customFormat="1" x14ac:dyDescent="0.3">
      <c r="A4255" s="189"/>
      <c r="F4255" s="247"/>
      <c r="J4255" s="189"/>
      <c r="K4255" s="189"/>
      <c r="L4255" s="189"/>
      <c r="M4255" s="189"/>
      <c r="N4255" s="189"/>
      <c r="O4255" s="189"/>
      <c r="P4255" s="189"/>
      <c r="Q4255" s="189"/>
      <c r="R4255" s="189"/>
      <c r="T4255" s="251"/>
      <c r="V4255" s="189"/>
      <c r="W4255" s="189"/>
      <c r="X4255" s="189"/>
      <c r="Y4255" s="189"/>
      <c r="AA4255" s="189"/>
      <c r="AB4255" s="189"/>
      <c r="AC4255" s="189"/>
    </row>
    <row r="4256" spans="1:29" s="246" customFormat="1" x14ac:dyDescent="0.3">
      <c r="A4256" s="189"/>
      <c r="F4256" s="247"/>
      <c r="J4256" s="189"/>
      <c r="K4256" s="189"/>
      <c r="L4256" s="189"/>
      <c r="M4256" s="189"/>
      <c r="N4256" s="189"/>
      <c r="O4256" s="189"/>
      <c r="P4256" s="189"/>
      <c r="Q4256" s="189"/>
      <c r="R4256" s="189"/>
      <c r="T4256" s="251"/>
      <c r="V4256" s="189"/>
      <c r="W4256" s="189"/>
      <c r="X4256" s="189"/>
      <c r="Y4256" s="189"/>
      <c r="AA4256" s="189"/>
      <c r="AB4256" s="189"/>
      <c r="AC4256" s="189"/>
    </row>
    <row r="4257" spans="1:29" s="246" customFormat="1" x14ac:dyDescent="0.3">
      <c r="A4257" s="189"/>
      <c r="F4257" s="247"/>
      <c r="J4257" s="189"/>
      <c r="K4257" s="189"/>
      <c r="L4257" s="189"/>
      <c r="M4257" s="189"/>
      <c r="N4257" s="189"/>
      <c r="O4257" s="189"/>
      <c r="P4257" s="189"/>
      <c r="Q4257" s="189"/>
      <c r="R4257" s="189"/>
      <c r="T4257" s="251"/>
      <c r="V4257" s="189"/>
      <c r="W4257" s="189"/>
      <c r="X4257" s="189"/>
      <c r="Y4257" s="189"/>
      <c r="AA4257" s="189"/>
      <c r="AB4257" s="189"/>
      <c r="AC4257" s="189"/>
    </row>
    <row r="4258" spans="1:29" s="246" customFormat="1" x14ac:dyDescent="0.3">
      <c r="A4258" s="189"/>
      <c r="F4258" s="247"/>
      <c r="J4258" s="189"/>
      <c r="K4258" s="189"/>
      <c r="L4258" s="189"/>
      <c r="M4258" s="189"/>
      <c r="N4258" s="189"/>
      <c r="O4258" s="189"/>
      <c r="P4258" s="189"/>
      <c r="Q4258" s="189"/>
      <c r="R4258" s="189"/>
      <c r="T4258" s="251"/>
      <c r="V4258" s="189"/>
      <c r="W4258" s="189"/>
      <c r="X4258" s="189"/>
      <c r="Y4258" s="189"/>
      <c r="AA4258" s="189"/>
      <c r="AB4258" s="189"/>
      <c r="AC4258" s="189"/>
    </row>
    <row r="4259" spans="1:29" s="246" customFormat="1" x14ac:dyDescent="0.3">
      <c r="A4259" s="189"/>
      <c r="F4259" s="247"/>
      <c r="J4259" s="189"/>
      <c r="K4259" s="189"/>
      <c r="L4259" s="189"/>
      <c r="M4259" s="189"/>
      <c r="N4259" s="189"/>
      <c r="O4259" s="189"/>
      <c r="P4259" s="189"/>
      <c r="Q4259" s="189"/>
      <c r="R4259" s="189"/>
      <c r="T4259" s="251"/>
      <c r="V4259" s="189"/>
      <c r="W4259" s="189"/>
      <c r="X4259" s="189"/>
      <c r="Y4259" s="189"/>
      <c r="AA4259" s="189"/>
      <c r="AB4259" s="189"/>
      <c r="AC4259" s="189"/>
    </row>
    <row r="4260" spans="1:29" s="246" customFormat="1" x14ac:dyDescent="0.3">
      <c r="A4260" s="189"/>
      <c r="F4260" s="247"/>
      <c r="J4260" s="189"/>
      <c r="K4260" s="189"/>
      <c r="L4260" s="189"/>
      <c r="M4260" s="189"/>
      <c r="N4260" s="189"/>
      <c r="O4260" s="189"/>
      <c r="P4260" s="189"/>
      <c r="Q4260" s="189"/>
      <c r="R4260" s="189"/>
      <c r="T4260" s="251"/>
      <c r="V4260" s="189"/>
      <c r="W4260" s="189"/>
      <c r="X4260" s="189"/>
      <c r="Y4260" s="189"/>
      <c r="AA4260" s="189"/>
      <c r="AB4260" s="189"/>
      <c r="AC4260" s="189"/>
    </row>
    <row r="4261" spans="1:29" s="246" customFormat="1" x14ac:dyDescent="0.3">
      <c r="A4261" s="189"/>
      <c r="F4261" s="247"/>
      <c r="J4261" s="189"/>
      <c r="K4261" s="189"/>
      <c r="L4261" s="189"/>
      <c r="M4261" s="189"/>
      <c r="N4261" s="189"/>
      <c r="O4261" s="189"/>
      <c r="P4261" s="189"/>
      <c r="Q4261" s="189"/>
      <c r="R4261" s="189"/>
      <c r="T4261" s="251"/>
      <c r="V4261" s="189"/>
      <c r="W4261" s="189"/>
      <c r="X4261" s="189"/>
      <c r="Y4261" s="189"/>
      <c r="AA4261" s="189"/>
      <c r="AB4261" s="189"/>
      <c r="AC4261" s="189"/>
    </row>
    <row r="4262" spans="1:29" s="246" customFormat="1" x14ac:dyDescent="0.3">
      <c r="A4262" s="189"/>
      <c r="F4262" s="247"/>
      <c r="J4262" s="189"/>
      <c r="K4262" s="189"/>
      <c r="L4262" s="189"/>
      <c r="M4262" s="189"/>
      <c r="N4262" s="189"/>
      <c r="O4262" s="189"/>
      <c r="P4262" s="189"/>
      <c r="Q4262" s="189"/>
      <c r="R4262" s="189"/>
      <c r="T4262" s="251"/>
      <c r="V4262" s="189"/>
      <c r="W4262" s="189"/>
      <c r="X4262" s="189"/>
      <c r="Y4262" s="189"/>
      <c r="AA4262" s="189"/>
      <c r="AB4262" s="189"/>
      <c r="AC4262" s="189"/>
    </row>
    <row r="4263" spans="1:29" s="246" customFormat="1" x14ac:dyDescent="0.3">
      <c r="A4263" s="189"/>
      <c r="F4263" s="247"/>
      <c r="J4263" s="189"/>
      <c r="K4263" s="189"/>
      <c r="L4263" s="189"/>
      <c r="M4263" s="189"/>
      <c r="N4263" s="189"/>
      <c r="O4263" s="189"/>
      <c r="P4263" s="189"/>
      <c r="Q4263" s="189"/>
      <c r="R4263" s="189"/>
      <c r="T4263" s="251"/>
      <c r="V4263" s="189"/>
      <c r="W4263" s="189"/>
      <c r="X4263" s="189"/>
      <c r="Y4263" s="189"/>
      <c r="AA4263" s="189"/>
      <c r="AB4263" s="189"/>
      <c r="AC4263" s="189"/>
    </row>
    <row r="4264" spans="1:29" s="246" customFormat="1" x14ac:dyDescent="0.3">
      <c r="A4264" s="189"/>
      <c r="F4264" s="247"/>
      <c r="J4264" s="189"/>
      <c r="K4264" s="189"/>
      <c r="L4264" s="189"/>
      <c r="M4264" s="189"/>
      <c r="N4264" s="189"/>
      <c r="O4264" s="189"/>
      <c r="P4264" s="189"/>
      <c r="Q4264" s="189"/>
      <c r="R4264" s="189"/>
      <c r="T4264" s="251"/>
      <c r="V4264" s="189"/>
      <c r="W4264" s="189"/>
      <c r="X4264" s="189"/>
      <c r="Y4264" s="189"/>
      <c r="AA4264" s="189"/>
      <c r="AB4264" s="189"/>
      <c r="AC4264" s="189"/>
    </row>
    <row r="4265" spans="1:29" s="246" customFormat="1" x14ac:dyDescent="0.3">
      <c r="A4265" s="189"/>
      <c r="F4265" s="247"/>
      <c r="J4265" s="189"/>
      <c r="K4265" s="189"/>
      <c r="L4265" s="189"/>
      <c r="M4265" s="189"/>
      <c r="N4265" s="189"/>
      <c r="O4265" s="189"/>
      <c r="P4265" s="189"/>
      <c r="Q4265" s="189"/>
      <c r="R4265" s="189"/>
      <c r="T4265" s="251"/>
      <c r="V4265" s="189"/>
      <c r="W4265" s="189"/>
      <c r="X4265" s="189"/>
      <c r="Y4265" s="189"/>
      <c r="AA4265" s="189"/>
      <c r="AB4265" s="189"/>
      <c r="AC4265" s="189"/>
    </row>
    <row r="4266" spans="1:29" s="246" customFormat="1" x14ac:dyDescent="0.3">
      <c r="A4266" s="189"/>
      <c r="F4266" s="247"/>
      <c r="J4266" s="189"/>
      <c r="K4266" s="189"/>
      <c r="L4266" s="189"/>
      <c r="M4266" s="189"/>
      <c r="N4266" s="189"/>
      <c r="O4266" s="189"/>
      <c r="P4266" s="189"/>
      <c r="Q4266" s="189"/>
      <c r="R4266" s="189"/>
      <c r="T4266" s="251"/>
      <c r="V4266" s="189"/>
      <c r="W4266" s="189"/>
      <c r="X4266" s="189"/>
      <c r="Y4266" s="189"/>
      <c r="AA4266" s="189"/>
      <c r="AB4266" s="189"/>
      <c r="AC4266" s="189"/>
    </row>
    <row r="4267" spans="1:29" s="246" customFormat="1" x14ac:dyDescent="0.3">
      <c r="A4267" s="189"/>
      <c r="F4267" s="247"/>
      <c r="J4267" s="189"/>
      <c r="K4267" s="189"/>
      <c r="L4267" s="189"/>
      <c r="M4267" s="189"/>
      <c r="N4267" s="189"/>
      <c r="O4267" s="189"/>
      <c r="P4267" s="189"/>
      <c r="Q4267" s="189"/>
      <c r="R4267" s="189"/>
      <c r="T4267" s="251"/>
      <c r="V4267" s="189"/>
      <c r="W4267" s="189"/>
      <c r="X4267" s="189"/>
      <c r="Y4267" s="189"/>
      <c r="AA4267" s="189"/>
      <c r="AB4267" s="189"/>
      <c r="AC4267" s="189"/>
    </row>
    <row r="4268" spans="1:29" s="246" customFormat="1" x14ac:dyDescent="0.3">
      <c r="A4268" s="189"/>
      <c r="F4268" s="247"/>
      <c r="J4268" s="189"/>
      <c r="K4268" s="189"/>
      <c r="L4268" s="189"/>
      <c r="M4268" s="189"/>
      <c r="N4268" s="189"/>
      <c r="O4268" s="189"/>
      <c r="P4268" s="189"/>
      <c r="Q4268" s="189"/>
      <c r="R4268" s="189"/>
      <c r="T4268" s="251"/>
      <c r="V4268" s="189"/>
      <c r="W4268" s="189"/>
      <c r="X4268" s="189"/>
      <c r="Y4268" s="189"/>
      <c r="AA4268" s="189"/>
      <c r="AB4268" s="189"/>
      <c r="AC4268" s="189"/>
    </row>
    <row r="4269" spans="1:29" s="246" customFormat="1" x14ac:dyDescent="0.3">
      <c r="A4269" s="189"/>
      <c r="F4269" s="247"/>
      <c r="J4269" s="189"/>
      <c r="K4269" s="189"/>
      <c r="L4269" s="189"/>
      <c r="M4269" s="189"/>
      <c r="N4269" s="189"/>
      <c r="O4269" s="189"/>
      <c r="P4269" s="189"/>
      <c r="Q4269" s="189"/>
      <c r="R4269" s="189"/>
      <c r="T4269" s="251"/>
      <c r="V4269" s="189"/>
      <c r="W4269" s="189"/>
      <c r="X4269" s="189"/>
      <c r="Y4269" s="189"/>
      <c r="AA4269" s="189"/>
      <c r="AB4269" s="189"/>
      <c r="AC4269" s="189"/>
    </row>
    <row r="4270" spans="1:29" s="246" customFormat="1" x14ac:dyDescent="0.3">
      <c r="A4270" s="189"/>
      <c r="F4270" s="247"/>
      <c r="J4270" s="189"/>
      <c r="K4270" s="189"/>
      <c r="L4270" s="189"/>
      <c r="M4270" s="189"/>
      <c r="N4270" s="189"/>
      <c r="O4270" s="189"/>
      <c r="P4270" s="189"/>
      <c r="Q4270" s="189"/>
      <c r="R4270" s="189"/>
      <c r="T4270" s="251"/>
      <c r="V4270" s="189"/>
      <c r="W4270" s="189"/>
      <c r="X4270" s="189"/>
      <c r="Y4270" s="189"/>
      <c r="AA4270" s="189"/>
      <c r="AB4270" s="189"/>
      <c r="AC4270" s="189"/>
    </row>
    <row r="4271" spans="1:29" s="246" customFormat="1" x14ac:dyDescent="0.3">
      <c r="A4271" s="189"/>
      <c r="F4271" s="247"/>
      <c r="J4271" s="189"/>
      <c r="K4271" s="189"/>
      <c r="L4271" s="189"/>
      <c r="M4271" s="189"/>
      <c r="N4271" s="189"/>
      <c r="O4271" s="189"/>
      <c r="P4271" s="189"/>
      <c r="Q4271" s="189"/>
      <c r="R4271" s="189"/>
      <c r="T4271" s="251"/>
      <c r="V4271" s="189"/>
      <c r="W4271" s="189"/>
      <c r="X4271" s="189"/>
      <c r="Y4271" s="189"/>
      <c r="AA4271" s="189"/>
      <c r="AB4271" s="189"/>
      <c r="AC4271" s="189"/>
    </row>
    <row r="4272" spans="1:29" s="246" customFormat="1" x14ac:dyDescent="0.3">
      <c r="A4272" s="189"/>
      <c r="F4272" s="247"/>
      <c r="J4272" s="189"/>
      <c r="K4272" s="189"/>
      <c r="L4272" s="189"/>
      <c r="M4272" s="189"/>
      <c r="N4272" s="189"/>
      <c r="O4272" s="189"/>
      <c r="P4272" s="189"/>
      <c r="Q4272" s="189"/>
      <c r="R4272" s="189"/>
      <c r="T4272" s="251"/>
      <c r="V4272" s="189"/>
      <c r="W4272" s="189"/>
      <c r="X4272" s="189"/>
      <c r="Y4272" s="189"/>
      <c r="AA4272" s="189"/>
      <c r="AB4272" s="189"/>
      <c r="AC4272" s="189"/>
    </row>
    <row r="4273" spans="1:29" s="246" customFormat="1" x14ac:dyDescent="0.3">
      <c r="A4273" s="189"/>
      <c r="F4273" s="247"/>
      <c r="J4273" s="189"/>
      <c r="K4273" s="189"/>
      <c r="L4273" s="189"/>
      <c r="M4273" s="189"/>
      <c r="N4273" s="189"/>
      <c r="O4273" s="189"/>
      <c r="P4273" s="189"/>
      <c r="Q4273" s="189"/>
      <c r="R4273" s="189"/>
      <c r="T4273" s="251"/>
      <c r="V4273" s="189"/>
      <c r="W4273" s="189"/>
      <c r="X4273" s="189"/>
      <c r="Y4273" s="189"/>
      <c r="AA4273" s="189"/>
      <c r="AB4273" s="189"/>
      <c r="AC4273" s="189"/>
    </row>
    <row r="4274" spans="1:29" s="246" customFormat="1" x14ac:dyDescent="0.3">
      <c r="A4274" s="189"/>
      <c r="F4274" s="247"/>
      <c r="J4274" s="189"/>
      <c r="K4274" s="189"/>
      <c r="L4274" s="189"/>
      <c r="M4274" s="189"/>
      <c r="N4274" s="189"/>
      <c r="O4274" s="189"/>
      <c r="P4274" s="189"/>
      <c r="Q4274" s="189"/>
      <c r="R4274" s="189"/>
      <c r="T4274" s="251"/>
      <c r="V4274" s="189"/>
      <c r="W4274" s="189"/>
      <c r="X4274" s="189"/>
      <c r="Y4274" s="189"/>
      <c r="AA4274" s="189"/>
      <c r="AB4274" s="189"/>
      <c r="AC4274" s="189"/>
    </row>
    <row r="4275" spans="1:29" s="246" customFormat="1" x14ac:dyDescent="0.3">
      <c r="A4275" s="189"/>
      <c r="F4275" s="247"/>
      <c r="J4275" s="189"/>
      <c r="K4275" s="189"/>
      <c r="L4275" s="189"/>
      <c r="M4275" s="189"/>
      <c r="N4275" s="189"/>
      <c r="O4275" s="189"/>
      <c r="P4275" s="189"/>
      <c r="Q4275" s="189"/>
      <c r="R4275" s="189"/>
      <c r="T4275" s="251"/>
      <c r="V4275" s="189"/>
      <c r="W4275" s="189"/>
      <c r="X4275" s="189"/>
      <c r="Y4275" s="189"/>
      <c r="AA4275" s="189"/>
      <c r="AB4275" s="189"/>
      <c r="AC4275" s="189"/>
    </row>
    <row r="4276" spans="1:29" s="246" customFormat="1" x14ac:dyDescent="0.3">
      <c r="A4276" s="189"/>
      <c r="F4276" s="247"/>
      <c r="J4276" s="189"/>
      <c r="K4276" s="189"/>
      <c r="L4276" s="189"/>
      <c r="M4276" s="189"/>
      <c r="N4276" s="189"/>
      <c r="O4276" s="189"/>
      <c r="P4276" s="189"/>
      <c r="Q4276" s="189"/>
      <c r="R4276" s="189"/>
      <c r="T4276" s="251"/>
      <c r="V4276" s="189"/>
      <c r="W4276" s="189"/>
      <c r="X4276" s="189"/>
      <c r="Y4276" s="189"/>
      <c r="AA4276" s="189"/>
      <c r="AB4276" s="189"/>
      <c r="AC4276" s="189"/>
    </row>
    <row r="4277" spans="1:29" s="246" customFormat="1" x14ac:dyDescent="0.3">
      <c r="A4277" s="189"/>
      <c r="F4277" s="247"/>
      <c r="J4277" s="189"/>
      <c r="K4277" s="189"/>
      <c r="L4277" s="189"/>
      <c r="M4277" s="189"/>
      <c r="N4277" s="189"/>
      <c r="O4277" s="189"/>
      <c r="P4277" s="189"/>
      <c r="Q4277" s="189"/>
      <c r="R4277" s="189"/>
      <c r="T4277" s="251"/>
      <c r="V4277" s="189"/>
      <c r="W4277" s="189"/>
      <c r="X4277" s="189"/>
      <c r="Y4277" s="189"/>
      <c r="AA4277" s="189"/>
      <c r="AB4277" s="189"/>
      <c r="AC4277" s="189"/>
    </row>
    <row r="4278" spans="1:29" s="246" customFormat="1" x14ac:dyDescent="0.3">
      <c r="A4278" s="189"/>
      <c r="F4278" s="247"/>
      <c r="J4278" s="189"/>
      <c r="K4278" s="189"/>
      <c r="L4278" s="189"/>
      <c r="M4278" s="189"/>
      <c r="N4278" s="189"/>
      <c r="O4278" s="189"/>
      <c r="P4278" s="189"/>
      <c r="Q4278" s="189"/>
      <c r="R4278" s="189"/>
      <c r="T4278" s="251"/>
      <c r="V4278" s="189"/>
      <c r="W4278" s="189"/>
      <c r="X4278" s="189"/>
      <c r="Y4278" s="189"/>
      <c r="AA4278" s="189"/>
      <c r="AB4278" s="189"/>
      <c r="AC4278" s="189"/>
    </row>
    <row r="4279" spans="1:29" s="246" customFormat="1" x14ac:dyDescent="0.3">
      <c r="A4279" s="189"/>
      <c r="F4279" s="247"/>
      <c r="J4279" s="189"/>
      <c r="K4279" s="189"/>
      <c r="L4279" s="189"/>
      <c r="M4279" s="189"/>
      <c r="N4279" s="189"/>
      <c r="O4279" s="189"/>
      <c r="P4279" s="189"/>
      <c r="Q4279" s="189"/>
      <c r="R4279" s="189"/>
      <c r="T4279" s="251"/>
      <c r="V4279" s="189"/>
      <c r="W4279" s="189"/>
      <c r="X4279" s="189"/>
      <c r="Y4279" s="189"/>
      <c r="AA4279" s="189"/>
      <c r="AB4279" s="189"/>
      <c r="AC4279" s="189"/>
    </row>
    <row r="4280" spans="1:29" s="246" customFormat="1" x14ac:dyDescent="0.3">
      <c r="A4280" s="189"/>
      <c r="F4280" s="247"/>
      <c r="J4280" s="189"/>
      <c r="K4280" s="189"/>
      <c r="L4280" s="189"/>
      <c r="M4280" s="189"/>
      <c r="N4280" s="189"/>
      <c r="O4280" s="189"/>
      <c r="P4280" s="189"/>
      <c r="Q4280" s="189"/>
      <c r="R4280" s="189"/>
      <c r="T4280" s="251"/>
      <c r="V4280" s="189"/>
      <c r="W4280" s="189"/>
      <c r="X4280" s="189"/>
      <c r="Y4280" s="189"/>
      <c r="AA4280" s="189"/>
      <c r="AB4280" s="189"/>
      <c r="AC4280" s="189"/>
    </row>
    <row r="4281" spans="1:29" s="246" customFormat="1" x14ac:dyDescent="0.3">
      <c r="A4281" s="189"/>
      <c r="F4281" s="247"/>
      <c r="J4281" s="189"/>
      <c r="K4281" s="189"/>
      <c r="L4281" s="189"/>
      <c r="M4281" s="189"/>
      <c r="N4281" s="189"/>
      <c r="O4281" s="189"/>
      <c r="P4281" s="189"/>
      <c r="Q4281" s="189"/>
      <c r="R4281" s="189"/>
      <c r="T4281" s="251"/>
      <c r="V4281" s="189"/>
      <c r="W4281" s="189"/>
      <c r="X4281" s="189"/>
      <c r="Y4281" s="189"/>
      <c r="AA4281" s="189"/>
      <c r="AB4281" s="189"/>
      <c r="AC4281" s="189"/>
    </row>
    <row r="4282" spans="1:29" s="246" customFormat="1" x14ac:dyDescent="0.3">
      <c r="A4282" s="189"/>
      <c r="F4282" s="247"/>
      <c r="J4282" s="189"/>
      <c r="K4282" s="189"/>
      <c r="L4282" s="189"/>
      <c r="M4282" s="189"/>
      <c r="N4282" s="189"/>
      <c r="O4282" s="189"/>
      <c r="P4282" s="189"/>
      <c r="Q4282" s="189"/>
      <c r="R4282" s="189"/>
      <c r="T4282" s="251"/>
      <c r="V4282" s="189"/>
      <c r="W4282" s="189"/>
      <c r="X4282" s="189"/>
      <c r="Y4282" s="189"/>
      <c r="AA4282" s="189"/>
      <c r="AB4282" s="189"/>
      <c r="AC4282" s="189"/>
    </row>
    <row r="4283" spans="1:29" s="246" customFormat="1" x14ac:dyDescent="0.3">
      <c r="A4283" s="189"/>
      <c r="F4283" s="247"/>
      <c r="J4283" s="189"/>
      <c r="K4283" s="189"/>
      <c r="L4283" s="189"/>
      <c r="M4283" s="189"/>
      <c r="N4283" s="189"/>
      <c r="O4283" s="189"/>
      <c r="P4283" s="189"/>
      <c r="Q4283" s="189"/>
      <c r="R4283" s="189"/>
      <c r="T4283" s="251"/>
      <c r="V4283" s="189"/>
      <c r="W4283" s="189"/>
      <c r="X4283" s="189"/>
      <c r="Y4283" s="189"/>
      <c r="AA4283" s="189"/>
      <c r="AB4283" s="189"/>
      <c r="AC4283" s="189"/>
    </row>
    <row r="4284" spans="1:29" s="246" customFormat="1" x14ac:dyDescent="0.3">
      <c r="A4284" s="189"/>
      <c r="F4284" s="247"/>
      <c r="J4284" s="189"/>
      <c r="K4284" s="189"/>
      <c r="L4284" s="189"/>
      <c r="M4284" s="189"/>
      <c r="N4284" s="189"/>
      <c r="O4284" s="189"/>
      <c r="P4284" s="189"/>
      <c r="Q4284" s="189"/>
      <c r="R4284" s="189"/>
      <c r="T4284" s="251"/>
      <c r="V4284" s="189"/>
      <c r="W4284" s="189"/>
      <c r="X4284" s="189"/>
      <c r="Y4284" s="189"/>
      <c r="AA4284" s="189"/>
      <c r="AB4284" s="189"/>
      <c r="AC4284" s="189"/>
    </row>
    <row r="4285" spans="1:29" s="246" customFormat="1" x14ac:dyDescent="0.3">
      <c r="A4285" s="189"/>
      <c r="F4285" s="247"/>
      <c r="J4285" s="189"/>
      <c r="K4285" s="189"/>
      <c r="L4285" s="189"/>
      <c r="M4285" s="189"/>
      <c r="N4285" s="189"/>
      <c r="O4285" s="189"/>
      <c r="P4285" s="189"/>
      <c r="Q4285" s="189"/>
      <c r="R4285" s="189"/>
      <c r="T4285" s="251"/>
      <c r="V4285" s="189"/>
      <c r="W4285" s="189"/>
      <c r="X4285" s="189"/>
      <c r="Y4285" s="189"/>
      <c r="AA4285" s="189"/>
      <c r="AB4285" s="189"/>
      <c r="AC4285" s="189"/>
    </row>
    <row r="4286" spans="1:29" s="246" customFormat="1" x14ac:dyDescent="0.3">
      <c r="A4286" s="189"/>
      <c r="F4286" s="247"/>
      <c r="J4286" s="189"/>
      <c r="K4286" s="189"/>
      <c r="L4286" s="189"/>
      <c r="M4286" s="189"/>
      <c r="N4286" s="189"/>
      <c r="O4286" s="189"/>
      <c r="P4286" s="189"/>
      <c r="Q4286" s="189"/>
      <c r="R4286" s="189"/>
      <c r="T4286" s="251"/>
      <c r="V4286" s="189"/>
      <c r="W4286" s="189"/>
      <c r="X4286" s="189"/>
      <c r="Y4286" s="189"/>
      <c r="AA4286" s="189"/>
      <c r="AB4286" s="189"/>
      <c r="AC4286" s="189"/>
    </row>
    <row r="4287" spans="1:29" s="246" customFormat="1" x14ac:dyDescent="0.3">
      <c r="A4287" s="189"/>
      <c r="F4287" s="247"/>
      <c r="J4287" s="189"/>
      <c r="K4287" s="189"/>
      <c r="L4287" s="189"/>
      <c r="M4287" s="189"/>
      <c r="N4287" s="189"/>
      <c r="O4287" s="189"/>
      <c r="P4287" s="189"/>
      <c r="Q4287" s="189"/>
      <c r="R4287" s="189"/>
      <c r="T4287" s="251"/>
      <c r="V4287" s="189"/>
      <c r="W4287" s="189"/>
      <c r="X4287" s="189"/>
      <c r="Y4287" s="189"/>
      <c r="AA4287" s="189"/>
      <c r="AB4287" s="189"/>
      <c r="AC4287" s="189"/>
    </row>
    <row r="4288" spans="1:29" s="246" customFormat="1" x14ac:dyDescent="0.3">
      <c r="A4288" s="189"/>
      <c r="F4288" s="247"/>
      <c r="J4288" s="189"/>
      <c r="K4288" s="189"/>
      <c r="L4288" s="189"/>
      <c r="M4288" s="189"/>
      <c r="N4288" s="189"/>
      <c r="O4288" s="189"/>
      <c r="P4288" s="189"/>
      <c r="Q4288" s="189"/>
      <c r="R4288" s="189"/>
      <c r="T4288" s="251"/>
      <c r="V4288" s="189"/>
      <c r="W4288" s="189"/>
      <c r="X4288" s="189"/>
      <c r="Y4288" s="189"/>
      <c r="AA4288" s="189"/>
      <c r="AB4288" s="189"/>
      <c r="AC4288" s="189"/>
    </row>
    <row r="4289" spans="1:29" s="246" customFormat="1" x14ac:dyDescent="0.3">
      <c r="A4289" s="189"/>
      <c r="F4289" s="247"/>
      <c r="J4289" s="189"/>
      <c r="K4289" s="189"/>
      <c r="L4289" s="189"/>
      <c r="M4289" s="189"/>
      <c r="N4289" s="189"/>
      <c r="O4289" s="189"/>
      <c r="P4289" s="189"/>
      <c r="Q4289" s="189"/>
      <c r="R4289" s="189"/>
      <c r="T4289" s="251"/>
      <c r="V4289" s="189"/>
      <c r="W4289" s="189"/>
      <c r="X4289" s="189"/>
      <c r="Y4289" s="189"/>
      <c r="AA4289" s="189"/>
      <c r="AB4289" s="189"/>
      <c r="AC4289" s="189"/>
    </row>
    <row r="4290" spans="1:29" s="246" customFormat="1" x14ac:dyDescent="0.3">
      <c r="A4290" s="189"/>
      <c r="F4290" s="247"/>
      <c r="J4290" s="189"/>
      <c r="K4290" s="189"/>
      <c r="L4290" s="189"/>
      <c r="M4290" s="189"/>
      <c r="N4290" s="189"/>
      <c r="O4290" s="189"/>
      <c r="P4290" s="189"/>
      <c r="Q4290" s="189"/>
      <c r="R4290" s="189"/>
      <c r="T4290" s="251"/>
      <c r="V4290" s="189"/>
      <c r="W4290" s="189"/>
      <c r="X4290" s="189"/>
      <c r="Y4290" s="189"/>
      <c r="AA4290" s="189"/>
      <c r="AB4290" s="189"/>
      <c r="AC4290" s="189"/>
    </row>
    <row r="4291" spans="1:29" s="246" customFormat="1" x14ac:dyDescent="0.3">
      <c r="A4291" s="189"/>
      <c r="F4291" s="247"/>
      <c r="J4291" s="189"/>
      <c r="K4291" s="189"/>
      <c r="L4291" s="189"/>
      <c r="M4291" s="189"/>
      <c r="N4291" s="189"/>
      <c r="O4291" s="189"/>
      <c r="P4291" s="189"/>
      <c r="Q4291" s="189"/>
      <c r="R4291" s="189"/>
      <c r="T4291" s="251"/>
      <c r="V4291" s="189"/>
      <c r="W4291" s="189"/>
      <c r="X4291" s="189"/>
      <c r="Y4291" s="189"/>
      <c r="AA4291" s="189"/>
      <c r="AB4291" s="189"/>
      <c r="AC4291" s="189"/>
    </row>
    <row r="4292" spans="1:29" s="246" customFormat="1" x14ac:dyDescent="0.3">
      <c r="A4292" s="189"/>
      <c r="F4292" s="247"/>
      <c r="J4292" s="189"/>
      <c r="K4292" s="189"/>
      <c r="L4292" s="189"/>
      <c r="M4292" s="189"/>
      <c r="N4292" s="189"/>
      <c r="O4292" s="189"/>
      <c r="P4292" s="189"/>
      <c r="Q4292" s="189"/>
      <c r="R4292" s="189"/>
      <c r="T4292" s="251"/>
      <c r="V4292" s="189"/>
      <c r="W4292" s="189"/>
      <c r="X4292" s="189"/>
      <c r="Y4292" s="189"/>
      <c r="AA4292" s="189"/>
      <c r="AB4292" s="189"/>
      <c r="AC4292" s="189"/>
    </row>
    <row r="4293" spans="1:29" s="246" customFormat="1" x14ac:dyDescent="0.3">
      <c r="A4293" s="189"/>
      <c r="F4293" s="247"/>
      <c r="J4293" s="189"/>
      <c r="K4293" s="189"/>
      <c r="L4293" s="189"/>
      <c r="M4293" s="189"/>
      <c r="N4293" s="189"/>
      <c r="O4293" s="189"/>
      <c r="P4293" s="189"/>
      <c r="Q4293" s="189"/>
      <c r="R4293" s="189"/>
      <c r="T4293" s="251"/>
      <c r="V4293" s="189"/>
      <c r="W4293" s="189"/>
      <c r="X4293" s="189"/>
      <c r="Y4293" s="189"/>
      <c r="AA4293" s="189"/>
      <c r="AB4293" s="189"/>
      <c r="AC4293" s="189"/>
    </row>
    <row r="4294" spans="1:29" s="246" customFormat="1" x14ac:dyDescent="0.3">
      <c r="A4294" s="189"/>
      <c r="F4294" s="247"/>
      <c r="J4294" s="189"/>
      <c r="K4294" s="189"/>
      <c r="L4294" s="189"/>
      <c r="M4294" s="189"/>
      <c r="N4294" s="189"/>
      <c r="O4294" s="189"/>
      <c r="P4294" s="189"/>
      <c r="Q4294" s="189"/>
      <c r="R4294" s="189"/>
      <c r="T4294" s="251"/>
      <c r="V4294" s="189"/>
      <c r="W4294" s="189"/>
      <c r="X4294" s="189"/>
      <c r="Y4294" s="189"/>
      <c r="AA4294" s="189"/>
      <c r="AB4294" s="189"/>
      <c r="AC4294" s="189"/>
    </row>
    <row r="4295" spans="1:29" s="246" customFormat="1" x14ac:dyDescent="0.3">
      <c r="A4295" s="189"/>
      <c r="F4295" s="247"/>
      <c r="J4295" s="189"/>
      <c r="K4295" s="189"/>
      <c r="L4295" s="189"/>
      <c r="M4295" s="189"/>
      <c r="N4295" s="189"/>
      <c r="O4295" s="189"/>
      <c r="P4295" s="189"/>
      <c r="Q4295" s="189"/>
      <c r="R4295" s="189"/>
      <c r="T4295" s="251"/>
      <c r="V4295" s="189"/>
      <c r="W4295" s="189"/>
      <c r="X4295" s="189"/>
      <c r="Y4295" s="189"/>
      <c r="AA4295" s="189"/>
      <c r="AB4295" s="189"/>
      <c r="AC4295" s="189"/>
    </row>
    <row r="4296" spans="1:29" s="246" customFormat="1" x14ac:dyDescent="0.3">
      <c r="A4296" s="189"/>
      <c r="F4296" s="247"/>
      <c r="J4296" s="189"/>
      <c r="K4296" s="189"/>
      <c r="L4296" s="189"/>
      <c r="M4296" s="189"/>
      <c r="N4296" s="189"/>
      <c r="O4296" s="189"/>
      <c r="P4296" s="189"/>
      <c r="Q4296" s="189"/>
      <c r="R4296" s="189"/>
      <c r="T4296" s="251"/>
      <c r="V4296" s="189"/>
      <c r="W4296" s="189"/>
      <c r="X4296" s="189"/>
      <c r="Y4296" s="189"/>
      <c r="AA4296" s="189"/>
      <c r="AB4296" s="189"/>
      <c r="AC4296" s="189"/>
    </row>
    <row r="4297" spans="1:29" s="246" customFormat="1" x14ac:dyDescent="0.3">
      <c r="A4297" s="189"/>
      <c r="F4297" s="247"/>
      <c r="J4297" s="189"/>
      <c r="K4297" s="189"/>
      <c r="L4297" s="189"/>
      <c r="M4297" s="189"/>
      <c r="N4297" s="189"/>
      <c r="O4297" s="189"/>
      <c r="P4297" s="189"/>
      <c r="Q4297" s="189"/>
      <c r="R4297" s="189"/>
      <c r="T4297" s="251"/>
      <c r="V4297" s="189"/>
      <c r="W4297" s="189"/>
      <c r="X4297" s="189"/>
      <c r="Y4297" s="189"/>
      <c r="AA4297" s="189"/>
      <c r="AB4297" s="189"/>
      <c r="AC4297" s="189"/>
    </row>
    <row r="4298" spans="1:29" s="246" customFormat="1" x14ac:dyDescent="0.3">
      <c r="A4298" s="189"/>
      <c r="F4298" s="247"/>
      <c r="J4298" s="189"/>
      <c r="K4298" s="189"/>
      <c r="L4298" s="189"/>
      <c r="M4298" s="189"/>
      <c r="N4298" s="189"/>
      <c r="O4298" s="189"/>
      <c r="P4298" s="189"/>
      <c r="Q4298" s="189"/>
      <c r="R4298" s="189"/>
      <c r="T4298" s="251"/>
      <c r="V4298" s="189"/>
      <c r="W4298" s="189"/>
      <c r="X4298" s="189"/>
      <c r="Y4298" s="189"/>
      <c r="AA4298" s="189"/>
      <c r="AB4298" s="189"/>
      <c r="AC4298" s="189"/>
    </row>
    <row r="4299" spans="1:29" s="246" customFormat="1" x14ac:dyDescent="0.3">
      <c r="A4299" s="189"/>
      <c r="F4299" s="247"/>
      <c r="J4299" s="189"/>
      <c r="K4299" s="189"/>
      <c r="L4299" s="189"/>
      <c r="M4299" s="189"/>
      <c r="N4299" s="189"/>
      <c r="O4299" s="189"/>
      <c r="P4299" s="189"/>
      <c r="Q4299" s="189"/>
      <c r="R4299" s="189"/>
      <c r="T4299" s="251"/>
      <c r="V4299" s="189"/>
      <c r="W4299" s="189"/>
      <c r="X4299" s="189"/>
      <c r="Y4299" s="189"/>
      <c r="AA4299" s="189"/>
      <c r="AB4299" s="189"/>
      <c r="AC4299" s="189"/>
    </row>
    <row r="4300" spans="1:29" s="246" customFormat="1" x14ac:dyDescent="0.3">
      <c r="A4300" s="189"/>
      <c r="F4300" s="247"/>
      <c r="J4300" s="189"/>
      <c r="K4300" s="189"/>
      <c r="L4300" s="189"/>
      <c r="M4300" s="189"/>
      <c r="N4300" s="189"/>
      <c r="O4300" s="189"/>
      <c r="P4300" s="189"/>
      <c r="Q4300" s="189"/>
      <c r="R4300" s="189"/>
      <c r="T4300" s="251"/>
      <c r="V4300" s="189"/>
      <c r="W4300" s="189"/>
      <c r="X4300" s="189"/>
      <c r="Y4300" s="189"/>
      <c r="AA4300" s="189"/>
      <c r="AB4300" s="189"/>
      <c r="AC4300" s="189"/>
    </row>
    <row r="4301" spans="1:29" s="246" customFormat="1" x14ac:dyDescent="0.3">
      <c r="A4301" s="189"/>
      <c r="F4301" s="247"/>
      <c r="J4301" s="189"/>
      <c r="K4301" s="189"/>
      <c r="L4301" s="189"/>
      <c r="M4301" s="189"/>
      <c r="N4301" s="189"/>
      <c r="O4301" s="189"/>
      <c r="P4301" s="189"/>
      <c r="Q4301" s="189"/>
      <c r="R4301" s="189"/>
      <c r="T4301" s="251"/>
      <c r="V4301" s="189"/>
      <c r="W4301" s="189"/>
      <c r="X4301" s="189"/>
      <c r="Y4301" s="189"/>
      <c r="AA4301" s="189"/>
      <c r="AB4301" s="189"/>
      <c r="AC4301" s="189"/>
    </row>
    <row r="4302" spans="1:29" s="246" customFormat="1" x14ac:dyDescent="0.3">
      <c r="A4302" s="189"/>
      <c r="F4302" s="247"/>
      <c r="J4302" s="189"/>
      <c r="K4302" s="189"/>
      <c r="L4302" s="189"/>
      <c r="M4302" s="189"/>
      <c r="N4302" s="189"/>
      <c r="O4302" s="189"/>
      <c r="P4302" s="189"/>
      <c r="Q4302" s="189"/>
      <c r="R4302" s="189"/>
      <c r="T4302" s="251"/>
      <c r="V4302" s="189"/>
      <c r="W4302" s="189"/>
      <c r="X4302" s="189"/>
      <c r="Y4302" s="189"/>
      <c r="AA4302" s="189"/>
      <c r="AB4302" s="189"/>
      <c r="AC4302" s="189"/>
    </row>
    <row r="4303" spans="1:29" s="246" customFormat="1" x14ac:dyDescent="0.3">
      <c r="A4303" s="189"/>
      <c r="F4303" s="247"/>
      <c r="J4303" s="189"/>
      <c r="K4303" s="189"/>
      <c r="L4303" s="189"/>
      <c r="M4303" s="189"/>
      <c r="N4303" s="189"/>
      <c r="O4303" s="189"/>
      <c r="P4303" s="189"/>
      <c r="Q4303" s="189"/>
      <c r="R4303" s="189"/>
      <c r="T4303" s="251"/>
      <c r="V4303" s="189"/>
      <c r="W4303" s="189"/>
      <c r="X4303" s="189"/>
      <c r="Y4303" s="189"/>
      <c r="AA4303" s="189"/>
      <c r="AB4303" s="189"/>
      <c r="AC4303" s="189"/>
    </row>
    <row r="4304" spans="1:29" s="246" customFormat="1" x14ac:dyDescent="0.3">
      <c r="A4304" s="189"/>
      <c r="F4304" s="247"/>
      <c r="J4304" s="189"/>
      <c r="K4304" s="189"/>
      <c r="L4304" s="189"/>
      <c r="M4304" s="189"/>
      <c r="N4304" s="189"/>
      <c r="O4304" s="189"/>
      <c r="P4304" s="189"/>
      <c r="Q4304" s="189"/>
      <c r="R4304" s="189"/>
      <c r="T4304" s="251"/>
      <c r="V4304" s="189"/>
      <c r="W4304" s="189"/>
      <c r="X4304" s="189"/>
      <c r="Y4304" s="189"/>
      <c r="AA4304" s="189"/>
      <c r="AB4304" s="189"/>
      <c r="AC4304" s="189"/>
    </row>
    <row r="4305" spans="1:29" s="246" customFormat="1" x14ac:dyDescent="0.3">
      <c r="A4305" s="189"/>
      <c r="F4305" s="247"/>
      <c r="J4305" s="189"/>
      <c r="K4305" s="189"/>
      <c r="L4305" s="189"/>
      <c r="M4305" s="189"/>
      <c r="N4305" s="189"/>
      <c r="O4305" s="189"/>
      <c r="P4305" s="189"/>
      <c r="Q4305" s="189"/>
      <c r="R4305" s="189"/>
      <c r="T4305" s="251"/>
      <c r="V4305" s="189"/>
      <c r="W4305" s="189"/>
      <c r="X4305" s="189"/>
      <c r="Y4305" s="189"/>
      <c r="AA4305" s="189"/>
      <c r="AB4305" s="189"/>
      <c r="AC4305" s="189"/>
    </row>
    <row r="4306" spans="1:29" s="246" customFormat="1" x14ac:dyDescent="0.3">
      <c r="A4306" s="189"/>
      <c r="F4306" s="247"/>
      <c r="J4306" s="189"/>
      <c r="K4306" s="189"/>
      <c r="L4306" s="189"/>
      <c r="M4306" s="189"/>
      <c r="N4306" s="189"/>
      <c r="O4306" s="189"/>
      <c r="P4306" s="189"/>
      <c r="Q4306" s="189"/>
      <c r="R4306" s="189"/>
      <c r="T4306" s="251"/>
      <c r="V4306" s="189"/>
      <c r="W4306" s="189"/>
      <c r="X4306" s="189"/>
      <c r="Y4306" s="189"/>
      <c r="AA4306" s="189"/>
      <c r="AB4306" s="189"/>
      <c r="AC4306" s="189"/>
    </row>
    <row r="4307" spans="1:29" s="246" customFormat="1" x14ac:dyDescent="0.3">
      <c r="A4307" s="189"/>
      <c r="F4307" s="247"/>
      <c r="J4307" s="189"/>
      <c r="K4307" s="189"/>
      <c r="L4307" s="189"/>
      <c r="M4307" s="189"/>
      <c r="N4307" s="189"/>
      <c r="O4307" s="189"/>
      <c r="P4307" s="189"/>
      <c r="Q4307" s="189"/>
      <c r="R4307" s="189"/>
      <c r="T4307" s="251"/>
      <c r="V4307" s="189"/>
      <c r="W4307" s="189"/>
      <c r="X4307" s="189"/>
      <c r="Y4307" s="189"/>
      <c r="AA4307" s="189"/>
      <c r="AB4307" s="189"/>
      <c r="AC4307" s="189"/>
    </row>
    <row r="4308" spans="1:29" s="246" customFormat="1" x14ac:dyDescent="0.3">
      <c r="A4308" s="189"/>
      <c r="F4308" s="247"/>
      <c r="J4308" s="189"/>
      <c r="K4308" s="189"/>
      <c r="L4308" s="189"/>
      <c r="M4308" s="189"/>
      <c r="N4308" s="189"/>
      <c r="O4308" s="189"/>
      <c r="P4308" s="189"/>
      <c r="Q4308" s="189"/>
      <c r="R4308" s="189"/>
      <c r="T4308" s="251"/>
      <c r="V4308" s="189"/>
      <c r="W4308" s="189"/>
      <c r="X4308" s="189"/>
      <c r="Y4308" s="189"/>
      <c r="AA4308" s="189"/>
      <c r="AB4308" s="189"/>
      <c r="AC4308" s="189"/>
    </row>
    <row r="4309" spans="1:29" s="246" customFormat="1" x14ac:dyDescent="0.3">
      <c r="A4309" s="189"/>
      <c r="F4309" s="247"/>
      <c r="J4309" s="189"/>
      <c r="K4309" s="189"/>
      <c r="L4309" s="189"/>
      <c r="M4309" s="189"/>
      <c r="N4309" s="189"/>
      <c r="O4309" s="189"/>
      <c r="P4309" s="189"/>
      <c r="Q4309" s="189"/>
      <c r="R4309" s="189"/>
      <c r="T4309" s="251"/>
      <c r="V4309" s="189"/>
      <c r="W4309" s="189"/>
      <c r="X4309" s="189"/>
      <c r="Y4309" s="189"/>
      <c r="AA4309" s="189"/>
      <c r="AB4309" s="189"/>
      <c r="AC4309" s="189"/>
    </row>
    <row r="4310" spans="1:29" s="246" customFormat="1" x14ac:dyDescent="0.3">
      <c r="A4310" s="189"/>
      <c r="F4310" s="247"/>
      <c r="J4310" s="189"/>
      <c r="K4310" s="189"/>
      <c r="L4310" s="189"/>
      <c r="M4310" s="189"/>
      <c r="N4310" s="189"/>
      <c r="O4310" s="189"/>
      <c r="P4310" s="189"/>
      <c r="Q4310" s="189"/>
      <c r="R4310" s="189"/>
      <c r="T4310" s="251"/>
      <c r="V4310" s="189"/>
      <c r="W4310" s="189"/>
      <c r="X4310" s="189"/>
      <c r="Y4310" s="189"/>
      <c r="AA4310" s="189"/>
      <c r="AB4310" s="189"/>
      <c r="AC4310" s="189"/>
    </row>
    <row r="4311" spans="1:29" s="246" customFormat="1" x14ac:dyDescent="0.3">
      <c r="A4311" s="189"/>
      <c r="F4311" s="247"/>
      <c r="J4311" s="189"/>
      <c r="K4311" s="189"/>
      <c r="L4311" s="189"/>
      <c r="M4311" s="189"/>
      <c r="N4311" s="189"/>
      <c r="O4311" s="189"/>
      <c r="P4311" s="189"/>
      <c r="Q4311" s="189"/>
      <c r="R4311" s="189"/>
      <c r="T4311" s="251"/>
      <c r="V4311" s="189"/>
      <c r="W4311" s="189"/>
      <c r="X4311" s="189"/>
      <c r="Y4311" s="189"/>
      <c r="AA4311" s="189"/>
      <c r="AB4311" s="189"/>
      <c r="AC4311" s="189"/>
    </row>
    <row r="4312" spans="1:29" s="246" customFormat="1" x14ac:dyDescent="0.3">
      <c r="A4312" s="189"/>
      <c r="F4312" s="247"/>
      <c r="J4312" s="189"/>
      <c r="K4312" s="189"/>
      <c r="L4312" s="189"/>
      <c r="M4312" s="189"/>
      <c r="N4312" s="189"/>
      <c r="O4312" s="189"/>
      <c r="P4312" s="189"/>
      <c r="Q4312" s="189"/>
      <c r="R4312" s="189"/>
      <c r="T4312" s="251"/>
      <c r="V4312" s="189"/>
      <c r="W4312" s="189"/>
      <c r="X4312" s="189"/>
      <c r="Y4312" s="189"/>
      <c r="AA4312" s="189"/>
      <c r="AB4312" s="189"/>
      <c r="AC4312" s="189"/>
    </row>
    <row r="4313" spans="1:29" s="246" customFormat="1" x14ac:dyDescent="0.3">
      <c r="A4313" s="189"/>
      <c r="F4313" s="247"/>
      <c r="J4313" s="189"/>
      <c r="K4313" s="189"/>
      <c r="L4313" s="189"/>
      <c r="M4313" s="189"/>
      <c r="N4313" s="189"/>
      <c r="O4313" s="189"/>
      <c r="P4313" s="189"/>
      <c r="Q4313" s="189"/>
      <c r="R4313" s="189"/>
      <c r="T4313" s="251"/>
      <c r="V4313" s="189"/>
      <c r="W4313" s="189"/>
      <c r="X4313" s="189"/>
      <c r="Y4313" s="189"/>
      <c r="AA4313" s="189"/>
      <c r="AB4313" s="189"/>
      <c r="AC4313" s="189"/>
    </row>
    <row r="4314" spans="1:29" s="246" customFormat="1" x14ac:dyDescent="0.3">
      <c r="A4314" s="189"/>
      <c r="F4314" s="247"/>
      <c r="J4314" s="189"/>
      <c r="K4314" s="189"/>
      <c r="L4314" s="189"/>
      <c r="M4314" s="189"/>
      <c r="N4314" s="189"/>
      <c r="O4314" s="189"/>
      <c r="P4314" s="189"/>
      <c r="Q4314" s="189"/>
      <c r="R4314" s="189"/>
      <c r="T4314" s="251"/>
      <c r="V4314" s="189"/>
      <c r="W4314" s="189"/>
      <c r="X4314" s="189"/>
      <c r="Y4314" s="189"/>
      <c r="AA4314" s="189"/>
      <c r="AB4314" s="189"/>
      <c r="AC4314" s="189"/>
    </row>
    <row r="4315" spans="1:29" s="246" customFormat="1" x14ac:dyDescent="0.3">
      <c r="A4315" s="189"/>
      <c r="F4315" s="247"/>
      <c r="J4315" s="189"/>
      <c r="K4315" s="189"/>
      <c r="L4315" s="189"/>
      <c r="M4315" s="189"/>
      <c r="N4315" s="189"/>
      <c r="O4315" s="189"/>
      <c r="P4315" s="189"/>
      <c r="Q4315" s="189"/>
      <c r="R4315" s="189"/>
      <c r="T4315" s="251"/>
      <c r="V4315" s="189"/>
      <c r="W4315" s="189"/>
      <c r="X4315" s="189"/>
      <c r="Y4315" s="189"/>
      <c r="AA4315" s="189"/>
      <c r="AB4315" s="189"/>
      <c r="AC4315" s="189"/>
    </row>
    <row r="4316" spans="1:29" s="246" customFormat="1" x14ac:dyDescent="0.3">
      <c r="A4316" s="189"/>
      <c r="F4316" s="247"/>
      <c r="J4316" s="189"/>
      <c r="K4316" s="189"/>
      <c r="L4316" s="189"/>
      <c r="M4316" s="189"/>
      <c r="N4316" s="189"/>
      <c r="O4316" s="189"/>
      <c r="P4316" s="189"/>
      <c r="Q4316" s="189"/>
      <c r="R4316" s="189"/>
      <c r="T4316" s="251"/>
      <c r="V4316" s="189"/>
      <c r="W4316" s="189"/>
      <c r="X4316" s="189"/>
      <c r="Y4316" s="189"/>
      <c r="AA4316" s="189"/>
      <c r="AB4316" s="189"/>
      <c r="AC4316" s="189"/>
    </row>
    <row r="4317" spans="1:29" s="246" customFormat="1" x14ac:dyDescent="0.3">
      <c r="A4317" s="189"/>
      <c r="F4317" s="247"/>
      <c r="J4317" s="189"/>
      <c r="K4317" s="189"/>
      <c r="L4317" s="189"/>
      <c r="M4317" s="189"/>
      <c r="N4317" s="189"/>
      <c r="O4317" s="189"/>
      <c r="P4317" s="189"/>
      <c r="Q4317" s="189"/>
      <c r="R4317" s="189"/>
      <c r="T4317" s="251"/>
      <c r="V4317" s="189"/>
      <c r="W4317" s="189"/>
      <c r="X4317" s="189"/>
      <c r="Y4317" s="189"/>
      <c r="AA4317" s="189"/>
      <c r="AB4317" s="189"/>
      <c r="AC4317" s="189"/>
    </row>
    <row r="4318" spans="1:29" s="246" customFormat="1" x14ac:dyDescent="0.3">
      <c r="A4318" s="189"/>
      <c r="F4318" s="247"/>
      <c r="J4318" s="189"/>
      <c r="K4318" s="189"/>
      <c r="L4318" s="189"/>
      <c r="M4318" s="189"/>
      <c r="N4318" s="189"/>
      <c r="O4318" s="189"/>
      <c r="P4318" s="189"/>
      <c r="Q4318" s="189"/>
      <c r="R4318" s="189"/>
      <c r="T4318" s="251"/>
      <c r="V4318" s="189"/>
      <c r="W4318" s="189"/>
      <c r="X4318" s="189"/>
      <c r="Y4318" s="189"/>
      <c r="AA4318" s="189"/>
      <c r="AB4318" s="189"/>
      <c r="AC4318" s="189"/>
    </row>
    <row r="4319" spans="1:29" s="246" customFormat="1" x14ac:dyDescent="0.3">
      <c r="A4319" s="189"/>
      <c r="F4319" s="247"/>
      <c r="J4319" s="189"/>
      <c r="K4319" s="189"/>
      <c r="L4319" s="189"/>
      <c r="M4319" s="189"/>
      <c r="N4319" s="189"/>
      <c r="O4319" s="189"/>
      <c r="P4319" s="189"/>
      <c r="Q4319" s="189"/>
      <c r="R4319" s="189"/>
      <c r="T4319" s="251"/>
      <c r="V4319" s="189"/>
      <c r="W4319" s="189"/>
      <c r="X4319" s="189"/>
      <c r="Y4319" s="189"/>
      <c r="AA4319" s="189"/>
      <c r="AB4319" s="189"/>
      <c r="AC4319" s="189"/>
    </row>
    <row r="4320" spans="1:29" s="246" customFormat="1" x14ac:dyDescent="0.3">
      <c r="A4320" s="189"/>
      <c r="F4320" s="247"/>
      <c r="J4320" s="189"/>
      <c r="K4320" s="189"/>
      <c r="L4320" s="189"/>
      <c r="M4320" s="189"/>
      <c r="N4320" s="189"/>
      <c r="O4320" s="189"/>
      <c r="P4320" s="189"/>
      <c r="Q4320" s="189"/>
      <c r="R4320" s="189"/>
      <c r="T4320" s="251"/>
      <c r="V4320" s="189"/>
      <c r="W4320" s="189"/>
      <c r="X4320" s="189"/>
      <c r="Y4320" s="189"/>
      <c r="AA4320" s="189"/>
      <c r="AB4320" s="189"/>
      <c r="AC4320" s="189"/>
    </row>
    <row r="4321" spans="1:29" s="246" customFormat="1" x14ac:dyDescent="0.3">
      <c r="A4321" s="189"/>
      <c r="F4321" s="247"/>
      <c r="J4321" s="189"/>
      <c r="K4321" s="189"/>
      <c r="L4321" s="189"/>
      <c r="M4321" s="189"/>
      <c r="N4321" s="189"/>
      <c r="O4321" s="189"/>
      <c r="P4321" s="189"/>
      <c r="Q4321" s="189"/>
      <c r="R4321" s="189"/>
      <c r="T4321" s="251"/>
      <c r="V4321" s="189"/>
      <c r="W4321" s="189"/>
      <c r="X4321" s="189"/>
      <c r="Y4321" s="189"/>
      <c r="AA4321" s="189"/>
      <c r="AB4321" s="189"/>
      <c r="AC4321" s="189"/>
    </row>
    <row r="4322" spans="1:29" s="246" customFormat="1" x14ac:dyDescent="0.3">
      <c r="A4322" s="189"/>
      <c r="F4322" s="247"/>
      <c r="J4322" s="189"/>
      <c r="K4322" s="189"/>
      <c r="L4322" s="189"/>
      <c r="M4322" s="189"/>
      <c r="N4322" s="189"/>
      <c r="O4322" s="189"/>
      <c r="P4322" s="189"/>
      <c r="Q4322" s="189"/>
      <c r="R4322" s="189"/>
      <c r="T4322" s="251"/>
      <c r="V4322" s="189"/>
      <c r="W4322" s="189"/>
      <c r="X4322" s="189"/>
      <c r="Y4322" s="189"/>
      <c r="AA4322" s="189"/>
      <c r="AB4322" s="189"/>
      <c r="AC4322" s="189"/>
    </row>
    <row r="4323" spans="1:29" s="246" customFormat="1" x14ac:dyDescent="0.3">
      <c r="A4323" s="189"/>
      <c r="F4323" s="247"/>
      <c r="J4323" s="189"/>
      <c r="K4323" s="189"/>
      <c r="L4323" s="189"/>
      <c r="M4323" s="189"/>
      <c r="N4323" s="189"/>
      <c r="O4323" s="189"/>
      <c r="P4323" s="189"/>
      <c r="Q4323" s="189"/>
      <c r="R4323" s="189"/>
      <c r="T4323" s="251"/>
      <c r="V4323" s="189"/>
      <c r="W4323" s="189"/>
      <c r="X4323" s="189"/>
      <c r="Y4323" s="189"/>
      <c r="AA4323" s="189"/>
      <c r="AB4323" s="189"/>
      <c r="AC4323" s="189"/>
    </row>
    <row r="4324" spans="1:29" s="246" customFormat="1" x14ac:dyDescent="0.3">
      <c r="A4324" s="189"/>
      <c r="F4324" s="247"/>
      <c r="J4324" s="189"/>
      <c r="K4324" s="189"/>
      <c r="L4324" s="189"/>
      <c r="M4324" s="189"/>
      <c r="N4324" s="189"/>
      <c r="O4324" s="189"/>
      <c r="P4324" s="189"/>
      <c r="Q4324" s="189"/>
      <c r="R4324" s="189"/>
      <c r="T4324" s="251"/>
      <c r="V4324" s="189"/>
      <c r="W4324" s="189"/>
      <c r="X4324" s="189"/>
      <c r="Y4324" s="189"/>
      <c r="AA4324" s="189"/>
      <c r="AB4324" s="189"/>
      <c r="AC4324" s="189"/>
    </row>
    <row r="4325" spans="1:29" s="246" customFormat="1" x14ac:dyDescent="0.3">
      <c r="A4325" s="189"/>
      <c r="F4325" s="247"/>
      <c r="J4325" s="189"/>
      <c r="K4325" s="189"/>
      <c r="L4325" s="189"/>
      <c r="M4325" s="189"/>
      <c r="N4325" s="189"/>
      <c r="O4325" s="189"/>
      <c r="P4325" s="189"/>
      <c r="Q4325" s="189"/>
      <c r="R4325" s="189"/>
      <c r="T4325" s="251"/>
      <c r="V4325" s="189"/>
      <c r="W4325" s="189"/>
      <c r="X4325" s="189"/>
      <c r="Y4325" s="189"/>
      <c r="AA4325" s="189"/>
      <c r="AB4325" s="189"/>
      <c r="AC4325" s="189"/>
    </row>
    <row r="4326" spans="1:29" s="246" customFormat="1" x14ac:dyDescent="0.3">
      <c r="A4326" s="189"/>
      <c r="F4326" s="247"/>
      <c r="J4326" s="189"/>
      <c r="K4326" s="189"/>
      <c r="L4326" s="189"/>
      <c r="M4326" s="189"/>
      <c r="N4326" s="189"/>
      <c r="O4326" s="189"/>
      <c r="P4326" s="189"/>
      <c r="Q4326" s="189"/>
      <c r="R4326" s="189"/>
      <c r="T4326" s="251"/>
      <c r="V4326" s="189"/>
      <c r="W4326" s="189"/>
      <c r="X4326" s="189"/>
      <c r="Y4326" s="189"/>
      <c r="AA4326" s="189"/>
      <c r="AB4326" s="189"/>
      <c r="AC4326" s="189"/>
    </row>
    <row r="4327" spans="1:29" s="246" customFormat="1" x14ac:dyDescent="0.3">
      <c r="A4327" s="189"/>
      <c r="F4327" s="247"/>
      <c r="J4327" s="189"/>
      <c r="K4327" s="189"/>
      <c r="L4327" s="189"/>
      <c r="M4327" s="189"/>
      <c r="N4327" s="189"/>
      <c r="O4327" s="189"/>
      <c r="P4327" s="189"/>
      <c r="Q4327" s="189"/>
      <c r="R4327" s="189"/>
      <c r="T4327" s="251"/>
      <c r="V4327" s="189"/>
      <c r="W4327" s="189"/>
      <c r="X4327" s="189"/>
      <c r="Y4327" s="189"/>
      <c r="AA4327" s="189"/>
      <c r="AB4327" s="189"/>
      <c r="AC4327" s="189"/>
    </row>
    <row r="4328" spans="1:29" s="246" customFormat="1" x14ac:dyDescent="0.3">
      <c r="A4328" s="189"/>
      <c r="F4328" s="247"/>
      <c r="J4328" s="189"/>
      <c r="K4328" s="189"/>
      <c r="L4328" s="189"/>
      <c r="M4328" s="189"/>
      <c r="N4328" s="189"/>
      <c r="O4328" s="189"/>
      <c r="P4328" s="189"/>
      <c r="Q4328" s="189"/>
      <c r="R4328" s="189"/>
      <c r="T4328" s="251"/>
      <c r="V4328" s="189"/>
      <c r="W4328" s="189"/>
      <c r="X4328" s="189"/>
      <c r="Y4328" s="189"/>
      <c r="AA4328" s="189"/>
      <c r="AB4328" s="189"/>
      <c r="AC4328" s="189"/>
    </row>
    <row r="4329" spans="1:29" s="246" customFormat="1" x14ac:dyDescent="0.3">
      <c r="A4329" s="189"/>
      <c r="F4329" s="247"/>
      <c r="J4329" s="189"/>
      <c r="K4329" s="189"/>
      <c r="L4329" s="189"/>
      <c r="M4329" s="189"/>
      <c r="N4329" s="189"/>
      <c r="O4329" s="189"/>
      <c r="P4329" s="189"/>
      <c r="Q4329" s="189"/>
      <c r="R4329" s="189"/>
      <c r="T4329" s="251"/>
      <c r="V4329" s="189"/>
      <c r="W4329" s="189"/>
      <c r="X4329" s="189"/>
      <c r="Y4329" s="189"/>
      <c r="AA4329" s="189"/>
      <c r="AB4329" s="189"/>
      <c r="AC4329" s="189"/>
    </row>
    <row r="4330" spans="1:29" s="246" customFormat="1" x14ac:dyDescent="0.3">
      <c r="A4330" s="189"/>
      <c r="F4330" s="247"/>
      <c r="J4330" s="189"/>
      <c r="K4330" s="189"/>
      <c r="L4330" s="189"/>
      <c r="M4330" s="189"/>
      <c r="N4330" s="189"/>
      <c r="O4330" s="189"/>
      <c r="P4330" s="189"/>
      <c r="Q4330" s="189"/>
      <c r="R4330" s="189"/>
      <c r="T4330" s="251"/>
      <c r="V4330" s="189"/>
      <c r="W4330" s="189"/>
      <c r="X4330" s="189"/>
      <c r="Y4330" s="189"/>
      <c r="AA4330" s="189"/>
      <c r="AB4330" s="189"/>
      <c r="AC4330" s="189"/>
    </row>
    <row r="4331" spans="1:29" s="246" customFormat="1" x14ac:dyDescent="0.3">
      <c r="A4331" s="189"/>
      <c r="F4331" s="247"/>
      <c r="J4331" s="189"/>
      <c r="K4331" s="189"/>
      <c r="L4331" s="189"/>
      <c r="M4331" s="189"/>
      <c r="N4331" s="189"/>
      <c r="O4331" s="189"/>
      <c r="P4331" s="189"/>
      <c r="Q4331" s="189"/>
      <c r="R4331" s="189"/>
      <c r="T4331" s="251"/>
      <c r="V4331" s="189"/>
      <c r="W4331" s="189"/>
      <c r="X4331" s="189"/>
      <c r="Y4331" s="189"/>
      <c r="AA4331" s="189"/>
      <c r="AB4331" s="189"/>
      <c r="AC4331" s="189"/>
    </row>
    <row r="4332" spans="1:29" s="246" customFormat="1" x14ac:dyDescent="0.3">
      <c r="A4332" s="189"/>
      <c r="F4332" s="247"/>
      <c r="J4332" s="189"/>
      <c r="K4332" s="189"/>
      <c r="L4332" s="189"/>
      <c r="M4332" s="189"/>
      <c r="N4332" s="189"/>
      <c r="O4332" s="189"/>
      <c r="P4332" s="189"/>
      <c r="Q4332" s="189"/>
      <c r="R4332" s="189"/>
      <c r="T4332" s="251"/>
      <c r="V4332" s="189"/>
      <c r="W4332" s="189"/>
      <c r="X4332" s="189"/>
      <c r="Y4332" s="189"/>
      <c r="AA4332" s="189"/>
      <c r="AB4332" s="189"/>
      <c r="AC4332" s="189"/>
    </row>
    <row r="4333" spans="1:29" s="246" customFormat="1" x14ac:dyDescent="0.3">
      <c r="A4333" s="189"/>
      <c r="F4333" s="247"/>
      <c r="J4333" s="189"/>
      <c r="K4333" s="189"/>
      <c r="L4333" s="189"/>
      <c r="M4333" s="189"/>
      <c r="N4333" s="189"/>
      <c r="O4333" s="189"/>
      <c r="P4333" s="189"/>
      <c r="Q4333" s="189"/>
      <c r="R4333" s="189"/>
      <c r="T4333" s="251"/>
      <c r="V4333" s="189"/>
      <c r="W4333" s="189"/>
      <c r="X4333" s="189"/>
      <c r="Y4333" s="189"/>
      <c r="AA4333" s="189"/>
      <c r="AB4333" s="189"/>
      <c r="AC4333" s="189"/>
    </row>
    <row r="4334" spans="1:29" s="246" customFormat="1" x14ac:dyDescent="0.3">
      <c r="A4334" s="189"/>
      <c r="F4334" s="247"/>
      <c r="J4334" s="189"/>
      <c r="K4334" s="189"/>
      <c r="L4334" s="189"/>
      <c r="M4334" s="189"/>
      <c r="N4334" s="189"/>
      <c r="O4334" s="189"/>
      <c r="P4334" s="189"/>
      <c r="Q4334" s="189"/>
      <c r="R4334" s="189"/>
      <c r="T4334" s="251"/>
      <c r="V4334" s="189"/>
      <c r="W4334" s="189"/>
      <c r="X4334" s="189"/>
      <c r="Y4334" s="189"/>
      <c r="AA4334" s="189"/>
      <c r="AB4334" s="189"/>
      <c r="AC4334" s="189"/>
    </row>
    <row r="4335" spans="1:29" s="246" customFormat="1" x14ac:dyDescent="0.3">
      <c r="A4335" s="189"/>
      <c r="F4335" s="247"/>
      <c r="J4335" s="189"/>
      <c r="K4335" s="189"/>
      <c r="L4335" s="189"/>
      <c r="M4335" s="189"/>
      <c r="N4335" s="189"/>
      <c r="O4335" s="189"/>
      <c r="P4335" s="189"/>
      <c r="Q4335" s="189"/>
      <c r="R4335" s="189"/>
      <c r="T4335" s="251"/>
      <c r="V4335" s="189"/>
      <c r="W4335" s="189"/>
      <c r="X4335" s="189"/>
      <c r="Y4335" s="189"/>
      <c r="AA4335" s="189"/>
      <c r="AB4335" s="189"/>
      <c r="AC4335" s="189"/>
    </row>
    <row r="4336" spans="1:29" s="246" customFormat="1" x14ac:dyDescent="0.3">
      <c r="A4336" s="189"/>
      <c r="F4336" s="247"/>
      <c r="J4336" s="189"/>
      <c r="K4336" s="189"/>
      <c r="L4336" s="189"/>
      <c r="M4336" s="189"/>
      <c r="N4336" s="189"/>
      <c r="O4336" s="189"/>
      <c r="P4336" s="189"/>
      <c r="Q4336" s="189"/>
      <c r="R4336" s="189"/>
      <c r="T4336" s="251"/>
      <c r="V4336" s="189"/>
      <c r="W4336" s="189"/>
      <c r="X4336" s="189"/>
      <c r="Y4336" s="189"/>
      <c r="AA4336" s="189"/>
      <c r="AB4336" s="189"/>
      <c r="AC4336" s="189"/>
    </row>
    <row r="4337" spans="1:29" s="246" customFormat="1" x14ac:dyDescent="0.3">
      <c r="A4337" s="189"/>
      <c r="F4337" s="247"/>
      <c r="J4337" s="189"/>
      <c r="K4337" s="189"/>
      <c r="L4337" s="189"/>
      <c r="M4337" s="189"/>
      <c r="N4337" s="189"/>
      <c r="O4337" s="189"/>
      <c r="P4337" s="189"/>
      <c r="Q4337" s="189"/>
      <c r="R4337" s="189"/>
      <c r="T4337" s="251"/>
      <c r="V4337" s="189"/>
      <c r="W4337" s="189"/>
      <c r="X4337" s="189"/>
      <c r="Y4337" s="189"/>
      <c r="AA4337" s="189"/>
      <c r="AB4337" s="189"/>
      <c r="AC4337" s="189"/>
    </row>
    <row r="4338" spans="1:29" s="246" customFormat="1" x14ac:dyDescent="0.3">
      <c r="A4338" s="189"/>
      <c r="F4338" s="247"/>
      <c r="J4338" s="189"/>
      <c r="K4338" s="189"/>
      <c r="L4338" s="189"/>
      <c r="M4338" s="189"/>
      <c r="N4338" s="189"/>
      <c r="O4338" s="189"/>
      <c r="P4338" s="189"/>
      <c r="Q4338" s="189"/>
      <c r="R4338" s="189"/>
      <c r="T4338" s="251"/>
      <c r="V4338" s="189"/>
      <c r="W4338" s="189"/>
      <c r="X4338" s="189"/>
      <c r="Y4338" s="189"/>
      <c r="AA4338" s="189"/>
      <c r="AB4338" s="189"/>
      <c r="AC4338" s="189"/>
    </row>
    <row r="4339" spans="1:29" s="246" customFormat="1" x14ac:dyDescent="0.3">
      <c r="A4339" s="189"/>
      <c r="F4339" s="247"/>
      <c r="J4339" s="189"/>
      <c r="K4339" s="189"/>
      <c r="L4339" s="189"/>
      <c r="M4339" s="189"/>
      <c r="N4339" s="189"/>
      <c r="O4339" s="189"/>
      <c r="P4339" s="189"/>
      <c r="Q4339" s="189"/>
      <c r="R4339" s="189"/>
      <c r="T4339" s="251"/>
      <c r="V4339" s="189"/>
      <c r="W4339" s="189"/>
      <c r="X4339" s="189"/>
      <c r="Y4339" s="189"/>
      <c r="AA4339" s="189"/>
      <c r="AB4339" s="189"/>
      <c r="AC4339" s="189"/>
    </row>
    <row r="4340" spans="1:29" s="246" customFormat="1" x14ac:dyDescent="0.3">
      <c r="A4340" s="189"/>
      <c r="F4340" s="247"/>
      <c r="J4340" s="189"/>
      <c r="K4340" s="189"/>
      <c r="L4340" s="189"/>
      <c r="M4340" s="189"/>
      <c r="N4340" s="189"/>
      <c r="O4340" s="189"/>
      <c r="P4340" s="189"/>
      <c r="Q4340" s="189"/>
      <c r="R4340" s="189"/>
      <c r="T4340" s="251"/>
      <c r="V4340" s="189"/>
      <c r="W4340" s="189"/>
      <c r="X4340" s="189"/>
      <c r="Y4340" s="189"/>
      <c r="AA4340" s="189"/>
      <c r="AB4340" s="189"/>
      <c r="AC4340" s="189"/>
    </row>
    <row r="4341" spans="1:29" s="246" customFormat="1" x14ac:dyDescent="0.3">
      <c r="A4341" s="189"/>
      <c r="F4341" s="247"/>
      <c r="J4341" s="189"/>
      <c r="K4341" s="189"/>
      <c r="L4341" s="189"/>
      <c r="M4341" s="189"/>
      <c r="N4341" s="189"/>
      <c r="O4341" s="189"/>
      <c r="P4341" s="189"/>
      <c r="Q4341" s="189"/>
      <c r="R4341" s="189"/>
      <c r="T4341" s="251"/>
      <c r="V4341" s="189"/>
      <c r="W4341" s="189"/>
      <c r="X4341" s="189"/>
      <c r="Y4341" s="189"/>
      <c r="AA4341" s="189"/>
      <c r="AB4341" s="189"/>
      <c r="AC4341" s="189"/>
    </row>
    <row r="4342" spans="1:29" s="246" customFormat="1" x14ac:dyDescent="0.3">
      <c r="A4342" s="189"/>
      <c r="F4342" s="247"/>
      <c r="J4342" s="189"/>
      <c r="K4342" s="189"/>
      <c r="L4342" s="189"/>
      <c r="M4342" s="189"/>
      <c r="N4342" s="189"/>
      <c r="O4342" s="189"/>
      <c r="P4342" s="189"/>
      <c r="Q4342" s="189"/>
      <c r="R4342" s="189"/>
      <c r="T4342" s="251"/>
      <c r="V4342" s="189"/>
      <c r="W4342" s="189"/>
      <c r="X4342" s="189"/>
      <c r="Y4342" s="189"/>
      <c r="AA4342" s="189"/>
      <c r="AB4342" s="189"/>
      <c r="AC4342" s="189"/>
    </row>
    <row r="4343" spans="1:29" s="246" customFormat="1" x14ac:dyDescent="0.3">
      <c r="A4343" s="189"/>
      <c r="F4343" s="247"/>
      <c r="J4343" s="189"/>
      <c r="K4343" s="189"/>
      <c r="L4343" s="189"/>
      <c r="M4343" s="189"/>
      <c r="N4343" s="189"/>
      <c r="O4343" s="189"/>
      <c r="P4343" s="189"/>
      <c r="Q4343" s="189"/>
      <c r="R4343" s="189"/>
      <c r="T4343" s="251"/>
      <c r="V4343" s="189"/>
      <c r="W4343" s="189"/>
      <c r="X4343" s="189"/>
      <c r="Y4343" s="189"/>
      <c r="AA4343" s="189"/>
      <c r="AB4343" s="189"/>
      <c r="AC4343" s="189"/>
    </row>
    <row r="4344" spans="1:29" s="246" customFormat="1" x14ac:dyDescent="0.3">
      <c r="A4344" s="189"/>
      <c r="F4344" s="247"/>
      <c r="J4344" s="189"/>
      <c r="K4344" s="189"/>
      <c r="L4344" s="189"/>
      <c r="M4344" s="189"/>
      <c r="N4344" s="189"/>
      <c r="O4344" s="189"/>
      <c r="P4344" s="189"/>
      <c r="Q4344" s="189"/>
      <c r="R4344" s="189"/>
      <c r="T4344" s="251"/>
      <c r="V4344" s="189"/>
      <c r="W4344" s="189"/>
      <c r="X4344" s="189"/>
      <c r="Y4344" s="189"/>
      <c r="AA4344" s="189"/>
      <c r="AB4344" s="189"/>
      <c r="AC4344" s="189"/>
    </row>
    <row r="4345" spans="1:29" s="246" customFormat="1" x14ac:dyDescent="0.3">
      <c r="A4345" s="189"/>
      <c r="F4345" s="247"/>
      <c r="J4345" s="189"/>
      <c r="K4345" s="189"/>
      <c r="L4345" s="189"/>
      <c r="M4345" s="189"/>
      <c r="N4345" s="189"/>
      <c r="O4345" s="189"/>
      <c r="P4345" s="189"/>
      <c r="Q4345" s="189"/>
      <c r="R4345" s="189"/>
      <c r="T4345" s="251"/>
      <c r="V4345" s="189"/>
      <c r="W4345" s="189"/>
      <c r="X4345" s="189"/>
      <c r="Y4345" s="189"/>
      <c r="AA4345" s="189"/>
      <c r="AB4345" s="189"/>
      <c r="AC4345" s="189"/>
    </row>
    <row r="4346" spans="1:29" s="246" customFormat="1" x14ac:dyDescent="0.3">
      <c r="A4346" s="189"/>
      <c r="F4346" s="247"/>
      <c r="J4346" s="189"/>
      <c r="K4346" s="189"/>
      <c r="L4346" s="189"/>
      <c r="M4346" s="189"/>
      <c r="N4346" s="189"/>
      <c r="O4346" s="189"/>
      <c r="P4346" s="189"/>
      <c r="Q4346" s="189"/>
      <c r="R4346" s="189"/>
      <c r="T4346" s="251"/>
      <c r="V4346" s="189"/>
      <c r="W4346" s="189"/>
      <c r="X4346" s="189"/>
      <c r="Y4346" s="189"/>
      <c r="AA4346" s="189"/>
      <c r="AB4346" s="189"/>
      <c r="AC4346" s="189"/>
    </row>
    <row r="4347" spans="1:29" s="246" customFormat="1" x14ac:dyDescent="0.3">
      <c r="A4347" s="189"/>
      <c r="F4347" s="247"/>
      <c r="J4347" s="189"/>
      <c r="K4347" s="189"/>
      <c r="L4347" s="189"/>
      <c r="M4347" s="189"/>
      <c r="N4347" s="189"/>
      <c r="O4347" s="189"/>
      <c r="P4347" s="189"/>
      <c r="Q4347" s="189"/>
      <c r="R4347" s="189"/>
      <c r="T4347" s="251"/>
      <c r="V4347" s="189"/>
      <c r="W4347" s="189"/>
      <c r="X4347" s="189"/>
      <c r="Y4347" s="189"/>
      <c r="AA4347" s="189"/>
      <c r="AB4347" s="189"/>
      <c r="AC4347" s="189"/>
    </row>
    <row r="4348" spans="1:29" s="246" customFormat="1" x14ac:dyDescent="0.3">
      <c r="A4348" s="189"/>
      <c r="F4348" s="247"/>
      <c r="J4348" s="189"/>
      <c r="K4348" s="189"/>
      <c r="L4348" s="189"/>
      <c r="M4348" s="189"/>
      <c r="N4348" s="189"/>
      <c r="O4348" s="189"/>
      <c r="P4348" s="189"/>
      <c r="Q4348" s="189"/>
      <c r="R4348" s="189"/>
      <c r="T4348" s="251"/>
      <c r="V4348" s="189"/>
      <c r="W4348" s="189"/>
      <c r="X4348" s="189"/>
      <c r="Y4348" s="189"/>
      <c r="AA4348" s="189"/>
      <c r="AB4348" s="189"/>
      <c r="AC4348" s="189"/>
    </row>
    <row r="4349" spans="1:29" s="246" customFormat="1" x14ac:dyDescent="0.3">
      <c r="A4349" s="189"/>
      <c r="F4349" s="247"/>
      <c r="J4349" s="189"/>
      <c r="K4349" s="189"/>
      <c r="L4349" s="189"/>
      <c r="M4349" s="189"/>
      <c r="N4349" s="189"/>
      <c r="O4349" s="189"/>
      <c r="P4349" s="189"/>
      <c r="Q4349" s="189"/>
      <c r="R4349" s="189"/>
      <c r="T4349" s="251"/>
      <c r="V4349" s="189"/>
      <c r="W4349" s="189"/>
      <c r="X4349" s="189"/>
      <c r="Y4349" s="189"/>
      <c r="AA4349" s="189"/>
      <c r="AB4349" s="189"/>
      <c r="AC4349" s="189"/>
    </row>
    <row r="4350" spans="1:29" s="246" customFormat="1" x14ac:dyDescent="0.3">
      <c r="A4350" s="189"/>
      <c r="F4350" s="247"/>
      <c r="J4350" s="189"/>
      <c r="K4350" s="189"/>
      <c r="L4350" s="189"/>
      <c r="M4350" s="189"/>
      <c r="N4350" s="189"/>
      <c r="O4350" s="189"/>
      <c r="P4350" s="189"/>
      <c r="Q4350" s="189"/>
      <c r="R4350" s="189"/>
      <c r="T4350" s="251"/>
      <c r="V4350" s="189"/>
      <c r="W4350" s="189"/>
      <c r="X4350" s="189"/>
      <c r="Y4350" s="189"/>
      <c r="AA4350" s="189"/>
      <c r="AB4350" s="189"/>
      <c r="AC4350" s="189"/>
    </row>
    <row r="4351" spans="1:29" s="246" customFormat="1" x14ac:dyDescent="0.3">
      <c r="A4351" s="189"/>
      <c r="F4351" s="247"/>
      <c r="J4351" s="189"/>
      <c r="K4351" s="189"/>
      <c r="L4351" s="189"/>
      <c r="M4351" s="189"/>
      <c r="N4351" s="189"/>
      <c r="O4351" s="189"/>
      <c r="P4351" s="189"/>
      <c r="Q4351" s="189"/>
      <c r="R4351" s="189"/>
      <c r="T4351" s="251"/>
      <c r="V4351" s="189"/>
      <c r="W4351" s="189"/>
      <c r="X4351" s="189"/>
      <c r="Y4351" s="189"/>
      <c r="AA4351" s="189"/>
      <c r="AB4351" s="189"/>
      <c r="AC4351" s="189"/>
    </row>
    <row r="4352" spans="1:29" s="246" customFormat="1" x14ac:dyDescent="0.3">
      <c r="A4352" s="189"/>
      <c r="F4352" s="247"/>
      <c r="J4352" s="189"/>
      <c r="K4352" s="189"/>
      <c r="L4352" s="189"/>
      <c r="M4352" s="189"/>
      <c r="N4352" s="189"/>
      <c r="O4352" s="189"/>
      <c r="P4352" s="189"/>
      <c r="Q4352" s="189"/>
      <c r="R4352" s="189"/>
      <c r="T4352" s="251"/>
      <c r="V4352" s="189"/>
      <c r="W4352" s="189"/>
      <c r="X4352" s="189"/>
      <c r="Y4352" s="189"/>
      <c r="AA4352" s="189"/>
      <c r="AB4352" s="189"/>
      <c r="AC4352" s="189"/>
    </row>
    <row r="4353" spans="1:29" s="246" customFormat="1" x14ac:dyDescent="0.3">
      <c r="A4353" s="189"/>
      <c r="F4353" s="247"/>
      <c r="J4353" s="189"/>
      <c r="K4353" s="189"/>
      <c r="L4353" s="189"/>
      <c r="M4353" s="189"/>
      <c r="N4353" s="189"/>
      <c r="O4353" s="189"/>
      <c r="P4353" s="189"/>
      <c r="Q4353" s="189"/>
      <c r="R4353" s="189"/>
      <c r="T4353" s="251"/>
      <c r="V4353" s="189"/>
      <c r="W4353" s="189"/>
      <c r="X4353" s="189"/>
      <c r="Y4353" s="189"/>
      <c r="AA4353" s="189"/>
      <c r="AB4353" s="189"/>
      <c r="AC4353" s="189"/>
    </row>
    <row r="4354" spans="1:29" s="246" customFormat="1" x14ac:dyDescent="0.3">
      <c r="A4354" s="189"/>
      <c r="F4354" s="247"/>
      <c r="J4354" s="189"/>
      <c r="K4354" s="189"/>
      <c r="L4354" s="189"/>
      <c r="M4354" s="189"/>
      <c r="N4354" s="189"/>
      <c r="O4354" s="189"/>
      <c r="P4354" s="189"/>
      <c r="Q4354" s="189"/>
      <c r="R4354" s="189"/>
      <c r="T4354" s="251"/>
      <c r="V4354" s="189"/>
      <c r="W4354" s="189"/>
      <c r="X4354" s="189"/>
      <c r="Y4354" s="189"/>
      <c r="AA4354" s="189"/>
      <c r="AB4354" s="189"/>
      <c r="AC4354" s="189"/>
    </row>
    <row r="4355" spans="1:29" s="246" customFormat="1" x14ac:dyDescent="0.3">
      <c r="A4355" s="189"/>
      <c r="F4355" s="247"/>
      <c r="J4355" s="189"/>
      <c r="K4355" s="189"/>
      <c r="L4355" s="189"/>
      <c r="M4355" s="189"/>
      <c r="N4355" s="189"/>
      <c r="O4355" s="189"/>
      <c r="P4355" s="189"/>
      <c r="Q4355" s="189"/>
      <c r="R4355" s="189"/>
      <c r="T4355" s="251"/>
      <c r="V4355" s="189"/>
      <c r="W4355" s="189"/>
      <c r="X4355" s="189"/>
      <c r="Y4355" s="189"/>
      <c r="AA4355" s="189"/>
      <c r="AB4355" s="189"/>
      <c r="AC4355" s="189"/>
    </row>
    <row r="4356" spans="1:29" s="246" customFormat="1" x14ac:dyDescent="0.3">
      <c r="A4356" s="189"/>
      <c r="F4356" s="247"/>
      <c r="J4356" s="189"/>
      <c r="K4356" s="189"/>
      <c r="L4356" s="189"/>
      <c r="M4356" s="189"/>
      <c r="N4356" s="189"/>
      <c r="O4356" s="189"/>
      <c r="P4356" s="189"/>
      <c r="Q4356" s="189"/>
      <c r="R4356" s="189"/>
      <c r="T4356" s="251"/>
      <c r="V4356" s="189"/>
      <c r="W4356" s="189"/>
      <c r="X4356" s="189"/>
      <c r="Y4356" s="189"/>
      <c r="AA4356" s="189"/>
      <c r="AB4356" s="189"/>
      <c r="AC4356" s="189"/>
    </row>
    <row r="4357" spans="1:29" s="246" customFormat="1" x14ac:dyDescent="0.3">
      <c r="A4357" s="189"/>
      <c r="F4357" s="247"/>
      <c r="J4357" s="189"/>
      <c r="K4357" s="189"/>
      <c r="L4357" s="189"/>
      <c r="M4357" s="189"/>
      <c r="N4357" s="189"/>
      <c r="O4357" s="189"/>
      <c r="P4357" s="189"/>
      <c r="Q4357" s="189"/>
      <c r="R4357" s="189"/>
      <c r="T4357" s="251"/>
      <c r="V4357" s="189"/>
      <c r="W4357" s="189"/>
      <c r="X4357" s="189"/>
      <c r="Y4357" s="189"/>
      <c r="AA4357" s="189"/>
      <c r="AB4357" s="189"/>
      <c r="AC4357" s="189"/>
    </row>
    <row r="4358" spans="1:29" s="246" customFormat="1" x14ac:dyDescent="0.3">
      <c r="A4358" s="189"/>
      <c r="F4358" s="247"/>
      <c r="J4358" s="189"/>
      <c r="K4358" s="189"/>
      <c r="L4358" s="189"/>
      <c r="M4358" s="189"/>
      <c r="N4358" s="189"/>
      <c r="O4358" s="189"/>
      <c r="P4358" s="189"/>
      <c r="Q4358" s="189"/>
      <c r="R4358" s="189"/>
      <c r="T4358" s="251"/>
      <c r="V4358" s="189"/>
      <c r="W4358" s="189"/>
      <c r="X4358" s="189"/>
      <c r="Y4358" s="189"/>
      <c r="AA4358" s="189"/>
      <c r="AB4358" s="189"/>
      <c r="AC4358" s="189"/>
    </row>
    <row r="4359" spans="1:29" s="246" customFormat="1" x14ac:dyDescent="0.3">
      <c r="A4359" s="189"/>
      <c r="F4359" s="247"/>
      <c r="J4359" s="189"/>
      <c r="K4359" s="189"/>
      <c r="L4359" s="189"/>
      <c r="M4359" s="189"/>
      <c r="N4359" s="189"/>
      <c r="O4359" s="189"/>
      <c r="P4359" s="189"/>
      <c r="Q4359" s="189"/>
      <c r="R4359" s="189"/>
      <c r="T4359" s="251"/>
      <c r="V4359" s="189"/>
      <c r="W4359" s="189"/>
      <c r="X4359" s="189"/>
      <c r="Y4359" s="189"/>
      <c r="AA4359" s="189"/>
      <c r="AB4359" s="189"/>
      <c r="AC4359" s="189"/>
    </row>
    <row r="4360" spans="1:29" s="246" customFormat="1" x14ac:dyDescent="0.3">
      <c r="A4360" s="189"/>
      <c r="F4360" s="247"/>
      <c r="J4360" s="189"/>
      <c r="K4360" s="189"/>
      <c r="L4360" s="189"/>
      <c r="M4360" s="189"/>
      <c r="N4360" s="189"/>
      <c r="O4360" s="189"/>
      <c r="P4360" s="189"/>
      <c r="Q4360" s="189"/>
      <c r="R4360" s="189"/>
      <c r="T4360" s="251"/>
      <c r="V4360" s="189"/>
      <c r="W4360" s="189"/>
      <c r="X4360" s="189"/>
      <c r="Y4360" s="189"/>
      <c r="AA4360" s="189"/>
      <c r="AB4360" s="189"/>
      <c r="AC4360" s="189"/>
    </row>
    <row r="4361" spans="1:29" s="246" customFormat="1" x14ac:dyDescent="0.3">
      <c r="A4361" s="189"/>
      <c r="F4361" s="247"/>
      <c r="J4361" s="189"/>
      <c r="K4361" s="189"/>
      <c r="L4361" s="189"/>
      <c r="M4361" s="189"/>
      <c r="N4361" s="189"/>
      <c r="O4361" s="189"/>
      <c r="P4361" s="189"/>
      <c r="Q4361" s="189"/>
      <c r="R4361" s="189"/>
      <c r="T4361" s="251"/>
      <c r="V4361" s="189"/>
      <c r="W4361" s="189"/>
      <c r="X4361" s="189"/>
      <c r="Y4361" s="189"/>
      <c r="AA4361" s="189"/>
      <c r="AB4361" s="189"/>
      <c r="AC4361" s="189"/>
    </row>
    <row r="4362" spans="1:29" s="246" customFormat="1" x14ac:dyDescent="0.3">
      <c r="A4362" s="189"/>
      <c r="F4362" s="247"/>
      <c r="J4362" s="189"/>
      <c r="K4362" s="189"/>
      <c r="L4362" s="189"/>
      <c r="M4362" s="189"/>
      <c r="N4362" s="189"/>
      <c r="O4362" s="189"/>
      <c r="P4362" s="189"/>
      <c r="Q4362" s="189"/>
      <c r="R4362" s="189"/>
      <c r="T4362" s="251"/>
      <c r="V4362" s="189"/>
      <c r="W4362" s="189"/>
      <c r="X4362" s="189"/>
      <c r="Y4362" s="189"/>
      <c r="AA4362" s="189"/>
      <c r="AB4362" s="189"/>
      <c r="AC4362" s="189"/>
    </row>
    <row r="4363" spans="1:29" s="246" customFormat="1" x14ac:dyDescent="0.3">
      <c r="A4363" s="189"/>
      <c r="F4363" s="247"/>
      <c r="J4363" s="189"/>
      <c r="K4363" s="189"/>
      <c r="L4363" s="189"/>
      <c r="M4363" s="189"/>
      <c r="N4363" s="189"/>
      <c r="O4363" s="189"/>
      <c r="P4363" s="189"/>
      <c r="Q4363" s="189"/>
      <c r="R4363" s="189"/>
      <c r="T4363" s="251"/>
      <c r="V4363" s="189"/>
      <c r="W4363" s="189"/>
      <c r="X4363" s="189"/>
      <c r="Y4363" s="189"/>
      <c r="AA4363" s="189"/>
      <c r="AB4363" s="189"/>
      <c r="AC4363" s="189"/>
    </row>
    <row r="4364" spans="1:29" s="246" customFormat="1" x14ac:dyDescent="0.3">
      <c r="A4364" s="189"/>
      <c r="F4364" s="247"/>
      <c r="J4364" s="189"/>
      <c r="K4364" s="189"/>
      <c r="L4364" s="189"/>
      <c r="M4364" s="189"/>
      <c r="N4364" s="189"/>
      <c r="O4364" s="189"/>
      <c r="P4364" s="189"/>
      <c r="Q4364" s="189"/>
      <c r="R4364" s="189"/>
      <c r="T4364" s="251"/>
      <c r="V4364" s="189"/>
      <c r="W4364" s="189"/>
      <c r="X4364" s="189"/>
      <c r="Y4364" s="189"/>
      <c r="AA4364" s="189"/>
      <c r="AB4364" s="189"/>
      <c r="AC4364" s="189"/>
    </row>
    <row r="4365" spans="1:29" s="246" customFormat="1" x14ac:dyDescent="0.3">
      <c r="A4365" s="189"/>
      <c r="F4365" s="247"/>
      <c r="J4365" s="189"/>
      <c r="K4365" s="189"/>
      <c r="L4365" s="189"/>
      <c r="M4365" s="189"/>
      <c r="N4365" s="189"/>
      <c r="O4365" s="189"/>
      <c r="P4365" s="189"/>
      <c r="Q4365" s="189"/>
      <c r="R4365" s="189"/>
      <c r="T4365" s="251"/>
      <c r="V4365" s="189"/>
      <c r="W4365" s="189"/>
      <c r="X4365" s="189"/>
      <c r="Y4365" s="189"/>
      <c r="AA4365" s="189"/>
      <c r="AB4365" s="189"/>
      <c r="AC4365" s="189"/>
    </row>
    <row r="4366" spans="1:29" s="246" customFormat="1" x14ac:dyDescent="0.3">
      <c r="A4366" s="189"/>
      <c r="F4366" s="247"/>
      <c r="J4366" s="189"/>
      <c r="K4366" s="189"/>
      <c r="L4366" s="189"/>
      <c r="M4366" s="189"/>
      <c r="N4366" s="189"/>
      <c r="O4366" s="189"/>
      <c r="P4366" s="189"/>
      <c r="Q4366" s="189"/>
      <c r="R4366" s="189"/>
      <c r="T4366" s="251"/>
      <c r="V4366" s="189"/>
      <c r="W4366" s="189"/>
      <c r="X4366" s="189"/>
      <c r="Y4366" s="189"/>
      <c r="AA4366" s="189"/>
      <c r="AB4366" s="189"/>
      <c r="AC4366" s="189"/>
    </row>
    <row r="4367" spans="1:29" s="246" customFormat="1" x14ac:dyDescent="0.3">
      <c r="A4367" s="189"/>
      <c r="F4367" s="247"/>
      <c r="J4367" s="189"/>
      <c r="K4367" s="189"/>
      <c r="L4367" s="189"/>
      <c r="M4367" s="189"/>
      <c r="N4367" s="189"/>
      <c r="O4367" s="189"/>
      <c r="P4367" s="189"/>
      <c r="Q4367" s="189"/>
      <c r="R4367" s="189"/>
      <c r="T4367" s="251"/>
      <c r="V4367" s="189"/>
      <c r="W4367" s="189"/>
      <c r="X4367" s="189"/>
      <c r="Y4367" s="189"/>
      <c r="AA4367" s="189"/>
      <c r="AB4367" s="189"/>
      <c r="AC4367" s="189"/>
    </row>
    <row r="4368" spans="1:29" s="246" customFormat="1" x14ac:dyDescent="0.3">
      <c r="A4368" s="189"/>
      <c r="F4368" s="247"/>
      <c r="J4368" s="189"/>
      <c r="K4368" s="189"/>
      <c r="L4368" s="189"/>
      <c r="M4368" s="189"/>
      <c r="N4368" s="189"/>
      <c r="O4368" s="189"/>
      <c r="P4368" s="189"/>
      <c r="Q4368" s="189"/>
      <c r="R4368" s="189"/>
      <c r="T4368" s="251"/>
      <c r="V4368" s="189"/>
      <c r="W4368" s="189"/>
      <c r="X4368" s="189"/>
      <c r="Y4368" s="189"/>
      <c r="AA4368" s="189"/>
      <c r="AB4368" s="189"/>
      <c r="AC4368" s="189"/>
    </row>
    <row r="4369" spans="1:29" s="246" customFormat="1" x14ac:dyDescent="0.3">
      <c r="A4369" s="189"/>
      <c r="F4369" s="247"/>
      <c r="J4369" s="189"/>
      <c r="K4369" s="189"/>
      <c r="L4369" s="189"/>
      <c r="M4369" s="189"/>
      <c r="N4369" s="189"/>
      <c r="O4369" s="189"/>
      <c r="P4369" s="189"/>
      <c r="Q4369" s="189"/>
      <c r="R4369" s="189"/>
      <c r="T4369" s="251"/>
      <c r="V4369" s="189"/>
      <c r="W4369" s="189"/>
      <c r="X4369" s="189"/>
      <c r="Y4369" s="189"/>
      <c r="AA4369" s="189"/>
      <c r="AB4369" s="189"/>
      <c r="AC4369" s="189"/>
    </row>
    <row r="4370" spans="1:29" s="246" customFormat="1" x14ac:dyDescent="0.3">
      <c r="A4370" s="189"/>
      <c r="F4370" s="247"/>
      <c r="J4370" s="189"/>
      <c r="K4370" s="189"/>
      <c r="L4370" s="189"/>
      <c r="M4370" s="189"/>
      <c r="N4370" s="189"/>
      <c r="O4370" s="189"/>
      <c r="P4370" s="189"/>
      <c r="Q4370" s="189"/>
      <c r="R4370" s="189"/>
      <c r="T4370" s="251"/>
      <c r="V4370" s="189"/>
      <c r="W4370" s="189"/>
      <c r="X4370" s="189"/>
      <c r="Y4370" s="189"/>
      <c r="AA4370" s="189"/>
      <c r="AB4370" s="189"/>
      <c r="AC4370" s="189"/>
    </row>
    <row r="4371" spans="1:29" s="246" customFormat="1" x14ac:dyDescent="0.3">
      <c r="A4371" s="189"/>
      <c r="F4371" s="247"/>
      <c r="J4371" s="189"/>
      <c r="K4371" s="189"/>
      <c r="L4371" s="189"/>
      <c r="M4371" s="189"/>
      <c r="N4371" s="189"/>
      <c r="O4371" s="189"/>
      <c r="P4371" s="189"/>
      <c r="Q4371" s="189"/>
      <c r="R4371" s="189"/>
      <c r="T4371" s="251"/>
      <c r="V4371" s="189"/>
      <c r="W4371" s="189"/>
      <c r="X4371" s="189"/>
      <c r="Y4371" s="189"/>
      <c r="AA4371" s="189"/>
      <c r="AB4371" s="189"/>
      <c r="AC4371" s="189"/>
    </row>
    <row r="4372" spans="1:29" s="246" customFormat="1" x14ac:dyDescent="0.3">
      <c r="A4372" s="189"/>
      <c r="F4372" s="247"/>
      <c r="J4372" s="189"/>
      <c r="K4372" s="189"/>
      <c r="L4372" s="189"/>
      <c r="M4372" s="189"/>
      <c r="N4372" s="189"/>
      <c r="O4372" s="189"/>
      <c r="P4372" s="189"/>
      <c r="Q4372" s="189"/>
      <c r="R4372" s="189"/>
      <c r="T4372" s="251"/>
      <c r="V4372" s="189"/>
      <c r="W4372" s="189"/>
      <c r="X4372" s="189"/>
      <c r="Y4372" s="189"/>
      <c r="AA4372" s="189"/>
      <c r="AB4372" s="189"/>
      <c r="AC4372" s="189"/>
    </row>
    <row r="4373" spans="1:29" s="246" customFormat="1" x14ac:dyDescent="0.3">
      <c r="A4373" s="189"/>
      <c r="F4373" s="247"/>
      <c r="J4373" s="189"/>
      <c r="K4373" s="189"/>
      <c r="L4373" s="189"/>
      <c r="M4373" s="189"/>
      <c r="N4373" s="189"/>
      <c r="O4373" s="189"/>
      <c r="P4373" s="189"/>
      <c r="Q4373" s="189"/>
      <c r="R4373" s="189"/>
      <c r="T4373" s="251"/>
      <c r="V4373" s="189"/>
      <c r="W4373" s="189"/>
      <c r="X4373" s="189"/>
      <c r="Y4373" s="189"/>
      <c r="AA4373" s="189"/>
      <c r="AB4373" s="189"/>
      <c r="AC4373" s="189"/>
    </row>
    <row r="4374" spans="1:29" s="246" customFormat="1" x14ac:dyDescent="0.3">
      <c r="A4374" s="189"/>
      <c r="F4374" s="247"/>
      <c r="J4374" s="189"/>
      <c r="K4374" s="189"/>
      <c r="L4374" s="189"/>
      <c r="M4374" s="189"/>
      <c r="N4374" s="189"/>
      <c r="O4374" s="189"/>
      <c r="P4374" s="189"/>
      <c r="Q4374" s="189"/>
      <c r="R4374" s="189"/>
      <c r="T4374" s="251"/>
      <c r="V4374" s="189"/>
      <c r="W4374" s="189"/>
      <c r="X4374" s="189"/>
      <c r="Y4374" s="189"/>
      <c r="AA4374" s="189"/>
      <c r="AB4374" s="189"/>
      <c r="AC4374" s="189"/>
    </row>
    <row r="4375" spans="1:29" s="246" customFormat="1" x14ac:dyDescent="0.3">
      <c r="A4375" s="189"/>
      <c r="F4375" s="247"/>
      <c r="J4375" s="189"/>
      <c r="K4375" s="189"/>
      <c r="L4375" s="189"/>
      <c r="M4375" s="189"/>
      <c r="N4375" s="189"/>
      <c r="O4375" s="189"/>
      <c r="P4375" s="189"/>
      <c r="Q4375" s="189"/>
      <c r="R4375" s="189"/>
      <c r="T4375" s="251"/>
      <c r="V4375" s="189"/>
      <c r="W4375" s="189"/>
      <c r="X4375" s="189"/>
      <c r="Y4375" s="189"/>
      <c r="AA4375" s="189"/>
      <c r="AB4375" s="189"/>
      <c r="AC4375" s="189"/>
    </row>
    <row r="4376" spans="1:29" s="246" customFormat="1" x14ac:dyDescent="0.3">
      <c r="A4376" s="189"/>
      <c r="F4376" s="247"/>
      <c r="J4376" s="189"/>
      <c r="K4376" s="189"/>
      <c r="L4376" s="189"/>
      <c r="M4376" s="189"/>
      <c r="N4376" s="189"/>
      <c r="O4376" s="189"/>
      <c r="P4376" s="189"/>
      <c r="Q4376" s="189"/>
      <c r="R4376" s="189"/>
      <c r="T4376" s="251"/>
      <c r="V4376" s="189"/>
      <c r="W4376" s="189"/>
      <c r="X4376" s="189"/>
      <c r="Y4376" s="189"/>
      <c r="AA4376" s="189"/>
      <c r="AB4376" s="189"/>
      <c r="AC4376" s="189"/>
    </row>
    <row r="4377" spans="1:29" s="246" customFormat="1" x14ac:dyDescent="0.3">
      <c r="A4377" s="189"/>
      <c r="F4377" s="247"/>
      <c r="J4377" s="189"/>
      <c r="K4377" s="189"/>
      <c r="L4377" s="189"/>
      <c r="M4377" s="189"/>
      <c r="N4377" s="189"/>
      <c r="O4377" s="189"/>
      <c r="P4377" s="189"/>
      <c r="Q4377" s="189"/>
      <c r="R4377" s="189"/>
      <c r="T4377" s="251"/>
      <c r="V4377" s="189"/>
      <c r="W4377" s="189"/>
      <c r="X4377" s="189"/>
      <c r="Y4377" s="189"/>
      <c r="AA4377" s="189"/>
      <c r="AB4377" s="189"/>
      <c r="AC4377" s="189"/>
    </row>
    <row r="4378" spans="1:29" s="246" customFormat="1" x14ac:dyDescent="0.3">
      <c r="A4378" s="189"/>
      <c r="F4378" s="247"/>
      <c r="J4378" s="189"/>
      <c r="K4378" s="189"/>
      <c r="L4378" s="189"/>
      <c r="M4378" s="189"/>
      <c r="N4378" s="189"/>
      <c r="O4378" s="189"/>
      <c r="P4378" s="189"/>
      <c r="Q4378" s="189"/>
      <c r="R4378" s="189"/>
      <c r="T4378" s="251"/>
      <c r="V4378" s="189"/>
      <c r="W4378" s="189"/>
      <c r="X4378" s="189"/>
      <c r="Y4378" s="189"/>
      <c r="AA4378" s="189"/>
      <c r="AB4378" s="189"/>
      <c r="AC4378" s="189"/>
    </row>
    <row r="4379" spans="1:29" s="246" customFormat="1" x14ac:dyDescent="0.3">
      <c r="A4379" s="189"/>
      <c r="F4379" s="247"/>
      <c r="J4379" s="189"/>
      <c r="K4379" s="189"/>
      <c r="L4379" s="189"/>
      <c r="M4379" s="189"/>
      <c r="N4379" s="189"/>
      <c r="O4379" s="189"/>
      <c r="P4379" s="189"/>
      <c r="Q4379" s="189"/>
      <c r="R4379" s="189"/>
      <c r="T4379" s="251"/>
      <c r="V4379" s="189"/>
      <c r="W4379" s="189"/>
      <c r="X4379" s="189"/>
      <c r="Y4379" s="189"/>
      <c r="AA4379" s="189"/>
      <c r="AB4379" s="189"/>
      <c r="AC4379" s="189"/>
    </row>
    <row r="4380" spans="1:29" s="246" customFormat="1" x14ac:dyDescent="0.3">
      <c r="A4380" s="189"/>
      <c r="F4380" s="247"/>
      <c r="J4380" s="189"/>
      <c r="K4380" s="189"/>
      <c r="L4380" s="189"/>
      <c r="M4380" s="189"/>
      <c r="N4380" s="189"/>
      <c r="O4380" s="189"/>
      <c r="P4380" s="189"/>
      <c r="Q4380" s="189"/>
      <c r="R4380" s="189"/>
      <c r="T4380" s="251"/>
      <c r="V4380" s="189"/>
      <c r="W4380" s="189"/>
      <c r="X4380" s="189"/>
      <c r="Y4380" s="189"/>
      <c r="AA4380" s="189"/>
      <c r="AB4380" s="189"/>
      <c r="AC4380" s="189"/>
    </row>
    <row r="4381" spans="1:29" s="246" customFormat="1" x14ac:dyDescent="0.3">
      <c r="A4381" s="189"/>
      <c r="F4381" s="247"/>
      <c r="J4381" s="189"/>
      <c r="K4381" s="189"/>
      <c r="L4381" s="189"/>
      <c r="M4381" s="189"/>
      <c r="N4381" s="189"/>
      <c r="O4381" s="189"/>
      <c r="P4381" s="189"/>
      <c r="Q4381" s="189"/>
      <c r="R4381" s="189"/>
      <c r="T4381" s="251"/>
      <c r="V4381" s="189"/>
      <c r="W4381" s="189"/>
      <c r="X4381" s="189"/>
      <c r="Y4381" s="189"/>
      <c r="AA4381" s="189"/>
      <c r="AB4381" s="189"/>
      <c r="AC4381" s="189"/>
    </row>
    <row r="4382" spans="1:29" s="246" customFormat="1" x14ac:dyDescent="0.3">
      <c r="A4382" s="189"/>
      <c r="F4382" s="247"/>
      <c r="J4382" s="189"/>
      <c r="K4382" s="189"/>
      <c r="L4382" s="189"/>
      <c r="M4382" s="189"/>
      <c r="N4382" s="189"/>
      <c r="O4382" s="189"/>
      <c r="P4382" s="189"/>
      <c r="Q4382" s="189"/>
      <c r="R4382" s="189"/>
      <c r="T4382" s="251"/>
      <c r="V4382" s="189"/>
      <c r="W4382" s="189"/>
      <c r="X4382" s="189"/>
      <c r="Y4382" s="189"/>
      <c r="AA4382" s="189"/>
      <c r="AB4382" s="189"/>
      <c r="AC4382" s="189"/>
    </row>
    <row r="4383" spans="1:29" s="246" customFormat="1" x14ac:dyDescent="0.3">
      <c r="A4383" s="189"/>
      <c r="F4383" s="247"/>
      <c r="J4383" s="189"/>
      <c r="K4383" s="189"/>
      <c r="L4383" s="189"/>
      <c r="M4383" s="189"/>
      <c r="N4383" s="189"/>
      <c r="O4383" s="189"/>
      <c r="P4383" s="189"/>
      <c r="Q4383" s="189"/>
      <c r="R4383" s="189"/>
      <c r="T4383" s="251"/>
      <c r="V4383" s="189"/>
      <c r="W4383" s="189"/>
      <c r="X4383" s="189"/>
      <c r="Y4383" s="189"/>
      <c r="AA4383" s="189"/>
      <c r="AB4383" s="189"/>
      <c r="AC4383" s="189"/>
    </row>
    <row r="4384" spans="1:29" s="246" customFormat="1" x14ac:dyDescent="0.3">
      <c r="A4384" s="189"/>
      <c r="F4384" s="247"/>
      <c r="J4384" s="189"/>
      <c r="K4384" s="189"/>
      <c r="L4384" s="189"/>
      <c r="M4384" s="189"/>
      <c r="N4384" s="189"/>
      <c r="O4384" s="189"/>
      <c r="P4384" s="189"/>
      <c r="Q4384" s="189"/>
      <c r="R4384" s="189"/>
      <c r="T4384" s="251"/>
      <c r="V4384" s="189"/>
      <c r="W4384" s="189"/>
      <c r="X4384" s="189"/>
      <c r="Y4384" s="189"/>
      <c r="AA4384" s="189"/>
      <c r="AB4384" s="189"/>
      <c r="AC4384" s="189"/>
    </row>
    <row r="4385" spans="1:29" s="246" customFormat="1" x14ac:dyDescent="0.3">
      <c r="A4385" s="189"/>
      <c r="F4385" s="247"/>
      <c r="J4385" s="189"/>
      <c r="K4385" s="189"/>
      <c r="L4385" s="189"/>
      <c r="M4385" s="189"/>
      <c r="N4385" s="189"/>
      <c r="O4385" s="189"/>
      <c r="P4385" s="189"/>
      <c r="Q4385" s="189"/>
      <c r="R4385" s="189"/>
      <c r="T4385" s="251"/>
      <c r="V4385" s="189"/>
      <c r="W4385" s="189"/>
      <c r="X4385" s="189"/>
      <c r="Y4385" s="189"/>
      <c r="AA4385" s="189"/>
      <c r="AB4385" s="189"/>
      <c r="AC4385" s="189"/>
    </row>
    <row r="4386" spans="1:29" s="246" customFormat="1" x14ac:dyDescent="0.3">
      <c r="A4386" s="189"/>
      <c r="F4386" s="247"/>
      <c r="J4386" s="189"/>
      <c r="K4386" s="189"/>
      <c r="L4386" s="189"/>
      <c r="M4386" s="189"/>
      <c r="N4386" s="189"/>
      <c r="O4386" s="189"/>
      <c r="P4386" s="189"/>
      <c r="Q4386" s="189"/>
      <c r="R4386" s="189"/>
      <c r="T4386" s="251"/>
      <c r="V4386" s="189"/>
      <c r="W4386" s="189"/>
      <c r="X4386" s="189"/>
      <c r="Y4386" s="189"/>
      <c r="AA4386" s="189"/>
      <c r="AB4386" s="189"/>
      <c r="AC4386" s="189"/>
    </row>
    <row r="4387" spans="1:29" s="246" customFormat="1" x14ac:dyDescent="0.3">
      <c r="A4387" s="189"/>
      <c r="F4387" s="247"/>
      <c r="J4387" s="189"/>
      <c r="K4387" s="189"/>
      <c r="L4387" s="189"/>
      <c r="M4387" s="189"/>
      <c r="N4387" s="189"/>
      <c r="O4387" s="189"/>
      <c r="P4387" s="189"/>
      <c r="Q4387" s="189"/>
      <c r="R4387" s="189"/>
      <c r="T4387" s="251"/>
      <c r="V4387" s="189"/>
      <c r="W4387" s="189"/>
      <c r="X4387" s="189"/>
      <c r="Y4387" s="189"/>
      <c r="AA4387" s="189"/>
      <c r="AB4387" s="189"/>
      <c r="AC4387" s="189"/>
    </row>
    <row r="4388" spans="1:29" s="246" customFormat="1" x14ac:dyDescent="0.3">
      <c r="A4388" s="189"/>
      <c r="F4388" s="247"/>
      <c r="J4388" s="189"/>
      <c r="K4388" s="189"/>
      <c r="L4388" s="189"/>
      <c r="M4388" s="189"/>
      <c r="N4388" s="189"/>
      <c r="O4388" s="189"/>
      <c r="P4388" s="189"/>
      <c r="Q4388" s="189"/>
      <c r="R4388" s="189"/>
      <c r="T4388" s="251"/>
      <c r="V4388" s="189"/>
      <c r="W4388" s="189"/>
      <c r="X4388" s="189"/>
      <c r="Y4388" s="189"/>
      <c r="AA4388" s="189"/>
      <c r="AB4388" s="189"/>
      <c r="AC4388" s="189"/>
    </row>
    <row r="4389" spans="1:29" s="246" customFormat="1" x14ac:dyDescent="0.3">
      <c r="A4389" s="189"/>
      <c r="F4389" s="247"/>
      <c r="J4389" s="189"/>
      <c r="K4389" s="189"/>
      <c r="L4389" s="189"/>
      <c r="M4389" s="189"/>
      <c r="N4389" s="189"/>
      <c r="O4389" s="189"/>
      <c r="P4389" s="189"/>
      <c r="Q4389" s="189"/>
      <c r="R4389" s="189"/>
      <c r="T4389" s="251"/>
      <c r="V4389" s="189"/>
      <c r="W4389" s="189"/>
      <c r="X4389" s="189"/>
      <c r="Y4389" s="189"/>
      <c r="AA4389" s="189"/>
      <c r="AB4389" s="189"/>
      <c r="AC4389" s="189"/>
    </row>
    <row r="4390" spans="1:29" s="246" customFormat="1" x14ac:dyDescent="0.3">
      <c r="A4390" s="189"/>
      <c r="F4390" s="247"/>
      <c r="J4390" s="189"/>
      <c r="K4390" s="189"/>
      <c r="L4390" s="189"/>
      <c r="M4390" s="189"/>
      <c r="N4390" s="189"/>
      <c r="O4390" s="189"/>
      <c r="P4390" s="189"/>
      <c r="Q4390" s="189"/>
      <c r="R4390" s="189"/>
      <c r="T4390" s="251"/>
      <c r="V4390" s="189"/>
      <c r="W4390" s="189"/>
      <c r="X4390" s="189"/>
      <c r="Y4390" s="189"/>
      <c r="AA4390" s="189"/>
      <c r="AB4390" s="189"/>
      <c r="AC4390" s="189"/>
    </row>
    <row r="4391" spans="1:29" s="246" customFormat="1" x14ac:dyDescent="0.3">
      <c r="A4391" s="189"/>
      <c r="F4391" s="247"/>
      <c r="J4391" s="189"/>
      <c r="K4391" s="189"/>
      <c r="L4391" s="189"/>
      <c r="M4391" s="189"/>
      <c r="N4391" s="189"/>
      <c r="O4391" s="189"/>
      <c r="P4391" s="189"/>
      <c r="Q4391" s="189"/>
      <c r="R4391" s="189"/>
      <c r="T4391" s="251"/>
      <c r="V4391" s="189"/>
      <c r="W4391" s="189"/>
      <c r="X4391" s="189"/>
      <c r="Y4391" s="189"/>
      <c r="AA4391" s="189"/>
      <c r="AB4391" s="189"/>
      <c r="AC4391" s="189"/>
    </row>
    <row r="4392" spans="1:29" s="246" customFormat="1" x14ac:dyDescent="0.3">
      <c r="A4392" s="189"/>
      <c r="F4392" s="247"/>
      <c r="J4392" s="189"/>
      <c r="K4392" s="189"/>
      <c r="L4392" s="189"/>
      <c r="M4392" s="189"/>
      <c r="N4392" s="189"/>
      <c r="O4392" s="189"/>
      <c r="P4392" s="189"/>
      <c r="Q4392" s="189"/>
      <c r="R4392" s="189"/>
      <c r="T4392" s="251"/>
      <c r="V4392" s="189"/>
      <c r="W4392" s="189"/>
      <c r="X4392" s="189"/>
      <c r="Y4392" s="189"/>
      <c r="AA4392" s="189"/>
      <c r="AB4392" s="189"/>
      <c r="AC4392" s="189"/>
    </row>
    <row r="4393" spans="1:29" s="246" customFormat="1" x14ac:dyDescent="0.3">
      <c r="A4393" s="189"/>
      <c r="F4393" s="247"/>
      <c r="J4393" s="189"/>
      <c r="K4393" s="189"/>
      <c r="L4393" s="189"/>
      <c r="M4393" s="189"/>
      <c r="N4393" s="189"/>
      <c r="O4393" s="189"/>
      <c r="P4393" s="189"/>
      <c r="Q4393" s="189"/>
      <c r="R4393" s="189"/>
      <c r="T4393" s="251"/>
      <c r="V4393" s="189"/>
      <c r="W4393" s="189"/>
      <c r="X4393" s="189"/>
      <c r="Y4393" s="189"/>
      <c r="AA4393" s="189"/>
      <c r="AB4393" s="189"/>
      <c r="AC4393" s="189"/>
    </row>
    <row r="4394" spans="1:29" s="246" customFormat="1" x14ac:dyDescent="0.3">
      <c r="A4394" s="189"/>
      <c r="F4394" s="247"/>
      <c r="J4394" s="189"/>
      <c r="K4394" s="189"/>
      <c r="L4394" s="189"/>
      <c r="M4394" s="189"/>
      <c r="N4394" s="189"/>
      <c r="O4394" s="189"/>
      <c r="P4394" s="189"/>
      <c r="Q4394" s="189"/>
      <c r="R4394" s="189"/>
      <c r="T4394" s="251"/>
      <c r="V4394" s="189"/>
      <c r="W4394" s="189"/>
      <c r="X4394" s="189"/>
      <c r="Y4394" s="189"/>
      <c r="AA4394" s="189"/>
      <c r="AB4394" s="189"/>
      <c r="AC4394" s="189"/>
    </row>
    <row r="4395" spans="1:29" s="246" customFormat="1" x14ac:dyDescent="0.3">
      <c r="A4395" s="189"/>
      <c r="F4395" s="247"/>
      <c r="J4395" s="189"/>
      <c r="K4395" s="189"/>
      <c r="L4395" s="189"/>
      <c r="M4395" s="189"/>
      <c r="N4395" s="189"/>
      <c r="O4395" s="189"/>
      <c r="P4395" s="189"/>
      <c r="Q4395" s="189"/>
      <c r="R4395" s="189"/>
      <c r="T4395" s="251"/>
      <c r="V4395" s="189"/>
      <c r="W4395" s="189"/>
      <c r="X4395" s="189"/>
      <c r="Y4395" s="189"/>
      <c r="AA4395" s="189"/>
      <c r="AB4395" s="189"/>
      <c r="AC4395" s="189"/>
    </row>
    <row r="4396" spans="1:29" s="246" customFormat="1" x14ac:dyDescent="0.3">
      <c r="A4396" s="189"/>
      <c r="F4396" s="247"/>
      <c r="J4396" s="189"/>
      <c r="K4396" s="189"/>
      <c r="L4396" s="189"/>
      <c r="M4396" s="189"/>
      <c r="N4396" s="189"/>
      <c r="O4396" s="189"/>
      <c r="P4396" s="189"/>
      <c r="Q4396" s="189"/>
      <c r="R4396" s="189"/>
      <c r="T4396" s="251"/>
      <c r="V4396" s="189"/>
      <c r="W4396" s="189"/>
      <c r="X4396" s="189"/>
      <c r="Y4396" s="189"/>
      <c r="AA4396" s="189"/>
      <c r="AB4396" s="189"/>
      <c r="AC4396" s="189"/>
    </row>
    <row r="4397" spans="1:29" s="246" customFormat="1" x14ac:dyDescent="0.3">
      <c r="A4397" s="189"/>
      <c r="F4397" s="247"/>
      <c r="J4397" s="189"/>
      <c r="K4397" s="189"/>
      <c r="L4397" s="189"/>
      <c r="M4397" s="189"/>
      <c r="N4397" s="189"/>
      <c r="O4397" s="189"/>
      <c r="P4397" s="189"/>
      <c r="Q4397" s="189"/>
      <c r="R4397" s="189"/>
      <c r="T4397" s="251"/>
      <c r="V4397" s="189"/>
      <c r="W4397" s="189"/>
      <c r="X4397" s="189"/>
      <c r="Y4397" s="189"/>
      <c r="AA4397" s="189"/>
      <c r="AB4397" s="189"/>
      <c r="AC4397" s="189"/>
    </row>
    <row r="4398" spans="1:29" s="246" customFormat="1" x14ac:dyDescent="0.3">
      <c r="A4398" s="189"/>
      <c r="F4398" s="247"/>
      <c r="J4398" s="189"/>
      <c r="K4398" s="189"/>
      <c r="L4398" s="189"/>
      <c r="M4398" s="189"/>
      <c r="N4398" s="189"/>
      <c r="O4398" s="189"/>
      <c r="P4398" s="189"/>
      <c r="Q4398" s="189"/>
      <c r="R4398" s="189"/>
      <c r="T4398" s="251"/>
      <c r="V4398" s="189"/>
      <c r="W4398" s="189"/>
      <c r="X4398" s="189"/>
      <c r="Y4398" s="189"/>
      <c r="AA4398" s="189"/>
      <c r="AB4398" s="189"/>
      <c r="AC4398" s="189"/>
    </row>
    <row r="4399" spans="1:29" s="246" customFormat="1" x14ac:dyDescent="0.3">
      <c r="A4399" s="189"/>
      <c r="F4399" s="247"/>
      <c r="J4399" s="189"/>
      <c r="K4399" s="189"/>
      <c r="L4399" s="189"/>
      <c r="M4399" s="189"/>
      <c r="N4399" s="189"/>
      <c r="O4399" s="189"/>
      <c r="P4399" s="189"/>
      <c r="Q4399" s="189"/>
      <c r="R4399" s="189"/>
      <c r="T4399" s="251"/>
      <c r="V4399" s="189"/>
      <c r="W4399" s="189"/>
      <c r="X4399" s="189"/>
      <c r="Y4399" s="189"/>
      <c r="AA4399" s="189"/>
      <c r="AB4399" s="189"/>
      <c r="AC4399" s="189"/>
    </row>
    <row r="4400" spans="1:29" s="246" customFormat="1" x14ac:dyDescent="0.3">
      <c r="A4400" s="189"/>
      <c r="F4400" s="247"/>
      <c r="J4400" s="189"/>
      <c r="K4400" s="189"/>
      <c r="L4400" s="189"/>
      <c r="M4400" s="189"/>
      <c r="N4400" s="189"/>
      <c r="O4400" s="189"/>
      <c r="P4400" s="189"/>
      <c r="Q4400" s="189"/>
      <c r="R4400" s="189"/>
      <c r="T4400" s="251"/>
      <c r="V4400" s="189"/>
      <c r="W4400" s="189"/>
      <c r="X4400" s="189"/>
      <c r="Y4400" s="189"/>
      <c r="AA4400" s="189"/>
      <c r="AB4400" s="189"/>
      <c r="AC4400" s="189"/>
    </row>
    <row r="4401" spans="1:29" s="246" customFormat="1" x14ac:dyDescent="0.3">
      <c r="A4401" s="189"/>
      <c r="F4401" s="247"/>
      <c r="J4401" s="189"/>
      <c r="K4401" s="189"/>
      <c r="L4401" s="189"/>
      <c r="M4401" s="189"/>
      <c r="N4401" s="189"/>
      <c r="O4401" s="189"/>
      <c r="P4401" s="189"/>
      <c r="Q4401" s="189"/>
      <c r="R4401" s="189"/>
      <c r="T4401" s="251"/>
      <c r="V4401" s="189"/>
      <c r="W4401" s="189"/>
      <c r="X4401" s="189"/>
      <c r="Y4401" s="189"/>
      <c r="AA4401" s="189"/>
      <c r="AB4401" s="189"/>
      <c r="AC4401" s="189"/>
    </row>
    <row r="4402" spans="1:29" s="246" customFormat="1" x14ac:dyDescent="0.3">
      <c r="A4402" s="189"/>
      <c r="F4402" s="247"/>
      <c r="J4402" s="189"/>
      <c r="K4402" s="189"/>
      <c r="L4402" s="189"/>
      <c r="M4402" s="189"/>
      <c r="N4402" s="189"/>
      <c r="O4402" s="189"/>
      <c r="P4402" s="189"/>
      <c r="Q4402" s="189"/>
      <c r="R4402" s="189"/>
      <c r="T4402" s="251"/>
      <c r="V4402" s="189"/>
      <c r="W4402" s="189"/>
      <c r="X4402" s="189"/>
      <c r="Y4402" s="189"/>
      <c r="AA4402" s="189"/>
      <c r="AB4402" s="189"/>
      <c r="AC4402" s="189"/>
    </row>
    <row r="4403" spans="1:29" s="246" customFormat="1" x14ac:dyDescent="0.3">
      <c r="A4403" s="189"/>
      <c r="F4403" s="247"/>
      <c r="J4403" s="189"/>
      <c r="K4403" s="189"/>
      <c r="L4403" s="189"/>
      <c r="M4403" s="189"/>
      <c r="N4403" s="189"/>
      <c r="O4403" s="189"/>
      <c r="P4403" s="189"/>
      <c r="Q4403" s="189"/>
      <c r="R4403" s="189"/>
      <c r="T4403" s="251"/>
      <c r="V4403" s="189"/>
      <c r="W4403" s="189"/>
      <c r="X4403" s="189"/>
      <c r="Y4403" s="189"/>
      <c r="AA4403" s="189"/>
      <c r="AB4403" s="189"/>
      <c r="AC4403" s="189"/>
    </row>
    <row r="4404" spans="1:29" s="246" customFormat="1" x14ac:dyDescent="0.3">
      <c r="A4404" s="189"/>
      <c r="F4404" s="247"/>
      <c r="J4404" s="189"/>
      <c r="K4404" s="189"/>
      <c r="L4404" s="189"/>
      <c r="M4404" s="189"/>
      <c r="N4404" s="189"/>
      <c r="O4404" s="189"/>
      <c r="P4404" s="189"/>
      <c r="Q4404" s="189"/>
      <c r="R4404" s="189"/>
      <c r="T4404" s="251"/>
      <c r="V4404" s="189"/>
      <c r="W4404" s="189"/>
      <c r="X4404" s="189"/>
      <c r="Y4404" s="189"/>
      <c r="AA4404" s="189"/>
      <c r="AB4404" s="189"/>
      <c r="AC4404" s="189"/>
    </row>
    <row r="4405" spans="1:29" s="246" customFormat="1" x14ac:dyDescent="0.3">
      <c r="A4405" s="189"/>
      <c r="F4405" s="247"/>
      <c r="J4405" s="189"/>
      <c r="K4405" s="189"/>
      <c r="L4405" s="189"/>
      <c r="M4405" s="189"/>
      <c r="N4405" s="189"/>
      <c r="O4405" s="189"/>
      <c r="P4405" s="189"/>
      <c r="Q4405" s="189"/>
      <c r="R4405" s="189"/>
      <c r="T4405" s="251"/>
      <c r="V4405" s="189"/>
      <c r="W4405" s="189"/>
      <c r="X4405" s="189"/>
      <c r="Y4405" s="189"/>
      <c r="AA4405" s="189"/>
      <c r="AB4405" s="189"/>
      <c r="AC4405" s="189"/>
    </row>
    <row r="4406" spans="1:29" s="246" customFormat="1" x14ac:dyDescent="0.3">
      <c r="A4406" s="189"/>
      <c r="F4406" s="247"/>
      <c r="J4406" s="189"/>
      <c r="K4406" s="189"/>
      <c r="L4406" s="189"/>
      <c r="M4406" s="189"/>
      <c r="N4406" s="189"/>
      <c r="O4406" s="189"/>
      <c r="P4406" s="189"/>
      <c r="Q4406" s="189"/>
      <c r="R4406" s="189"/>
      <c r="T4406" s="251"/>
      <c r="V4406" s="189"/>
      <c r="W4406" s="189"/>
      <c r="X4406" s="189"/>
      <c r="Y4406" s="189"/>
      <c r="AA4406" s="189"/>
      <c r="AB4406" s="189"/>
      <c r="AC4406" s="189"/>
    </row>
    <row r="4407" spans="1:29" s="246" customFormat="1" x14ac:dyDescent="0.3">
      <c r="A4407" s="189"/>
      <c r="F4407" s="247"/>
      <c r="J4407" s="189"/>
      <c r="K4407" s="189"/>
      <c r="L4407" s="189"/>
      <c r="M4407" s="189"/>
      <c r="N4407" s="189"/>
      <c r="O4407" s="189"/>
      <c r="P4407" s="189"/>
      <c r="Q4407" s="189"/>
      <c r="R4407" s="189"/>
      <c r="T4407" s="251"/>
      <c r="V4407" s="189"/>
      <c r="W4407" s="189"/>
      <c r="X4407" s="189"/>
      <c r="Y4407" s="189"/>
      <c r="AA4407" s="189"/>
      <c r="AB4407" s="189"/>
      <c r="AC4407" s="189"/>
    </row>
    <row r="4408" spans="1:29" s="246" customFormat="1" x14ac:dyDescent="0.3">
      <c r="A4408" s="189"/>
      <c r="F4408" s="247"/>
      <c r="J4408" s="189"/>
      <c r="K4408" s="189"/>
      <c r="L4408" s="189"/>
      <c r="M4408" s="189"/>
      <c r="N4408" s="189"/>
      <c r="O4408" s="189"/>
      <c r="P4408" s="189"/>
      <c r="Q4408" s="189"/>
      <c r="R4408" s="189"/>
      <c r="T4408" s="251"/>
      <c r="V4408" s="189"/>
      <c r="W4408" s="189"/>
      <c r="X4408" s="189"/>
      <c r="Y4408" s="189"/>
      <c r="AA4408" s="189"/>
      <c r="AB4408" s="189"/>
      <c r="AC4408" s="189"/>
    </row>
    <row r="4409" spans="1:29" s="246" customFormat="1" x14ac:dyDescent="0.3">
      <c r="A4409" s="189"/>
      <c r="F4409" s="247"/>
      <c r="J4409" s="189"/>
      <c r="K4409" s="189"/>
      <c r="L4409" s="189"/>
      <c r="M4409" s="189"/>
      <c r="N4409" s="189"/>
      <c r="O4409" s="189"/>
      <c r="P4409" s="189"/>
      <c r="Q4409" s="189"/>
      <c r="R4409" s="189"/>
      <c r="T4409" s="251"/>
      <c r="V4409" s="189"/>
      <c r="W4409" s="189"/>
      <c r="X4409" s="189"/>
      <c r="Y4409" s="189"/>
      <c r="AA4409" s="189"/>
      <c r="AB4409" s="189"/>
      <c r="AC4409" s="189"/>
    </row>
    <row r="4410" spans="1:29" s="246" customFormat="1" x14ac:dyDescent="0.3">
      <c r="A4410" s="189"/>
      <c r="F4410" s="247"/>
      <c r="J4410" s="189"/>
      <c r="K4410" s="189"/>
      <c r="L4410" s="189"/>
      <c r="M4410" s="189"/>
      <c r="N4410" s="189"/>
      <c r="O4410" s="189"/>
      <c r="P4410" s="189"/>
      <c r="Q4410" s="189"/>
      <c r="R4410" s="189"/>
      <c r="T4410" s="251"/>
      <c r="V4410" s="189"/>
      <c r="W4410" s="189"/>
      <c r="X4410" s="189"/>
      <c r="Y4410" s="189"/>
      <c r="AA4410" s="189"/>
      <c r="AB4410" s="189"/>
      <c r="AC4410" s="189"/>
    </row>
    <row r="4411" spans="1:29" s="246" customFormat="1" x14ac:dyDescent="0.3">
      <c r="A4411" s="189"/>
      <c r="F4411" s="247"/>
      <c r="J4411" s="189"/>
      <c r="K4411" s="189"/>
      <c r="L4411" s="189"/>
      <c r="M4411" s="189"/>
      <c r="N4411" s="189"/>
      <c r="O4411" s="189"/>
      <c r="P4411" s="189"/>
      <c r="Q4411" s="189"/>
      <c r="R4411" s="189"/>
      <c r="T4411" s="251"/>
      <c r="V4411" s="189"/>
      <c r="W4411" s="189"/>
      <c r="X4411" s="189"/>
      <c r="Y4411" s="189"/>
      <c r="AA4411" s="189"/>
      <c r="AB4411" s="189"/>
      <c r="AC4411" s="189"/>
    </row>
    <row r="4412" spans="1:29" s="246" customFormat="1" x14ac:dyDescent="0.3">
      <c r="A4412" s="189"/>
      <c r="F4412" s="247"/>
      <c r="J4412" s="189"/>
      <c r="K4412" s="189"/>
      <c r="L4412" s="189"/>
      <c r="M4412" s="189"/>
      <c r="N4412" s="189"/>
      <c r="O4412" s="189"/>
      <c r="P4412" s="189"/>
      <c r="Q4412" s="189"/>
      <c r="R4412" s="189"/>
      <c r="T4412" s="251"/>
      <c r="V4412" s="189"/>
      <c r="W4412" s="189"/>
      <c r="X4412" s="189"/>
      <c r="Y4412" s="189"/>
      <c r="AA4412" s="189"/>
      <c r="AB4412" s="189"/>
      <c r="AC4412" s="189"/>
    </row>
    <row r="4413" spans="1:29" s="246" customFormat="1" x14ac:dyDescent="0.3">
      <c r="A4413" s="189"/>
      <c r="F4413" s="247"/>
      <c r="J4413" s="189"/>
      <c r="K4413" s="189"/>
      <c r="L4413" s="189"/>
      <c r="M4413" s="189"/>
      <c r="N4413" s="189"/>
      <c r="O4413" s="189"/>
      <c r="P4413" s="189"/>
      <c r="Q4413" s="189"/>
      <c r="R4413" s="189"/>
      <c r="T4413" s="251"/>
      <c r="V4413" s="189"/>
      <c r="W4413" s="189"/>
      <c r="X4413" s="189"/>
      <c r="Y4413" s="189"/>
      <c r="AA4413" s="189"/>
      <c r="AB4413" s="189"/>
      <c r="AC4413" s="189"/>
    </row>
    <row r="4414" spans="1:29" s="246" customFormat="1" x14ac:dyDescent="0.3">
      <c r="A4414" s="189"/>
      <c r="F4414" s="247"/>
      <c r="J4414" s="189"/>
      <c r="K4414" s="189"/>
      <c r="L4414" s="189"/>
      <c r="M4414" s="189"/>
      <c r="N4414" s="189"/>
      <c r="O4414" s="189"/>
      <c r="P4414" s="189"/>
      <c r="Q4414" s="189"/>
      <c r="R4414" s="189"/>
      <c r="T4414" s="251"/>
      <c r="V4414" s="189"/>
      <c r="W4414" s="189"/>
      <c r="X4414" s="189"/>
      <c r="Y4414" s="189"/>
      <c r="AA4414" s="189"/>
      <c r="AB4414" s="189"/>
      <c r="AC4414" s="189"/>
    </row>
    <row r="4415" spans="1:29" s="246" customFormat="1" x14ac:dyDescent="0.3">
      <c r="A4415" s="189"/>
      <c r="F4415" s="247"/>
      <c r="J4415" s="189"/>
      <c r="K4415" s="189"/>
      <c r="L4415" s="189"/>
      <c r="M4415" s="189"/>
      <c r="N4415" s="189"/>
      <c r="O4415" s="189"/>
      <c r="P4415" s="189"/>
      <c r="Q4415" s="189"/>
      <c r="R4415" s="189"/>
      <c r="T4415" s="251"/>
      <c r="V4415" s="189"/>
      <c r="W4415" s="189"/>
      <c r="X4415" s="189"/>
      <c r="Y4415" s="189"/>
      <c r="AA4415" s="189"/>
      <c r="AB4415" s="189"/>
      <c r="AC4415" s="189"/>
    </row>
    <row r="4416" spans="1:29" s="246" customFormat="1" x14ac:dyDescent="0.3">
      <c r="A4416" s="189"/>
      <c r="F4416" s="247"/>
      <c r="J4416" s="189"/>
      <c r="K4416" s="189"/>
      <c r="L4416" s="189"/>
      <c r="M4416" s="189"/>
      <c r="N4416" s="189"/>
      <c r="O4416" s="189"/>
      <c r="P4416" s="189"/>
      <c r="Q4416" s="189"/>
      <c r="R4416" s="189"/>
      <c r="T4416" s="251"/>
      <c r="V4416" s="189"/>
      <c r="W4416" s="189"/>
      <c r="X4416" s="189"/>
      <c r="Y4416" s="189"/>
      <c r="AA4416" s="189"/>
      <c r="AB4416" s="189"/>
      <c r="AC4416" s="189"/>
    </row>
    <row r="4417" spans="1:29" s="246" customFormat="1" x14ac:dyDescent="0.3">
      <c r="A4417" s="189"/>
      <c r="F4417" s="247"/>
      <c r="J4417" s="189"/>
      <c r="K4417" s="189"/>
      <c r="L4417" s="189"/>
      <c r="M4417" s="189"/>
      <c r="N4417" s="189"/>
      <c r="O4417" s="189"/>
      <c r="P4417" s="189"/>
      <c r="Q4417" s="189"/>
      <c r="R4417" s="189"/>
      <c r="T4417" s="251"/>
      <c r="V4417" s="189"/>
      <c r="W4417" s="189"/>
      <c r="X4417" s="189"/>
      <c r="Y4417" s="189"/>
      <c r="AA4417" s="189"/>
      <c r="AB4417" s="189"/>
      <c r="AC4417" s="189"/>
    </row>
    <row r="4418" spans="1:29" s="246" customFormat="1" x14ac:dyDescent="0.3">
      <c r="A4418" s="189"/>
      <c r="F4418" s="247"/>
      <c r="J4418" s="189"/>
      <c r="K4418" s="189"/>
      <c r="L4418" s="189"/>
      <c r="M4418" s="189"/>
      <c r="N4418" s="189"/>
      <c r="O4418" s="189"/>
      <c r="P4418" s="189"/>
      <c r="Q4418" s="189"/>
      <c r="R4418" s="189"/>
      <c r="T4418" s="251"/>
      <c r="V4418" s="189"/>
      <c r="W4418" s="189"/>
      <c r="X4418" s="189"/>
      <c r="Y4418" s="189"/>
      <c r="AA4418" s="189"/>
      <c r="AB4418" s="189"/>
      <c r="AC4418" s="189"/>
    </row>
    <row r="4419" spans="1:29" s="246" customFormat="1" x14ac:dyDescent="0.3">
      <c r="A4419" s="189"/>
      <c r="F4419" s="247"/>
      <c r="J4419" s="189"/>
      <c r="K4419" s="189"/>
      <c r="L4419" s="189"/>
      <c r="M4419" s="189"/>
      <c r="N4419" s="189"/>
      <c r="O4419" s="189"/>
      <c r="P4419" s="189"/>
      <c r="Q4419" s="189"/>
      <c r="R4419" s="189"/>
      <c r="T4419" s="251"/>
      <c r="V4419" s="189"/>
      <c r="W4419" s="189"/>
      <c r="X4419" s="189"/>
      <c r="Y4419" s="189"/>
      <c r="AA4419" s="189"/>
      <c r="AB4419" s="189"/>
      <c r="AC4419" s="189"/>
    </row>
    <row r="4420" spans="1:29" s="246" customFormat="1" x14ac:dyDescent="0.3">
      <c r="A4420" s="189"/>
      <c r="F4420" s="247"/>
      <c r="J4420" s="189"/>
      <c r="K4420" s="189"/>
      <c r="L4420" s="189"/>
      <c r="M4420" s="189"/>
      <c r="N4420" s="189"/>
      <c r="O4420" s="189"/>
      <c r="P4420" s="189"/>
      <c r="Q4420" s="189"/>
      <c r="R4420" s="189"/>
      <c r="T4420" s="251"/>
      <c r="V4420" s="189"/>
      <c r="W4420" s="189"/>
      <c r="X4420" s="189"/>
      <c r="Y4420" s="189"/>
      <c r="AA4420" s="189"/>
      <c r="AB4420" s="189"/>
      <c r="AC4420" s="189"/>
    </row>
    <row r="4421" spans="1:29" s="246" customFormat="1" x14ac:dyDescent="0.3">
      <c r="A4421" s="189"/>
      <c r="F4421" s="247"/>
      <c r="J4421" s="189"/>
      <c r="K4421" s="189"/>
      <c r="L4421" s="189"/>
      <c r="M4421" s="189"/>
      <c r="N4421" s="189"/>
      <c r="O4421" s="189"/>
      <c r="P4421" s="189"/>
      <c r="Q4421" s="189"/>
      <c r="R4421" s="189"/>
      <c r="T4421" s="251"/>
      <c r="V4421" s="189"/>
      <c r="W4421" s="189"/>
      <c r="X4421" s="189"/>
      <c r="Y4421" s="189"/>
      <c r="AA4421" s="189"/>
      <c r="AB4421" s="189"/>
      <c r="AC4421" s="189"/>
    </row>
    <row r="4422" spans="1:29" s="246" customFormat="1" x14ac:dyDescent="0.3">
      <c r="A4422" s="189"/>
      <c r="F4422" s="247"/>
      <c r="J4422" s="189"/>
      <c r="K4422" s="189"/>
      <c r="L4422" s="189"/>
      <c r="M4422" s="189"/>
      <c r="N4422" s="189"/>
      <c r="O4422" s="189"/>
      <c r="P4422" s="189"/>
      <c r="Q4422" s="189"/>
      <c r="R4422" s="189"/>
      <c r="T4422" s="251"/>
      <c r="V4422" s="189"/>
      <c r="W4422" s="189"/>
      <c r="X4422" s="189"/>
      <c r="Y4422" s="189"/>
      <c r="AA4422" s="189"/>
      <c r="AB4422" s="189"/>
      <c r="AC4422" s="189"/>
    </row>
    <row r="4423" spans="1:29" s="246" customFormat="1" x14ac:dyDescent="0.3">
      <c r="A4423" s="189"/>
      <c r="F4423" s="247"/>
      <c r="J4423" s="189"/>
      <c r="K4423" s="189"/>
      <c r="L4423" s="189"/>
      <c r="M4423" s="189"/>
      <c r="N4423" s="189"/>
      <c r="O4423" s="189"/>
      <c r="P4423" s="189"/>
      <c r="Q4423" s="189"/>
      <c r="R4423" s="189"/>
      <c r="T4423" s="251"/>
      <c r="V4423" s="189"/>
      <c r="W4423" s="189"/>
      <c r="X4423" s="189"/>
      <c r="Y4423" s="189"/>
      <c r="AA4423" s="189"/>
      <c r="AB4423" s="189"/>
      <c r="AC4423" s="189"/>
    </row>
    <row r="4424" spans="1:29" s="246" customFormat="1" x14ac:dyDescent="0.3">
      <c r="A4424" s="189"/>
      <c r="F4424" s="247"/>
      <c r="J4424" s="189"/>
      <c r="K4424" s="189"/>
      <c r="L4424" s="189"/>
      <c r="M4424" s="189"/>
      <c r="N4424" s="189"/>
      <c r="O4424" s="189"/>
      <c r="P4424" s="189"/>
      <c r="Q4424" s="189"/>
      <c r="R4424" s="189"/>
      <c r="T4424" s="251"/>
      <c r="V4424" s="189"/>
      <c r="W4424" s="189"/>
      <c r="X4424" s="189"/>
      <c r="Y4424" s="189"/>
      <c r="AA4424" s="189"/>
      <c r="AB4424" s="189"/>
      <c r="AC4424" s="189"/>
    </row>
    <row r="4425" spans="1:29" s="246" customFormat="1" x14ac:dyDescent="0.3">
      <c r="A4425" s="189"/>
      <c r="F4425" s="247"/>
      <c r="J4425" s="189"/>
      <c r="K4425" s="189"/>
      <c r="L4425" s="189"/>
      <c r="M4425" s="189"/>
      <c r="N4425" s="189"/>
      <c r="O4425" s="189"/>
      <c r="P4425" s="189"/>
      <c r="Q4425" s="189"/>
      <c r="R4425" s="189"/>
      <c r="T4425" s="251"/>
      <c r="V4425" s="189"/>
      <c r="W4425" s="189"/>
      <c r="X4425" s="189"/>
      <c r="Y4425" s="189"/>
      <c r="AA4425" s="189"/>
      <c r="AB4425" s="189"/>
      <c r="AC4425" s="189"/>
    </row>
    <row r="4426" spans="1:29" s="246" customFormat="1" x14ac:dyDescent="0.3">
      <c r="A4426" s="189"/>
      <c r="F4426" s="247"/>
      <c r="J4426" s="189"/>
      <c r="K4426" s="189"/>
      <c r="L4426" s="189"/>
      <c r="M4426" s="189"/>
      <c r="N4426" s="189"/>
      <c r="O4426" s="189"/>
      <c r="P4426" s="189"/>
      <c r="Q4426" s="189"/>
      <c r="R4426" s="189"/>
      <c r="T4426" s="251"/>
      <c r="V4426" s="189"/>
      <c r="W4426" s="189"/>
      <c r="X4426" s="189"/>
      <c r="Y4426" s="189"/>
      <c r="AA4426" s="189"/>
      <c r="AB4426" s="189"/>
      <c r="AC4426" s="189"/>
    </row>
    <row r="4427" spans="1:29" s="246" customFormat="1" x14ac:dyDescent="0.3">
      <c r="A4427" s="189"/>
      <c r="F4427" s="247"/>
      <c r="J4427" s="189"/>
      <c r="K4427" s="189"/>
      <c r="L4427" s="189"/>
      <c r="M4427" s="189"/>
      <c r="N4427" s="189"/>
      <c r="O4427" s="189"/>
      <c r="P4427" s="189"/>
      <c r="Q4427" s="189"/>
      <c r="R4427" s="189"/>
      <c r="T4427" s="251"/>
      <c r="V4427" s="189"/>
      <c r="W4427" s="189"/>
      <c r="X4427" s="189"/>
      <c r="Y4427" s="189"/>
      <c r="AA4427" s="189"/>
      <c r="AB4427" s="189"/>
      <c r="AC4427" s="189"/>
    </row>
    <row r="4428" spans="1:29" s="246" customFormat="1" x14ac:dyDescent="0.3">
      <c r="A4428" s="189"/>
      <c r="F4428" s="247"/>
      <c r="J4428" s="189"/>
      <c r="K4428" s="189"/>
      <c r="L4428" s="189"/>
      <c r="M4428" s="189"/>
      <c r="N4428" s="189"/>
      <c r="O4428" s="189"/>
      <c r="P4428" s="189"/>
      <c r="Q4428" s="189"/>
      <c r="R4428" s="189"/>
      <c r="T4428" s="251"/>
      <c r="V4428" s="189"/>
      <c r="W4428" s="189"/>
      <c r="X4428" s="189"/>
      <c r="Y4428" s="189"/>
      <c r="AA4428" s="189"/>
      <c r="AB4428" s="189"/>
      <c r="AC4428" s="189"/>
    </row>
    <row r="4429" spans="1:29" s="246" customFormat="1" x14ac:dyDescent="0.3">
      <c r="A4429" s="189"/>
      <c r="F4429" s="247"/>
      <c r="J4429" s="189"/>
      <c r="K4429" s="189"/>
      <c r="L4429" s="189"/>
      <c r="M4429" s="189"/>
      <c r="N4429" s="189"/>
      <c r="O4429" s="189"/>
      <c r="P4429" s="189"/>
      <c r="Q4429" s="189"/>
      <c r="R4429" s="189"/>
      <c r="T4429" s="251"/>
      <c r="V4429" s="189"/>
      <c r="W4429" s="189"/>
      <c r="X4429" s="189"/>
      <c r="Y4429" s="189"/>
      <c r="AA4429" s="189"/>
      <c r="AB4429" s="189"/>
      <c r="AC4429" s="189"/>
    </row>
    <row r="4430" spans="1:29" s="246" customFormat="1" x14ac:dyDescent="0.3">
      <c r="A4430" s="189"/>
      <c r="F4430" s="247"/>
      <c r="J4430" s="189"/>
      <c r="K4430" s="189"/>
      <c r="L4430" s="189"/>
      <c r="M4430" s="189"/>
      <c r="N4430" s="189"/>
      <c r="O4430" s="189"/>
      <c r="P4430" s="189"/>
      <c r="Q4430" s="189"/>
      <c r="R4430" s="189"/>
      <c r="T4430" s="251"/>
      <c r="V4430" s="189"/>
      <c r="W4430" s="189"/>
      <c r="X4430" s="189"/>
      <c r="Y4430" s="189"/>
      <c r="AA4430" s="189"/>
      <c r="AB4430" s="189"/>
      <c r="AC4430" s="189"/>
    </row>
    <row r="4431" spans="1:29" s="246" customFormat="1" x14ac:dyDescent="0.3">
      <c r="A4431" s="189"/>
      <c r="F4431" s="247"/>
      <c r="J4431" s="189"/>
      <c r="K4431" s="189"/>
      <c r="L4431" s="189"/>
      <c r="M4431" s="189"/>
      <c r="N4431" s="189"/>
      <c r="O4431" s="189"/>
      <c r="P4431" s="189"/>
      <c r="Q4431" s="189"/>
      <c r="R4431" s="189"/>
      <c r="T4431" s="251"/>
      <c r="V4431" s="189"/>
      <c r="W4431" s="189"/>
      <c r="X4431" s="189"/>
      <c r="Y4431" s="189"/>
      <c r="AA4431" s="189"/>
      <c r="AB4431" s="189"/>
      <c r="AC4431" s="189"/>
    </row>
    <row r="4432" spans="1:29" s="246" customFormat="1" x14ac:dyDescent="0.3">
      <c r="A4432" s="189"/>
      <c r="F4432" s="247"/>
      <c r="J4432" s="189"/>
      <c r="K4432" s="189"/>
      <c r="L4432" s="189"/>
      <c r="M4432" s="189"/>
      <c r="N4432" s="189"/>
      <c r="O4432" s="189"/>
      <c r="P4432" s="189"/>
      <c r="Q4432" s="189"/>
      <c r="R4432" s="189"/>
      <c r="T4432" s="251"/>
      <c r="V4432" s="189"/>
      <c r="W4432" s="189"/>
      <c r="X4432" s="189"/>
      <c r="Y4432" s="189"/>
      <c r="AA4432" s="189"/>
      <c r="AB4432" s="189"/>
      <c r="AC4432" s="189"/>
    </row>
    <row r="4433" spans="1:29" s="246" customFormat="1" x14ac:dyDescent="0.3">
      <c r="A4433" s="189"/>
      <c r="F4433" s="247"/>
      <c r="J4433" s="189"/>
      <c r="K4433" s="189"/>
      <c r="L4433" s="189"/>
      <c r="M4433" s="189"/>
      <c r="N4433" s="189"/>
      <c r="O4433" s="189"/>
      <c r="P4433" s="189"/>
      <c r="Q4433" s="189"/>
      <c r="R4433" s="189"/>
      <c r="T4433" s="251"/>
      <c r="V4433" s="189"/>
      <c r="W4433" s="189"/>
      <c r="X4433" s="189"/>
      <c r="Y4433" s="189"/>
      <c r="AA4433" s="189"/>
      <c r="AB4433" s="189"/>
      <c r="AC4433" s="189"/>
    </row>
    <row r="4434" spans="1:29" s="246" customFormat="1" x14ac:dyDescent="0.3">
      <c r="A4434" s="189"/>
      <c r="F4434" s="247"/>
      <c r="J4434" s="189"/>
      <c r="K4434" s="189"/>
      <c r="L4434" s="189"/>
      <c r="M4434" s="189"/>
      <c r="N4434" s="189"/>
      <c r="O4434" s="189"/>
      <c r="P4434" s="189"/>
      <c r="Q4434" s="189"/>
      <c r="R4434" s="189"/>
      <c r="T4434" s="251"/>
      <c r="V4434" s="189"/>
      <c r="W4434" s="189"/>
      <c r="X4434" s="189"/>
      <c r="Y4434" s="189"/>
      <c r="AA4434" s="189"/>
      <c r="AB4434" s="189"/>
      <c r="AC4434" s="189"/>
    </row>
    <row r="4435" spans="1:29" s="246" customFormat="1" x14ac:dyDescent="0.3">
      <c r="A4435" s="189"/>
      <c r="F4435" s="247"/>
      <c r="J4435" s="189"/>
      <c r="K4435" s="189"/>
      <c r="L4435" s="189"/>
      <c r="M4435" s="189"/>
      <c r="N4435" s="189"/>
      <c r="O4435" s="189"/>
      <c r="P4435" s="189"/>
      <c r="Q4435" s="189"/>
      <c r="R4435" s="189"/>
      <c r="T4435" s="251"/>
      <c r="V4435" s="189"/>
      <c r="W4435" s="189"/>
      <c r="X4435" s="189"/>
      <c r="Y4435" s="189"/>
      <c r="AA4435" s="189"/>
      <c r="AB4435" s="189"/>
      <c r="AC4435" s="189"/>
    </row>
    <row r="4436" spans="1:29" s="246" customFormat="1" x14ac:dyDescent="0.3">
      <c r="A4436" s="189"/>
      <c r="F4436" s="247"/>
      <c r="J4436" s="189"/>
      <c r="K4436" s="189"/>
      <c r="L4436" s="189"/>
      <c r="M4436" s="189"/>
      <c r="N4436" s="189"/>
      <c r="O4436" s="189"/>
      <c r="P4436" s="189"/>
      <c r="Q4436" s="189"/>
      <c r="R4436" s="189"/>
      <c r="T4436" s="251"/>
      <c r="V4436" s="189"/>
      <c r="W4436" s="189"/>
      <c r="X4436" s="189"/>
      <c r="Y4436" s="189"/>
      <c r="AA4436" s="189"/>
      <c r="AB4436" s="189"/>
      <c r="AC4436" s="189"/>
    </row>
    <row r="4437" spans="1:29" s="246" customFormat="1" x14ac:dyDescent="0.3">
      <c r="A4437" s="189"/>
      <c r="F4437" s="247"/>
      <c r="J4437" s="189"/>
      <c r="K4437" s="189"/>
      <c r="L4437" s="189"/>
      <c r="M4437" s="189"/>
      <c r="N4437" s="189"/>
      <c r="O4437" s="189"/>
      <c r="P4437" s="189"/>
      <c r="Q4437" s="189"/>
      <c r="R4437" s="189"/>
      <c r="T4437" s="251"/>
      <c r="V4437" s="189"/>
      <c r="W4437" s="189"/>
      <c r="X4437" s="189"/>
      <c r="Y4437" s="189"/>
      <c r="AA4437" s="189"/>
      <c r="AB4437" s="189"/>
      <c r="AC4437" s="189"/>
    </row>
    <row r="4438" spans="1:29" s="246" customFormat="1" x14ac:dyDescent="0.3">
      <c r="A4438" s="189"/>
      <c r="F4438" s="247"/>
      <c r="J4438" s="189"/>
      <c r="K4438" s="189"/>
      <c r="L4438" s="189"/>
      <c r="M4438" s="189"/>
      <c r="N4438" s="189"/>
      <c r="O4438" s="189"/>
      <c r="P4438" s="189"/>
      <c r="Q4438" s="189"/>
      <c r="R4438" s="189"/>
      <c r="T4438" s="251"/>
      <c r="V4438" s="189"/>
      <c r="W4438" s="189"/>
      <c r="X4438" s="189"/>
      <c r="Y4438" s="189"/>
      <c r="AA4438" s="189"/>
      <c r="AB4438" s="189"/>
      <c r="AC4438" s="189"/>
    </row>
    <row r="4439" spans="1:29" s="246" customFormat="1" x14ac:dyDescent="0.3">
      <c r="A4439" s="189"/>
      <c r="F4439" s="247"/>
      <c r="J4439" s="189"/>
      <c r="K4439" s="189"/>
      <c r="L4439" s="189"/>
      <c r="M4439" s="189"/>
      <c r="N4439" s="189"/>
      <c r="O4439" s="189"/>
      <c r="P4439" s="189"/>
      <c r="Q4439" s="189"/>
      <c r="R4439" s="189"/>
      <c r="T4439" s="251"/>
      <c r="V4439" s="189"/>
      <c r="W4439" s="189"/>
      <c r="X4439" s="189"/>
      <c r="Y4439" s="189"/>
      <c r="AA4439" s="189"/>
      <c r="AB4439" s="189"/>
      <c r="AC4439" s="189"/>
    </row>
    <row r="4440" spans="1:29" s="246" customFormat="1" x14ac:dyDescent="0.3">
      <c r="A4440" s="189"/>
      <c r="F4440" s="247"/>
      <c r="J4440" s="189"/>
      <c r="K4440" s="189"/>
      <c r="L4440" s="189"/>
      <c r="M4440" s="189"/>
      <c r="N4440" s="189"/>
      <c r="O4440" s="189"/>
      <c r="P4440" s="189"/>
      <c r="Q4440" s="189"/>
      <c r="R4440" s="189"/>
      <c r="T4440" s="251"/>
      <c r="V4440" s="189"/>
      <c r="W4440" s="189"/>
      <c r="X4440" s="189"/>
      <c r="Y4440" s="189"/>
      <c r="AA4440" s="189"/>
      <c r="AB4440" s="189"/>
      <c r="AC4440" s="189"/>
    </row>
    <row r="4441" spans="1:29" s="246" customFormat="1" x14ac:dyDescent="0.3">
      <c r="A4441" s="189"/>
      <c r="F4441" s="247"/>
      <c r="J4441" s="189"/>
      <c r="K4441" s="189"/>
      <c r="L4441" s="189"/>
      <c r="M4441" s="189"/>
      <c r="N4441" s="189"/>
      <c r="O4441" s="189"/>
      <c r="P4441" s="189"/>
      <c r="Q4441" s="189"/>
      <c r="R4441" s="189"/>
      <c r="T4441" s="251"/>
      <c r="V4441" s="189"/>
      <c r="W4441" s="189"/>
      <c r="X4441" s="189"/>
      <c r="Y4441" s="189"/>
      <c r="AA4441" s="189"/>
      <c r="AB4441" s="189"/>
      <c r="AC4441" s="189"/>
    </row>
    <row r="4442" spans="1:29" s="246" customFormat="1" x14ac:dyDescent="0.3">
      <c r="A4442" s="189"/>
      <c r="F4442" s="247"/>
      <c r="J4442" s="189"/>
      <c r="K4442" s="189"/>
      <c r="L4442" s="189"/>
      <c r="M4442" s="189"/>
      <c r="N4442" s="189"/>
      <c r="O4442" s="189"/>
      <c r="P4442" s="189"/>
      <c r="Q4442" s="189"/>
      <c r="R4442" s="189"/>
      <c r="T4442" s="251"/>
      <c r="V4442" s="189"/>
      <c r="W4442" s="189"/>
      <c r="X4442" s="189"/>
      <c r="Y4442" s="189"/>
      <c r="AA4442" s="189"/>
      <c r="AB4442" s="189"/>
      <c r="AC4442" s="189"/>
    </row>
    <row r="4443" spans="1:29" s="246" customFormat="1" x14ac:dyDescent="0.3">
      <c r="A4443" s="189"/>
      <c r="F4443" s="247"/>
      <c r="J4443" s="189"/>
      <c r="K4443" s="189"/>
      <c r="L4443" s="189"/>
      <c r="M4443" s="189"/>
      <c r="N4443" s="189"/>
      <c r="O4443" s="189"/>
      <c r="P4443" s="189"/>
      <c r="Q4443" s="189"/>
      <c r="R4443" s="189"/>
      <c r="T4443" s="251"/>
      <c r="V4443" s="189"/>
      <c r="W4443" s="189"/>
      <c r="X4443" s="189"/>
      <c r="Y4443" s="189"/>
      <c r="AA4443" s="189"/>
      <c r="AB4443" s="189"/>
      <c r="AC4443" s="189"/>
    </row>
    <row r="4444" spans="1:29" s="246" customFormat="1" x14ac:dyDescent="0.3">
      <c r="A4444" s="189"/>
      <c r="F4444" s="247"/>
      <c r="J4444" s="189"/>
      <c r="K4444" s="189"/>
      <c r="L4444" s="189"/>
      <c r="M4444" s="189"/>
      <c r="N4444" s="189"/>
      <c r="O4444" s="189"/>
      <c r="P4444" s="189"/>
      <c r="Q4444" s="189"/>
      <c r="R4444" s="189"/>
      <c r="T4444" s="251"/>
      <c r="V4444" s="189"/>
      <c r="W4444" s="189"/>
      <c r="X4444" s="189"/>
      <c r="Y4444" s="189"/>
      <c r="AA4444" s="189"/>
      <c r="AB4444" s="189"/>
      <c r="AC4444" s="189"/>
    </row>
    <row r="4445" spans="1:29" s="246" customFormat="1" x14ac:dyDescent="0.3">
      <c r="A4445" s="189"/>
      <c r="F4445" s="247"/>
      <c r="J4445" s="189"/>
      <c r="K4445" s="189"/>
      <c r="L4445" s="189"/>
      <c r="M4445" s="189"/>
      <c r="N4445" s="189"/>
      <c r="O4445" s="189"/>
      <c r="P4445" s="189"/>
      <c r="Q4445" s="189"/>
      <c r="R4445" s="189"/>
      <c r="T4445" s="251"/>
      <c r="V4445" s="189"/>
      <c r="W4445" s="189"/>
      <c r="X4445" s="189"/>
      <c r="Y4445" s="189"/>
      <c r="AA4445" s="189"/>
      <c r="AB4445" s="189"/>
      <c r="AC4445" s="189"/>
    </row>
    <row r="4446" spans="1:29" s="246" customFormat="1" x14ac:dyDescent="0.3">
      <c r="A4446" s="189"/>
      <c r="F4446" s="247"/>
      <c r="J4446" s="189"/>
      <c r="K4446" s="189"/>
      <c r="L4446" s="189"/>
      <c r="M4446" s="189"/>
      <c r="N4446" s="189"/>
      <c r="O4446" s="189"/>
      <c r="P4446" s="189"/>
      <c r="Q4446" s="189"/>
      <c r="R4446" s="189"/>
      <c r="T4446" s="251"/>
      <c r="V4446" s="189"/>
      <c r="W4446" s="189"/>
      <c r="X4446" s="189"/>
      <c r="Y4446" s="189"/>
      <c r="AA4446" s="189"/>
      <c r="AB4446" s="189"/>
      <c r="AC4446" s="189"/>
    </row>
    <row r="4447" spans="1:29" s="246" customFormat="1" x14ac:dyDescent="0.3">
      <c r="A4447" s="189"/>
      <c r="F4447" s="247"/>
      <c r="J4447" s="189"/>
      <c r="K4447" s="189"/>
      <c r="L4447" s="189"/>
      <c r="M4447" s="189"/>
      <c r="N4447" s="189"/>
      <c r="O4447" s="189"/>
      <c r="P4447" s="189"/>
      <c r="Q4447" s="189"/>
      <c r="R4447" s="189"/>
      <c r="T4447" s="251"/>
      <c r="V4447" s="189"/>
      <c r="W4447" s="189"/>
      <c r="X4447" s="189"/>
      <c r="Y4447" s="189"/>
      <c r="AA4447" s="189"/>
      <c r="AB4447" s="189"/>
      <c r="AC4447" s="189"/>
    </row>
    <row r="4448" spans="1:29" s="246" customFormat="1" x14ac:dyDescent="0.3">
      <c r="A4448" s="189"/>
      <c r="F4448" s="247"/>
      <c r="J4448" s="189"/>
      <c r="K4448" s="189"/>
      <c r="L4448" s="189"/>
      <c r="M4448" s="189"/>
      <c r="N4448" s="189"/>
      <c r="O4448" s="189"/>
      <c r="P4448" s="189"/>
      <c r="Q4448" s="189"/>
      <c r="R4448" s="189"/>
      <c r="T4448" s="251"/>
      <c r="V4448" s="189"/>
      <c r="W4448" s="189"/>
      <c r="X4448" s="189"/>
      <c r="Y4448" s="189"/>
      <c r="AA4448" s="189"/>
      <c r="AB4448" s="189"/>
      <c r="AC4448" s="189"/>
    </row>
    <row r="4449" spans="1:29" s="246" customFormat="1" x14ac:dyDescent="0.3">
      <c r="A4449" s="189"/>
      <c r="F4449" s="247"/>
      <c r="J4449" s="189"/>
      <c r="K4449" s="189"/>
      <c r="L4449" s="189"/>
      <c r="M4449" s="189"/>
      <c r="N4449" s="189"/>
      <c r="O4449" s="189"/>
      <c r="P4449" s="189"/>
      <c r="Q4449" s="189"/>
      <c r="R4449" s="189"/>
      <c r="T4449" s="251"/>
      <c r="V4449" s="189"/>
      <c r="W4449" s="189"/>
      <c r="X4449" s="189"/>
      <c r="Y4449" s="189"/>
      <c r="AA4449" s="189"/>
      <c r="AB4449" s="189"/>
      <c r="AC4449" s="189"/>
    </row>
    <row r="4450" spans="1:29" s="246" customFormat="1" x14ac:dyDescent="0.3">
      <c r="A4450" s="189"/>
      <c r="F4450" s="247"/>
      <c r="J4450" s="189"/>
      <c r="K4450" s="189"/>
      <c r="L4450" s="189"/>
      <c r="M4450" s="189"/>
      <c r="N4450" s="189"/>
      <c r="O4450" s="189"/>
      <c r="P4450" s="189"/>
      <c r="Q4450" s="189"/>
      <c r="R4450" s="189"/>
      <c r="T4450" s="251"/>
      <c r="V4450" s="189"/>
      <c r="W4450" s="189"/>
      <c r="X4450" s="189"/>
      <c r="Y4450" s="189"/>
      <c r="AA4450" s="189"/>
      <c r="AB4450" s="189"/>
      <c r="AC4450" s="189"/>
    </row>
    <row r="4451" spans="1:29" s="246" customFormat="1" x14ac:dyDescent="0.3">
      <c r="A4451" s="189"/>
      <c r="F4451" s="247"/>
      <c r="J4451" s="189"/>
      <c r="K4451" s="189"/>
      <c r="L4451" s="189"/>
      <c r="M4451" s="189"/>
      <c r="N4451" s="189"/>
      <c r="O4451" s="189"/>
      <c r="P4451" s="189"/>
      <c r="Q4451" s="189"/>
      <c r="R4451" s="189"/>
      <c r="T4451" s="251"/>
      <c r="V4451" s="189"/>
      <c r="W4451" s="189"/>
      <c r="X4451" s="189"/>
      <c r="Y4451" s="189"/>
      <c r="AA4451" s="189"/>
      <c r="AB4451" s="189"/>
      <c r="AC4451" s="189"/>
    </row>
    <row r="4452" spans="1:29" s="246" customFormat="1" x14ac:dyDescent="0.3">
      <c r="A4452" s="189"/>
      <c r="F4452" s="247"/>
      <c r="J4452" s="189"/>
      <c r="K4452" s="189"/>
      <c r="L4452" s="189"/>
      <c r="M4452" s="189"/>
      <c r="N4452" s="189"/>
      <c r="O4452" s="189"/>
      <c r="P4452" s="189"/>
      <c r="Q4452" s="189"/>
      <c r="R4452" s="189"/>
      <c r="T4452" s="251"/>
      <c r="V4452" s="189"/>
      <c r="W4452" s="189"/>
      <c r="X4452" s="189"/>
      <c r="Y4452" s="189"/>
      <c r="AA4452" s="189"/>
      <c r="AB4452" s="189"/>
      <c r="AC4452" s="189"/>
    </row>
    <row r="4453" spans="1:29" s="246" customFormat="1" x14ac:dyDescent="0.3">
      <c r="A4453" s="189"/>
      <c r="F4453" s="247"/>
      <c r="J4453" s="189"/>
      <c r="K4453" s="189"/>
      <c r="L4453" s="189"/>
      <c r="M4453" s="189"/>
      <c r="N4453" s="189"/>
      <c r="O4453" s="189"/>
      <c r="P4453" s="189"/>
      <c r="Q4453" s="189"/>
      <c r="R4453" s="189"/>
      <c r="T4453" s="251"/>
      <c r="V4453" s="189"/>
      <c r="W4453" s="189"/>
      <c r="X4453" s="189"/>
      <c r="Y4453" s="189"/>
      <c r="AA4453" s="189"/>
      <c r="AB4453" s="189"/>
      <c r="AC4453" s="189"/>
    </row>
    <row r="4454" spans="1:29" s="246" customFormat="1" x14ac:dyDescent="0.3">
      <c r="A4454" s="189"/>
      <c r="F4454" s="247"/>
      <c r="J4454" s="189"/>
      <c r="K4454" s="189"/>
      <c r="L4454" s="189"/>
      <c r="M4454" s="189"/>
      <c r="N4454" s="189"/>
      <c r="O4454" s="189"/>
      <c r="P4454" s="189"/>
      <c r="Q4454" s="189"/>
      <c r="R4454" s="189"/>
      <c r="T4454" s="251"/>
      <c r="V4454" s="189"/>
      <c r="W4454" s="189"/>
      <c r="X4454" s="189"/>
      <c r="Y4454" s="189"/>
      <c r="AA4454" s="189"/>
      <c r="AB4454" s="189"/>
      <c r="AC4454" s="189"/>
    </row>
    <row r="4455" spans="1:29" s="246" customFormat="1" x14ac:dyDescent="0.3">
      <c r="A4455" s="189"/>
      <c r="F4455" s="247"/>
      <c r="J4455" s="189"/>
      <c r="K4455" s="189"/>
      <c r="L4455" s="189"/>
      <c r="M4455" s="189"/>
      <c r="N4455" s="189"/>
      <c r="O4455" s="189"/>
      <c r="P4455" s="189"/>
      <c r="Q4455" s="189"/>
      <c r="R4455" s="189"/>
      <c r="T4455" s="251"/>
      <c r="V4455" s="189"/>
      <c r="W4455" s="189"/>
      <c r="X4455" s="189"/>
      <c r="Y4455" s="189"/>
      <c r="AA4455" s="189"/>
      <c r="AB4455" s="189"/>
      <c r="AC4455" s="189"/>
    </row>
    <row r="4456" spans="1:29" s="246" customFormat="1" x14ac:dyDescent="0.3">
      <c r="A4456" s="189"/>
      <c r="F4456" s="247"/>
      <c r="J4456" s="189"/>
      <c r="K4456" s="189"/>
      <c r="L4456" s="189"/>
      <c r="M4456" s="189"/>
      <c r="N4456" s="189"/>
      <c r="O4456" s="189"/>
      <c r="P4456" s="189"/>
      <c r="Q4456" s="189"/>
      <c r="R4456" s="189"/>
      <c r="T4456" s="251"/>
      <c r="V4456" s="189"/>
      <c r="W4456" s="189"/>
      <c r="X4456" s="189"/>
      <c r="Y4456" s="189"/>
      <c r="AA4456" s="189"/>
      <c r="AB4456" s="189"/>
      <c r="AC4456" s="189"/>
    </row>
    <row r="4457" spans="1:29" s="246" customFormat="1" x14ac:dyDescent="0.3">
      <c r="A4457" s="189"/>
      <c r="F4457" s="247"/>
      <c r="J4457" s="189"/>
      <c r="K4457" s="189"/>
      <c r="L4457" s="189"/>
      <c r="M4457" s="189"/>
      <c r="N4457" s="189"/>
      <c r="O4457" s="189"/>
      <c r="P4457" s="189"/>
      <c r="Q4457" s="189"/>
      <c r="R4457" s="189"/>
      <c r="T4457" s="251"/>
      <c r="V4457" s="189"/>
      <c r="W4457" s="189"/>
      <c r="X4457" s="189"/>
      <c r="Y4457" s="189"/>
      <c r="AA4457" s="189"/>
      <c r="AB4457" s="189"/>
      <c r="AC4457" s="189"/>
    </row>
    <row r="4458" spans="1:29" s="246" customFormat="1" x14ac:dyDescent="0.3">
      <c r="A4458" s="189"/>
      <c r="F4458" s="247"/>
      <c r="J4458" s="189"/>
      <c r="K4458" s="189"/>
      <c r="L4458" s="189"/>
      <c r="M4458" s="189"/>
      <c r="N4458" s="189"/>
      <c r="O4458" s="189"/>
      <c r="P4458" s="189"/>
      <c r="Q4458" s="189"/>
      <c r="R4458" s="189"/>
      <c r="T4458" s="251"/>
      <c r="V4458" s="189"/>
      <c r="W4458" s="189"/>
      <c r="X4458" s="189"/>
      <c r="Y4458" s="189"/>
      <c r="AA4458" s="189"/>
      <c r="AB4458" s="189"/>
      <c r="AC4458" s="189"/>
    </row>
    <row r="4459" spans="1:29" s="246" customFormat="1" x14ac:dyDescent="0.3">
      <c r="A4459" s="189"/>
      <c r="F4459" s="247"/>
      <c r="J4459" s="189"/>
      <c r="K4459" s="189"/>
      <c r="L4459" s="189"/>
      <c r="M4459" s="189"/>
      <c r="N4459" s="189"/>
      <c r="O4459" s="189"/>
      <c r="P4459" s="189"/>
      <c r="Q4459" s="189"/>
      <c r="R4459" s="189"/>
      <c r="T4459" s="251"/>
      <c r="V4459" s="189"/>
      <c r="W4459" s="189"/>
      <c r="X4459" s="189"/>
      <c r="Y4459" s="189"/>
      <c r="AA4459" s="189"/>
      <c r="AB4459" s="189"/>
      <c r="AC4459" s="189"/>
    </row>
    <row r="4460" spans="1:29" s="246" customFormat="1" x14ac:dyDescent="0.3">
      <c r="A4460" s="189"/>
      <c r="F4460" s="247"/>
      <c r="J4460" s="189"/>
      <c r="K4460" s="189"/>
      <c r="L4460" s="189"/>
      <c r="M4460" s="189"/>
      <c r="N4460" s="189"/>
      <c r="O4460" s="189"/>
      <c r="P4460" s="189"/>
      <c r="Q4460" s="189"/>
      <c r="R4460" s="189"/>
      <c r="T4460" s="251"/>
      <c r="V4460" s="189"/>
      <c r="W4460" s="189"/>
      <c r="X4460" s="189"/>
      <c r="Y4460" s="189"/>
      <c r="AA4460" s="189"/>
      <c r="AB4460" s="189"/>
      <c r="AC4460" s="189"/>
    </row>
    <row r="4461" spans="1:29" s="246" customFormat="1" x14ac:dyDescent="0.3">
      <c r="A4461" s="189"/>
      <c r="F4461" s="247"/>
      <c r="J4461" s="189"/>
      <c r="K4461" s="189"/>
      <c r="L4461" s="189"/>
      <c r="M4461" s="189"/>
      <c r="N4461" s="189"/>
      <c r="O4461" s="189"/>
      <c r="P4461" s="189"/>
      <c r="Q4461" s="189"/>
      <c r="R4461" s="189"/>
      <c r="T4461" s="251"/>
      <c r="V4461" s="189"/>
      <c r="W4461" s="189"/>
      <c r="X4461" s="189"/>
      <c r="Y4461" s="189"/>
      <c r="AA4461" s="189"/>
      <c r="AB4461" s="189"/>
      <c r="AC4461" s="189"/>
    </row>
    <row r="4462" spans="1:29" s="246" customFormat="1" x14ac:dyDescent="0.3">
      <c r="A4462" s="189"/>
      <c r="F4462" s="247"/>
      <c r="J4462" s="189"/>
      <c r="K4462" s="189"/>
      <c r="L4462" s="189"/>
      <c r="M4462" s="189"/>
      <c r="N4462" s="189"/>
      <c r="O4462" s="189"/>
      <c r="P4462" s="189"/>
      <c r="Q4462" s="189"/>
      <c r="R4462" s="189"/>
      <c r="T4462" s="251"/>
      <c r="V4462" s="189"/>
      <c r="W4462" s="189"/>
      <c r="X4462" s="189"/>
      <c r="Y4462" s="189"/>
      <c r="AA4462" s="189"/>
      <c r="AB4462" s="189"/>
      <c r="AC4462" s="189"/>
    </row>
    <row r="4463" spans="1:29" s="246" customFormat="1" x14ac:dyDescent="0.3">
      <c r="A4463" s="189"/>
      <c r="F4463" s="247"/>
      <c r="J4463" s="189"/>
      <c r="K4463" s="189"/>
      <c r="L4463" s="189"/>
      <c r="M4463" s="189"/>
      <c r="N4463" s="189"/>
      <c r="O4463" s="189"/>
      <c r="P4463" s="189"/>
      <c r="Q4463" s="189"/>
      <c r="R4463" s="189"/>
      <c r="T4463" s="251"/>
      <c r="V4463" s="189"/>
      <c r="W4463" s="189"/>
      <c r="X4463" s="189"/>
      <c r="Y4463" s="189"/>
      <c r="AA4463" s="189"/>
      <c r="AB4463" s="189"/>
      <c r="AC4463" s="189"/>
    </row>
    <row r="4464" spans="1:29" s="246" customFormat="1" x14ac:dyDescent="0.3">
      <c r="A4464" s="189"/>
      <c r="F4464" s="247"/>
      <c r="J4464" s="189"/>
      <c r="K4464" s="189"/>
      <c r="L4464" s="189"/>
      <c r="M4464" s="189"/>
      <c r="N4464" s="189"/>
      <c r="O4464" s="189"/>
      <c r="P4464" s="189"/>
      <c r="Q4464" s="189"/>
      <c r="R4464" s="189"/>
      <c r="T4464" s="251"/>
      <c r="V4464" s="189"/>
      <c r="W4464" s="189"/>
      <c r="X4464" s="189"/>
      <c r="Y4464" s="189"/>
      <c r="AA4464" s="189"/>
      <c r="AB4464" s="189"/>
      <c r="AC4464" s="189"/>
    </row>
    <row r="4465" spans="1:29" s="246" customFormat="1" x14ac:dyDescent="0.3">
      <c r="A4465" s="189"/>
      <c r="F4465" s="247"/>
      <c r="J4465" s="189"/>
      <c r="K4465" s="189"/>
      <c r="L4465" s="189"/>
      <c r="M4465" s="189"/>
      <c r="N4465" s="189"/>
      <c r="O4465" s="189"/>
      <c r="P4465" s="189"/>
      <c r="Q4465" s="189"/>
      <c r="R4465" s="189"/>
      <c r="T4465" s="251"/>
      <c r="V4465" s="189"/>
      <c r="W4465" s="189"/>
      <c r="X4465" s="189"/>
      <c r="Y4465" s="189"/>
      <c r="AA4465" s="189"/>
      <c r="AB4465" s="189"/>
      <c r="AC4465" s="189"/>
    </row>
    <row r="4466" spans="1:29" s="246" customFormat="1" x14ac:dyDescent="0.3">
      <c r="A4466" s="189"/>
      <c r="F4466" s="247"/>
      <c r="J4466" s="189"/>
      <c r="K4466" s="189"/>
      <c r="L4466" s="189"/>
      <c r="M4466" s="189"/>
      <c r="N4466" s="189"/>
      <c r="O4466" s="189"/>
      <c r="P4466" s="189"/>
      <c r="Q4466" s="189"/>
      <c r="R4466" s="189"/>
      <c r="T4466" s="251"/>
      <c r="V4466" s="189"/>
      <c r="W4466" s="189"/>
      <c r="X4466" s="189"/>
      <c r="Y4466" s="189"/>
      <c r="AA4466" s="189"/>
      <c r="AB4466" s="189"/>
      <c r="AC4466" s="189"/>
    </row>
    <row r="4467" spans="1:29" s="246" customFormat="1" x14ac:dyDescent="0.3">
      <c r="A4467" s="189"/>
      <c r="F4467" s="247"/>
      <c r="J4467" s="189"/>
      <c r="K4467" s="189"/>
      <c r="L4467" s="189"/>
      <c r="M4467" s="189"/>
      <c r="N4467" s="189"/>
      <c r="O4467" s="189"/>
      <c r="P4467" s="189"/>
      <c r="Q4467" s="189"/>
      <c r="R4467" s="189"/>
      <c r="T4467" s="251"/>
      <c r="V4467" s="189"/>
      <c r="W4467" s="189"/>
      <c r="X4467" s="189"/>
      <c r="Y4467" s="189"/>
      <c r="AA4467" s="189"/>
      <c r="AB4467" s="189"/>
      <c r="AC4467" s="189"/>
    </row>
    <row r="4468" spans="1:29" s="246" customFormat="1" x14ac:dyDescent="0.3">
      <c r="A4468" s="189"/>
      <c r="F4468" s="247"/>
      <c r="J4468" s="189"/>
      <c r="K4468" s="189"/>
      <c r="L4468" s="189"/>
      <c r="M4468" s="189"/>
      <c r="N4468" s="189"/>
      <c r="O4468" s="189"/>
      <c r="P4468" s="189"/>
      <c r="Q4468" s="189"/>
      <c r="R4468" s="189"/>
      <c r="T4468" s="251"/>
      <c r="V4468" s="189"/>
      <c r="W4468" s="189"/>
      <c r="X4468" s="189"/>
      <c r="Y4468" s="189"/>
      <c r="AA4468" s="189"/>
      <c r="AB4468" s="189"/>
      <c r="AC4468" s="189"/>
    </row>
    <row r="4469" spans="1:29" s="246" customFormat="1" x14ac:dyDescent="0.3">
      <c r="A4469" s="189"/>
      <c r="F4469" s="247"/>
      <c r="J4469" s="189"/>
      <c r="K4469" s="189"/>
      <c r="L4469" s="189"/>
      <c r="M4469" s="189"/>
      <c r="N4469" s="189"/>
      <c r="O4469" s="189"/>
      <c r="P4469" s="189"/>
      <c r="Q4469" s="189"/>
      <c r="R4469" s="189"/>
      <c r="T4469" s="251"/>
      <c r="V4469" s="189"/>
      <c r="W4469" s="189"/>
      <c r="X4469" s="189"/>
      <c r="Y4469" s="189"/>
      <c r="AA4469" s="189"/>
      <c r="AB4469" s="189"/>
      <c r="AC4469" s="189"/>
    </row>
    <row r="4470" spans="1:29" s="246" customFormat="1" x14ac:dyDescent="0.3">
      <c r="A4470" s="189"/>
      <c r="F4470" s="247"/>
      <c r="J4470" s="189"/>
      <c r="K4470" s="189"/>
      <c r="L4470" s="189"/>
      <c r="M4470" s="189"/>
      <c r="N4470" s="189"/>
      <c r="O4470" s="189"/>
      <c r="P4470" s="189"/>
      <c r="Q4470" s="189"/>
      <c r="R4470" s="189"/>
      <c r="T4470" s="251"/>
      <c r="V4470" s="189"/>
      <c r="W4470" s="189"/>
      <c r="X4470" s="189"/>
      <c r="Y4470" s="189"/>
      <c r="AA4470" s="189"/>
      <c r="AB4470" s="189"/>
      <c r="AC4470" s="189"/>
    </row>
    <row r="4471" spans="1:29" s="246" customFormat="1" x14ac:dyDescent="0.3">
      <c r="A4471" s="189"/>
      <c r="F4471" s="247"/>
      <c r="J4471" s="189"/>
      <c r="K4471" s="189"/>
      <c r="L4471" s="189"/>
      <c r="M4471" s="189"/>
      <c r="N4471" s="189"/>
      <c r="O4471" s="189"/>
      <c r="P4471" s="189"/>
      <c r="Q4471" s="189"/>
      <c r="R4471" s="189"/>
      <c r="T4471" s="251"/>
      <c r="V4471" s="189"/>
      <c r="W4471" s="189"/>
      <c r="X4471" s="189"/>
      <c r="Y4471" s="189"/>
      <c r="AA4471" s="189"/>
      <c r="AB4471" s="189"/>
      <c r="AC4471" s="189"/>
    </row>
    <row r="4472" spans="1:29" s="246" customFormat="1" x14ac:dyDescent="0.3">
      <c r="A4472" s="189"/>
      <c r="F4472" s="247"/>
      <c r="J4472" s="189"/>
      <c r="K4472" s="189"/>
      <c r="L4472" s="189"/>
      <c r="M4472" s="189"/>
      <c r="N4472" s="189"/>
      <c r="O4472" s="189"/>
      <c r="P4472" s="189"/>
      <c r="Q4472" s="189"/>
      <c r="R4472" s="189"/>
      <c r="T4472" s="251"/>
      <c r="V4472" s="189"/>
      <c r="W4472" s="189"/>
      <c r="X4472" s="189"/>
      <c r="Y4472" s="189"/>
      <c r="AA4472" s="189"/>
      <c r="AB4472" s="189"/>
      <c r="AC4472" s="189"/>
    </row>
    <row r="4473" spans="1:29" s="246" customFormat="1" x14ac:dyDescent="0.3">
      <c r="A4473" s="189"/>
      <c r="F4473" s="247"/>
      <c r="J4473" s="189"/>
      <c r="K4473" s="189"/>
      <c r="L4473" s="189"/>
      <c r="M4473" s="189"/>
      <c r="N4473" s="189"/>
      <c r="O4473" s="189"/>
      <c r="P4473" s="189"/>
      <c r="Q4473" s="189"/>
      <c r="R4473" s="189"/>
      <c r="T4473" s="251"/>
      <c r="V4473" s="189"/>
      <c r="W4473" s="189"/>
      <c r="X4473" s="189"/>
      <c r="Y4473" s="189"/>
      <c r="AA4473" s="189"/>
      <c r="AB4473" s="189"/>
      <c r="AC4473" s="189"/>
    </row>
    <row r="4474" spans="1:29" s="246" customFormat="1" x14ac:dyDescent="0.3">
      <c r="A4474" s="189"/>
      <c r="F4474" s="247"/>
      <c r="J4474" s="189"/>
      <c r="K4474" s="189"/>
      <c r="L4474" s="189"/>
      <c r="M4474" s="189"/>
      <c r="N4474" s="189"/>
      <c r="O4474" s="189"/>
      <c r="P4474" s="189"/>
      <c r="Q4474" s="189"/>
      <c r="R4474" s="189"/>
      <c r="T4474" s="251"/>
      <c r="V4474" s="189"/>
      <c r="W4474" s="189"/>
      <c r="X4474" s="189"/>
      <c r="Y4474" s="189"/>
      <c r="AA4474" s="189"/>
      <c r="AB4474" s="189"/>
      <c r="AC4474" s="189"/>
    </row>
    <row r="4475" spans="1:29" s="246" customFormat="1" x14ac:dyDescent="0.3">
      <c r="A4475" s="189"/>
      <c r="F4475" s="247"/>
      <c r="J4475" s="189"/>
      <c r="K4475" s="189"/>
      <c r="L4475" s="189"/>
      <c r="M4475" s="189"/>
      <c r="N4475" s="189"/>
      <c r="O4475" s="189"/>
      <c r="P4475" s="189"/>
      <c r="Q4475" s="189"/>
      <c r="R4475" s="189"/>
      <c r="T4475" s="251"/>
      <c r="V4475" s="189"/>
      <c r="W4475" s="189"/>
      <c r="X4475" s="189"/>
      <c r="Y4475" s="189"/>
      <c r="AA4475" s="189"/>
      <c r="AB4475" s="189"/>
      <c r="AC4475" s="189"/>
    </row>
    <row r="4476" spans="1:29" s="246" customFormat="1" x14ac:dyDescent="0.3">
      <c r="A4476" s="189"/>
      <c r="F4476" s="247"/>
      <c r="J4476" s="189"/>
      <c r="K4476" s="189"/>
      <c r="L4476" s="189"/>
      <c r="M4476" s="189"/>
      <c r="N4476" s="189"/>
      <c r="O4476" s="189"/>
      <c r="P4476" s="189"/>
      <c r="Q4476" s="189"/>
      <c r="R4476" s="189"/>
      <c r="T4476" s="251"/>
      <c r="V4476" s="189"/>
      <c r="W4476" s="189"/>
      <c r="X4476" s="189"/>
      <c r="Y4476" s="189"/>
      <c r="AA4476" s="189"/>
      <c r="AB4476" s="189"/>
      <c r="AC4476" s="189"/>
    </row>
    <row r="4477" spans="1:29" s="246" customFormat="1" x14ac:dyDescent="0.3">
      <c r="A4477" s="189"/>
      <c r="F4477" s="247"/>
      <c r="J4477" s="189"/>
      <c r="K4477" s="189"/>
      <c r="L4477" s="189"/>
      <c r="M4477" s="189"/>
      <c r="N4477" s="189"/>
      <c r="O4477" s="189"/>
      <c r="P4477" s="189"/>
      <c r="Q4477" s="189"/>
      <c r="R4477" s="189"/>
      <c r="T4477" s="251"/>
      <c r="V4477" s="189"/>
      <c r="W4477" s="189"/>
      <c r="X4477" s="189"/>
      <c r="Y4477" s="189"/>
      <c r="AA4477" s="189"/>
      <c r="AB4477" s="189"/>
      <c r="AC4477" s="189"/>
    </row>
    <row r="4478" spans="1:29" s="246" customFormat="1" x14ac:dyDescent="0.3">
      <c r="A4478" s="189"/>
      <c r="F4478" s="247"/>
      <c r="J4478" s="189"/>
      <c r="K4478" s="189"/>
      <c r="L4478" s="189"/>
      <c r="M4478" s="189"/>
      <c r="N4478" s="189"/>
      <c r="O4478" s="189"/>
      <c r="P4478" s="189"/>
      <c r="Q4478" s="189"/>
      <c r="R4478" s="189"/>
      <c r="T4478" s="251"/>
      <c r="V4478" s="189"/>
      <c r="W4478" s="189"/>
      <c r="X4478" s="189"/>
      <c r="Y4478" s="189"/>
      <c r="AA4478" s="189"/>
      <c r="AB4478" s="189"/>
      <c r="AC4478" s="189"/>
    </row>
    <row r="4479" spans="1:29" s="246" customFormat="1" x14ac:dyDescent="0.3">
      <c r="A4479" s="189"/>
      <c r="F4479" s="247"/>
      <c r="J4479" s="189"/>
      <c r="K4479" s="189"/>
      <c r="L4479" s="189"/>
      <c r="M4479" s="189"/>
      <c r="N4479" s="189"/>
      <c r="O4479" s="189"/>
      <c r="P4479" s="189"/>
      <c r="Q4479" s="189"/>
      <c r="R4479" s="189"/>
      <c r="T4479" s="251"/>
      <c r="V4479" s="189"/>
      <c r="W4479" s="189"/>
      <c r="X4479" s="189"/>
      <c r="Y4479" s="189"/>
      <c r="AA4479" s="189"/>
      <c r="AB4479" s="189"/>
      <c r="AC4479" s="189"/>
    </row>
    <row r="4480" spans="1:29" s="246" customFormat="1" x14ac:dyDescent="0.3">
      <c r="A4480" s="189"/>
      <c r="F4480" s="247"/>
      <c r="J4480" s="189"/>
      <c r="K4480" s="189"/>
      <c r="L4480" s="189"/>
      <c r="M4480" s="189"/>
      <c r="N4480" s="189"/>
      <c r="O4480" s="189"/>
      <c r="P4480" s="189"/>
      <c r="Q4480" s="189"/>
      <c r="R4480" s="189"/>
      <c r="T4480" s="251"/>
      <c r="V4480" s="189"/>
      <c r="W4480" s="189"/>
      <c r="X4480" s="189"/>
      <c r="Y4480" s="189"/>
      <c r="AA4480" s="189"/>
      <c r="AB4480" s="189"/>
      <c r="AC4480" s="189"/>
    </row>
    <row r="4481" spans="1:29" s="246" customFormat="1" x14ac:dyDescent="0.3">
      <c r="A4481" s="189"/>
      <c r="F4481" s="247"/>
      <c r="J4481" s="189"/>
      <c r="K4481" s="189"/>
      <c r="L4481" s="189"/>
      <c r="M4481" s="189"/>
      <c r="N4481" s="189"/>
      <c r="O4481" s="189"/>
      <c r="P4481" s="189"/>
      <c r="Q4481" s="189"/>
      <c r="R4481" s="189"/>
      <c r="T4481" s="251"/>
      <c r="V4481" s="189"/>
      <c r="W4481" s="189"/>
      <c r="X4481" s="189"/>
      <c r="Y4481" s="189"/>
      <c r="AA4481" s="189"/>
      <c r="AB4481" s="189"/>
      <c r="AC4481" s="189"/>
    </row>
    <row r="4482" spans="1:29" s="246" customFormat="1" x14ac:dyDescent="0.3">
      <c r="A4482" s="189"/>
      <c r="F4482" s="247"/>
      <c r="J4482" s="189"/>
      <c r="K4482" s="189"/>
      <c r="L4482" s="189"/>
      <c r="M4482" s="189"/>
      <c r="N4482" s="189"/>
      <c r="O4482" s="189"/>
      <c r="P4482" s="189"/>
      <c r="Q4482" s="189"/>
      <c r="R4482" s="189"/>
      <c r="T4482" s="251"/>
      <c r="V4482" s="189"/>
      <c r="W4482" s="189"/>
      <c r="X4482" s="189"/>
      <c r="Y4482" s="189"/>
      <c r="AA4482" s="189"/>
      <c r="AB4482" s="189"/>
      <c r="AC4482" s="189"/>
    </row>
    <row r="4483" spans="1:29" s="246" customFormat="1" x14ac:dyDescent="0.3">
      <c r="A4483" s="189"/>
      <c r="F4483" s="247"/>
      <c r="J4483" s="189"/>
      <c r="K4483" s="189"/>
      <c r="L4483" s="189"/>
      <c r="M4483" s="189"/>
      <c r="N4483" s="189"/>
      <c r="O4483" s="189"/>
      <c r="P4483" s="189"/>
      <c r="Q4483" s="189"/>
      <c r="R4483" s="189"/>
      <c r="T4483" s="251"/>
      <c r="V4483" s="189"/>
      <c r="W4483" s="189"/>
      <c r="X4483" s="189"/>
      <c r="Y4483" s="189"/>
      <c r="AA4483" s="189"/>
      <c r="AB4483" s="189"/>
      <c r="AC4483" s="189"/>
    </row>
    <row r="4484" spans="1:29" s="246" customFormat="1" x14ac:dyDescent="0.3">
      <c r="A4484" s="189"/>
      <c r="F4484" s="247"/>
      <c r="J4484" s="189"/>
      <c r="K4484" s="189"/>
      <c r="L4484" s="189"/>
      <c r="M4484" s="189"/>
      <c r="N4484" s="189"/>
      <c r="O4484" s="189"/>
      <c r="P4484" s="189"/>
      <c r="Q4484" s="189"/>
      <c r="R4484" s="189"/>
      <c r="T4484" s="251"/>
      <c r="V4484" s="189"/>
      <c r="W4484" s="189"/>
      <c r="X4484" s="189"/>
      <c r="Y4484" s="189"/>
      <c r="AA4484" s="189"/>
      <c r="AB4484" s="189"/>
      <c r="AC4484" s="189"/>
    </row>
    <row r="4485" spans="1:29" s="246" customFormat="1" x14ac:dyDescent="0.3">
      <c r="A4485" s="189"/>
      <c r="F4485" s="247"/>
      <c r="J4485" s="189"/>
      <c r="K4485" s="189"/>
      <c r="L4485" s="189"/>
      <c r="M4485" s="189"/>
      <c r="N4485" s="189"/>
      <c r="O4485" s="189"/>
      <c r="P4485" s="189"/>
      <c r="Q4485" s="189"/>
      <c r="R4485" s="189"/>
      <c r="T4485" s="251"/>
      <c r="V4485" s="189"/>
      <c r="W4485" s="189"/>
      <c r="X4485" s="189"/>
      <c r="Y4485" s="189"/>
      <c r="AA4485" s="189"/>
      <c r="AB4485" s="189"/>
      <c r="AC4485" s="189"/>
    </row>
    <row r="4486" spans="1:29" s="246" customFormat="1" x14ac:dyDescent="0.3">
      <c r="A4486" s="189"/>
      <c r="F4486" s="247"/>
      <c r="J4486" s="189"/>
      <c r="K4486" s="189"/>
      <c r="L4486" s="189"/>
      <c r="M4486" s="189"/>
      <c r="N4486" s="189"/>
      <c r="O4486" s="189"/>
      <c r="P4486" s="189"/>
      <c r="Q4486" s="189"/>
      <c r="R4486" s="189"/>
      <c r="T4486" s="251"/>
      <c r="V4486" s="189"/>
      <c r="W4486" s="189"/>
      <c r="X4486" s="189"/>
      <c r="Y4486" s="189"/>
      <c r="AA4486" s="189"/>
      <c r="AB4486" s="189"/>
      <c r="AC4486" s="189"/>
    </row>
    <row r="4487" spans="1:29" s="246" customFormat="1" x14ac:dyDescent="0.3">
      <c r="A4487" s="189"/>
      <c r="F4487" s="247"/>
      <c r="J4487" s="189"/>
      <c r="K4487" s="189"/>
      <c r="L4487" s="189"/>
      <c r="M4487" s="189"/>
      <c r="N4487" s="189"/>
      <c r="O4487" s="189"/>
      <c r="P4487" s="189"/>
      <c r="Q4487" s="189"/>
      <c r="R4487" s="189"/>
      <c r="T4487" s="251"/>
      <c r="V4487" s="189"/>
      <c r="W4487" s="189"/>
      <c r="X4487" s="189"/>
      <c r="Y4487" s="189"/>
      <c r="AA4487" s="189"/>
      <c r="AB4487" s="189"/>
      <c r="AC4487" s="189"/>
    </row>
    <row r="4488" spans="1:29" s="246" customFormat="1" x14ac:dyDescent="0.3">
      <c r="A4488" s="189"/>
      <c r="F4488" s="247"/>
      <c r="J4488" s="189"/>
      <c r="K4488" s="189"/>
      <c r="L4488" s="189"/>
      <c r="M4488" s="189"/>
      <c r="N4488" s="189"/>
      <c r="O4488" s="189"/>
      <c r="P4488" s="189"/>
      <c r="Q4488" s="189"/>
      <c r="R4488" s="189"/>
      <c r="T4488" s="251"/>
      <c r="V4488" s="189"/>
      <c r="W4488" s="189"/>
      <c r="X4488" s="189"/>
      <c r="Y4488" s="189"/>
      <c r="AA4488" s="189"/>
      <c r="AB4488" s="189"/>
      <c r="AC4488" s="189"/>
    </row>
    <row r="4489" spans="1:29" s="246" customFormat="1" x14ac:dyDescent="0.3">
      <c r="A4489" s="189"/>
      <c r="F4489" s="247"/>
      <c r="J4489" s="189"/>
      <c r="K4489" s="189"/>
      <c r="L4489" s="189"/>
      <c r="M4489" s="189"/>
      <c r="N4489" s="189"/>
      <c r="O4489" s="189"/>
      <c r="P4489" s="189"/>
      <c r="Q4489" s="189"/>
      <c r="R4489" s="189"/>
      <c r="T4489" s="251"/>
      <c r="V4489" s="189"/>
      <c r="W4489" s="189"/>
      <c r="X4489" s="189"/>
      <c r="Y4489" s="189"/>
      <c r="AA4489" s="189"/>
      <c r="AB4489" s="189"/>
      <c r="AC4489" s="189"/>
    </row>
    <row r="4490" spans="1:29" s="246" customFormat="1" x14ac:dyDescent="0.3">
      <c r="A4490" s="189"/>
      <c r="F4490" s="247"/>
      <c r="J4490" s="189"/>
      <c r="K4490" s="189"/>
      <c r="L4490" s="189"/>
      <c r="M4490" s="189"/>
      <c r="N4490" s="189"/>
      <c r="O4490" s="189"/>
      <c r="P4490" s="189"/>
      <c r="Q4490" s="189"/>
      <c r="R4490" s="189"/>
      <c r="T4490" s="251"/>
      <c r="V4490" s="189"/>
      <c r="W4490" s="189"/>
      <c r="X4490" s="189"/>
      <c r="Y4490" s="189"/>
      <c r="AA4490" s="189"/>
      <c r="AB4490" s="189"/>
      <c r="AC4490" s="189"/>
    </row>
    <row r="4491" spans="1:29" s="246" customFormat="1" x14ac:dyDescent="0.3">
      <c r="A4491" s="189"/>
      <c r="F4491" s="247"/>
      <c r="J4491" s="189"/>
      <c r="K4491" s="189"/>
      <c r="L4491" s="189"/>
      <c r="M4491" s="189"/>
      <c r="N4491" s="189"/>
      <c r="O4491" s="189"/>
      <c r="P4491" s="189"/>
      <c r="Q4491" s="189"/>
      <c r="R4491" s="189"/>
      <c r="T4491" s="251"/>
      <c r="V4491" s="189"/>
      <c r="W4491" s="189"/>
      <c r="X4491" s="189"/>
      <c r="Y4491" s="189"/>
      <c r="AA4491" s="189"/>
      <c r="AB4491" s="189"/>
      <c r="AC4491" s="189"/>
    </row>
    <row r="4492" spans="1:29" s="246" customFormat="1" x14ac:dyDescent="0.3">
      <c r="A4492" s="189"/>
      <c r="F4492" s="247"/>
      <c r="J4492" s="189"/>
      <c r="K4492" s="189"/>
      <c r="L4492" s="189"/>
      <c r="M4492" s="189"/>
      <c r="N4492" s="189"/>
      <c r="O4492" s="189"/>
      <c r="P4492" s="189"/>
      <c r="Q4492" s="189"/>
      <c r="R4492" s="189"/>
      <c r="T4492" s="251"/>
      <c r="V4492" s="189"/>
      <c r="W4492" s="189"/>
      <c r="X4492" s="189"/>
      <c r="Y4492" s="189"/>
      <c r="AA4492" s="189"/>
      <c r="AB4492" s="189"/>
      <c r="AC4492" s="189"/>
    </row>
    <row r="4493" spans="1:29" s="246" customFormat="1" x14ac:dyDescent="0.3">
      <c r="A4493" s="189"/>
      <c r="F4493" s="247"/>
      <c r="J4493" s="189"/>
      <c r="K4493" s="189"/>
      <c r="L4493" s="189"/>
      <c r="M4493" s="189"/>
      <c r="N4493" s="189"/>
      <c r="O4493" s="189"/>
      <c r="P4493" s="189"/>
      <c r="Q4493" s="189"/>
      <c r="R4493" s="189"/>
      <c r="T4493" s="251"/>
      <c r="V4493" s="189"/>
      <c r="W4493" s="189"/>
      <c r="X4493" s="189"/>
      <c r="Y4493" s="189"/>
      <c r="AA4493" s="189"/>
      <c r="AB4493" s="189"/>
      <c r="AC4493" s="189"/>
    </row>
    <row r="4494" spans="1:29" s="246" customFormat="1" x14ac:dyDescent="0.3">
      <c r="A4494" s="189"/>
      <c r="F4494" s="247"/>
      <c r="J4494" s="189"/>
      <c r="K4494" s="189"/>
      <c r="L4494" s="189"/>
      <c r="M4494" s="189"/>
      <c r="N4494" s="189"/>
      <c r="O4494" s="189"/>
      <c r="P4494" s="189"/>
      <c r="Q4494" s="189"/>
      <c r="R4494" s="189"/>
      <c r="T4494" s="251"/>
      <c r="V4494" s="189"/>
      <c r="W4494" s="189"/>
      <c r="X4494" s="189"/>
      <c r="Y4494" s="189"/>
      <c r="AA4494" s="189"/>
      <c r="AB4494" s="189"/>
      <c r="AC4494" s="189"/>
    </row>
    <row r="4495" spans="1:29" s="246" customFormat="1" x14ac:dyDescent="0.3">
      <c r="A4495" s="189"/>
      <c r="F4495" s="247"/>
      <c r="J4495" s="189"/>
      <c r="K4495" s="189"/>
      <c r="L4495" s="189"/>
      <c r="M4495" s="189"/>
      <c r="N4495" s="189"/>
      <c r="O4495" s="189"/>
      <c r="P4495" s="189"/>
      <c r="Q4495" s="189"/>
      <c r="R4495" s="189"/>
      <c r="T4495" s="251"/>
      <c r="V4495" s="189"/>
      <c r="W4495" s="189"/>
      <c r="X4495" s="189"/>
      <c r="Y4495" s="189"/>
      <c r="AA4495" s="189"/>
      <c r="AB4495" s="189"/>
      <c r="AC4495" s="189"/>
    </row>
    <row r="4496" spans="1:29" s="246" customFormat="1" x14ac:dyDescent="0.3">
      <c r="A4496" s="189"/>
      <c r="F4496" s="247"/>
      <c r="J4496" s="189"/>
      <c r="K4496" s="189"/>
      <c r="L4496" s="189"/>
      <c r="M4496" s="189"/>
      <c r="N4496" s="189"/>
      <c r="O4496" s="189"/>
      <c r="P4496" s="189"/>
      <c r="Q4496" s="189"/>
      <c r="R4496" s="189"/>
      <c r="T4496" s="251"/>
      <c r="V4496" s="189"/>
      <c r="W4496" s="189"/>
      <c r="X4496" s="189"/>
      <c r="Y4496" s="189"/>
      <c r="AA4496" s="189"/>
      <c r="AB4496" s="189"/>
      <c r="AC4496" s="189"/>
    </row>
    <row r="4497" spans="1:29" s="246" customFormat="1" x14ac:dyDescent="0.3">
      <c r="A4497" s="189"/>
      <c r="F4497" s="247"/>
      <c r="J4497" s="189"/>
      <c r="K4497" s="189"/>
      <c r="L4497" s="189"/>
      <c r="M4497" s="189"/>
      <c r="N4497" s="189"/>
      <c r="O4497" s="189"/>
      <c r="P4497" s="189"/>
      <c r="Q4497" s="189"/>
      <c r="R4497" s="189"/>
      <c r="T4497" s="251"/>
      <c r="V4497" s="189"/>
      <c r="W4497" s="189"/>
      <c r="X4497" s="189"/>
      <c r="Y4497" s="189"/>
      <c r="AA4497" s="189"/>
      <c r="AB4497" s="189"/>
      <c r="AC4497" s="189"/>
    </row>
    <row r="4498" spans="1:29" s="246" customFormat="1" x14ac:dyDescent="0.3">
      <c r="A4498" s="189"/>
      <c r="F4498" s="247"/>
      <c r="J4498" s="189"/>
      <c r="K4498" s="189"/>
      <c r="L4498" s="189"/>
      <c r="M4498" s="189"/>
      <c r="N4498" s="189"/>
      <c r="O4498" s="189"/>
      <c r="P4498" s="189"/>
      <c r="Q4498" s="189"/>
      <c r="R4498" s="189"/>
      <c r="T4498" s="251"/>
      <c r="V4498" s="189"/>
      <c r="W4498" s="189"/>
      <c r="X4498" s="189"/>
      <c r="Y4498" s="189"/>
      <c r="AA4498" s="189"/>
      <c r="AB4498" s="189"/>
      <c r="AC4498" s="189"/>
    </row>
    <row r="4499" spans="1:29" s="246" customFormat="1" x14ac:dyDescent="0.3">
      <c r="A4499" s="189"/>
      <c r="F4499" s="247"/>
      <c r="J4499" s="189"/>
      <c r="K4499" s="189"/>
      <c r="L4499" s="189"/>
      <c r="M4499" s="189"/>
      <c r="N4499" s="189"/>
      <c r="O4499" s="189"/>
      <c r="P4499" s="189"/>
      <c r="Q4499" s="189"/>
      <c r="R4499" s="189"/>
      <c r="T4499" s="251"/>
      <c r="V4499" s="189"/>
      <c r="W4499" s="189"/>
      <c r="X4499" s="189"/>
      <c r="Y4499" s="189"/>
      <c r="AA4499" s="189"/>
      <c r="AB4499" s="189"/>
      <c r="AC4499" s="189"/>
    </row>
    <row r="4500" spans="1:29" s="246" customFormat="1" x14ac:dyDescent="0.3">
      <c r="A4500" s="189"/>
      <c r="F4500" s="247"/>
      <c r="J4500" s="189"/>
      <c r="K4500" s="189"/>
      <c r="L4500" s="189"/>
      <c r="M4500" s="189"/>
      <c r="N4500" s="189"/>
      <c r="O4500" s="189"/>
      <c r="P4500" s="189"/>
      <c r="Q4500" s="189"/>
      <c r="R4500" s="189"/>
      <c r="T4500" s="251"/>
      <c r="V4500" s="189"/>
      <c r="W4500" s="189"/>
      <c r="X4500" s="189"/>
      <c r="Y4500" s="189"/>
      <c r="AA4500" s="189"/>
      <c r="AB4500" s="189"/>
      <c r="AC4500" s="189"/>
    </row>
    <row r="4501" spans="1:29" s="246" customFormat="1" x14ac:dyDescent="0.3">
      <c r="A4501" s="189"/>
      <c r="F4501" s="247"/>
      <c r="J4501" s="189"/>
      <c r="K4501" s="189"/>
      <c r="L4501" s="189"/>
      <c r="M4501" s="189"/>
      <c r="N4501" s="189"/>
      <c r="O4501" s="189"/>
      <c r="P4501" s="189"/>
      <c r="Q4501" s="189"/>
      <c r="R4501" s="189"/>
      <c r="T4501" s="251"/>
      <c r="V4501" s="189"/>
      <c r="W4501" s="189"/>
      <c r="X4501" s="189"/>
      <c r="Y4501" s="189"/>
      <c r="AA4501" s="189"/>
      <c r="AB4501" s="189"/>
      <c r="AC4501" s="189"/>
    </row>
    <row r="4502" spans="1:29" s="246" customFormat="1" x14ac:dyDescent="0.3">
      <c r="A4502" s="189"/>
      <c r="F4502" s="247"/>
      <c r="J4502" s="189"/>
      <c r="K4502" s="189"/>
      <c r="L4502" s="189"/>
      <c r="M4502" s="189"/>
      <c r="N4502" s="189"/>
      <c r="O4502" s="189"/>
      <c r="P4502" s="189"/>
      <c r="Q4502" s="189"/>
      <c r="R4502" s="189"/>
      <c r="T4502" s="251"/>
      <c r="V4502" s="189"/>
      <c r="W4502" s="189"/>
      <c r="X4502" s="189"/>
      <c r="Y4502" s="189"/>
      <c r="AA4502" s="189"/>
      <c r="AB4502" s="189"/>
      <c r="AC4502" s="189"/>
    </row>
    <row r="4503" spans="1:29" s="246" customFormat="1" x14ac:dyDescent="0.3">
      <c r="A4503" s="189"/>
      <c r="F4503" s="247"/>
      <c r="J4503" s="189"/>
      <c r="K4503" s="189"/>
      <c r="L4503" s="189"/>
      <c r="M4503" s="189"/>
      <c r="N4503" s="189"/>
      <c r="O4503" s="189"/>
      <c r="P4503" s="189"/>
      <c r="Q4503" s="189"/>
      <c r="R4503" s="189"/>
      <c r="T4503" s="251"/>
      <c r="V4503" s="189"/>
      <c r="W4503" s="189"/>
      <c r="X4503" s="189"/>
      <c r="Y4503" s="189"/>
      <c r="AA4503" s="189"/>
      <c r="AB4503" s="189"/>
      <c r="AC4503" s="189"/>
    </row>
    <row r="4504" spans="1:29" s="246" customFormat="1" x14ac:dyDescent="0.3">
      <c r="A4504" s="189"/>
      <c r="F4504" s="247"/>
      <c r="J4504" s="189"/>
      <c r="K4504" s="189"/>
      <c r="L4504" s="189"/>
      <c r="M4504" s="189"/>
      <c r="N4504" s="189"/>
      <c r="O4504" s="189"/>
      <c r="P4504" s="189"/>
      <c r="Q4504" s="189"/>
      <c r="R4504" s="189"/>
      <c r="T4504" s="251"/>
      <c r="V4504" s="189"/>
      <c r="W4504" s="189"/>
      <c r="X4504" s="189"/>
      <c r="Y4504" s="189"/>
      <c r="AA4504" s="189"/>
      <c r="AB4504" s="189"/>
      <c r="AC4504" s="189"/>
    </row>
    <row r="4505" spans="1:29" s="246" customFormat="1" x14ac:dyDescent="0.3">
      <c r="A4505" s="189"/>
      <c r="F4505" s="247"/>
      <c r="J4505" s="189"/>
      <c r="K4505" s="189"/>
      <c r="L4505" s="189"/>
      <c r="M4505" s="189"/>
      <c r="N4505" s="189"/>
      <c r="O4505" s="189"/>
      <c r="P4505" s="189"/>
      <c r="Q4505" s="189"/>
      <c r="R4505" s="189"/>
      <c r="T4505" s="251"/>
      <c r="V4505" s="189"/>
      <c r="W4505" s="189"/>
      <c r="X4505" s="189"/>
      <c r="Y4505" s="189"/>
      <c r="AA4505" s="189"/>
      <c r="AB4505" s="189"/>
      <c r="AC4505" s="189"/>
    </row>
    <row r="4506" spans="1:29" s="246" customFormat="1" x14ac:dyDescent="0.3">
      <c r="A4506" s="189"/>
      <c r="F4506" s="247"/>
      <c r="J4506" s="189"/>
      <c r="K4506" s="189"/>
      <c r="L4506" s="189"/>
      <c r="M4506" s="189"/>
      <c r="N4506" s="189"/>
      <c r="O4506" s="189"/>
      <c r="P4506" s="189"/>
      <c r="Q4506" s="189"/>
      <c r="R4506" s="189"/>
      <c r="T4506" s="251"/>
      <c r="V4506" s="189"/>
      <c r="W4506" s="189"/>
      <c r="X4506" s="189"/>
      <c r="Y4506" s="189"/>
      <c r="AA4506" s="189"/>
      <c r="AB4506" s="189"/>
      <c r="AC4506" s="189"/>
    </row>
    <row r="4507" spans="1:29" s="246" customFormat="1" x14ac:dyDescent="0.3">
      <c r="A4507" s="189"/>
      <c r="F4507" s="247"/>
      <c r="J4507" s="189"/>
      <c r="K4507" s="189"/>
      <c r="L4507" s="189"/>
      <c r="M4507" s="189"/>
      <c r="N4507" s="189"/>
      <c r="O4507" s="189"/>
      <c r="P4507" s="189"/>
      <c r="Q4507" s="189"/>
      <c r="R4507" s="189"/>
      <c r="T4507" s="251"/>
      <c r="V4507" s="189"/>
      <c r="W4507" s="189"/>
      <c r="X4507" s="189"/>
      <c r="Y4507" s="189"/>
      <c r="AA4507" s="189"/>
      <c r="AB4507" s="189"/>
      <c r="AC4507" s="189"/>
    </row>
    <row r="4508" spans="1:29" s="246" customFormat="1" x14ac:dyDescent="0.3">
      <c r="A4508" s="189"/>
      <c r="F4508" s="247"/>
      <c r="J4508" s="189"/>
      <c r="K4508" s="189"/>
      <c r="L4508" s="189"/>
      <c r="M4508" s="189"/>
      <c r="N4508" s="189"/>
      <c r="O4508" s="189"/>
      <c r="P4508" s="189"/>
      <c r="Q4508" s="189"/>
      <c r="R4508" s="189"/>
      <c r="T4508" s="251"/>
      <c r="V4508" s="189"/>
      <c r="W4508" s="189"/>
      <c r="X4508" s="189"/>
      <c r="Y4508" s="189"/>
      <c r="AA4508" s="189"/>
      <c r="AB4508" s="189"/>
      <c r="AC4508" s="189"/>
    </row>
    <row r="4509" spans="1:29" s="246" customFormat="1" x14ac:dyDescent="0.3">
      <c r="A4509" s="189"/>
      <c r="F4509" s="247"/>
      <c r="J4509" s="189"/>
      <c r="K4509" s="189"/>
      <c r="L4509" s="189"/>
      <c r="M4509" s="189"/>
      <c r="N4509" s="189"/>
      <c r="O4509" s="189"/>
      <c r="P4509" s="189"/>
      <c r="Q4509" s="189"/>
      <c r="R4509" s="189"/>
      <c r="T4509" s="251"/>
      <c r="V4509" s="189"/>
      <c r="W4509" s="189"/>
      <c r="X4509" s="189"/>
      <c r="Y4509" s="189"/>
      <c r="AA4509" s="189"/>
      <c r="AB4509" s="189"/>
      <c r="AC4509" s="189"/>
    </row>
    <row r="4510" spans="1:29" s="246" customFormat="1" x14ac:dyDescent="0.3">
      <c r="A4510" s="189"/>
      <c r="F4510" s="247"/>
      <c r="J4510" s="189"/>
      <c r="K4510" s="189"/>
      <c r="L4510" s="189"/>
      <c r="M4510" s="189"/>
      <c r="N4510" s="189"/>
      <c r="O4510" s="189"/>
      <c r="P4510" s="189"/>
      <c r="Q4510" s="189"/>
      <c r="R4510" s="189"/>
      <c r="T4510" s="251"/>
      <c r="V4510" s="189"/>
      <c r="W4510" s="189"/>
      <c r="X4510" s="189"/>
      <c r="Y4510" s="189"/>
      <c r="AA4510" s="189"/>
      <c r="AB4510" s="189"/>
      <c r="AC4510" s="189"/>
    </row>
    <row r="4511" spans="1:29" s="246" customFormat="1" x14ac:dyDescent="0.3">
      <c r="A4511" s="189"/>
      <c r="F4511" s="247"/>
      <c r="J4511" s="189"/>
      <c r="K4511" s="189"/>
      <c r="L4511" s="189"/>
      <c r="M4511" s="189"/>
      <c r="N4511" s="189"/>
      <c r="O4511" s="189"/>
      <c r="P4511" s="189"/>
      <c r="Q4511" s="189"/>
      <c r="R4511" s="189"/>
      <c r="T4511" s="251"/>
      <c r="V4511" s="189"/>
      <c r="W4511" s="189"/>
      <c r="X4511" s="189"/>
      <c r="Y4511" s="189"/>
      <c r="AA4511" s="189"/>
      <c r="AB4511" s="189"/>
      <c r="AC4511" s="189"/>
    </row>
    <row r="4512" spans="1:29" s="246" customFormat="1" x14ac:dyDescent="0.3">
      <c r="A4512" s="189"/>
      <c r="F4512" s="247"/>
      <c r="J4512" s="189"/>
      <c r="K4512" s="189"/>
      <c r="L4512" s="189"/>
      <c r="M4512" s="189"/>
      <c r="N4512" s="189"/>
      <c r="O4512" s="189"/>
      <c r="P4512" s="189"/>
      <c r="Q4512" s="189"/>
      <c r="R4512" s="189"/>
      <c r="T4512" s="251"/>
      <c r="V4512" s="189"/>
      <c r="W4512" s="189"/>
      <c r="X4512" s="189"/>
      <c r="Y4512" s="189"/>
      <c r="AA4512" s="189"/>
      <c r="AB4512" s="189"/>
      <c r="AC4512" s="189"/>
    </row>
    <row r="4513" spans="1:29" s="246" customFormat="1" x14ac:dyDescent="0.3">
      <c r="A4513" s="189"/>
      <c r="F4513" s="247"/>
      <c r="J4513" s="189"/>
      <c r="K4513" s="189"/>
      <c r="L4513" s="189"/>
      <c r="M4513" s="189"/>
      <c r="N4513" s="189"/>
      <c r="O4513" s="189"/>
      <c r="P4513" s="189"/>
      <c r="Q4513" s="189"/>
      <c r="R4513" s="189"/>
      <c r="T4513" s="251"/>
      <c r="V4513" s="189"/>
      <c r="W4513" s="189"/>
      <c r="X4513" s="189"/>
      <c r="Y4513" s="189"/>
      <c r="AA4513" s="189"/>
      <c r="AB4513" s="189"/>
      <c r="AC4513" s="189"/>
    </row>
    <row r="4514" spans="1:29" s="246" customFormat="1" x14ac:dyDescent="0.3">
      <c r="A4514" s="189"/>
      <c r="F4514" s="247"/>
      <c r="J4514" s="189"/>
      <c r="K4514" s="189"/>
      <c r="L4514" s="189"/>
      <c r="M4514" s="189"/>
      <c r="N4514" s="189"/>
      <c r="O4514" s="189"/>
      <c r="P4514" s="189"/>
      <c r="Q4514" s="189"/>
      <c r="R4514" s="189"/>
      <c r="T4514" s="251"/>
      <c r="V4514" s="189"/>
      <c r="W4514" s="189"/>
      <c r="X4514" s="189"/>
      <c r="Y4514" s="189"/>
      <c r="AA4514" s="189"/>
      <c r="AB4514" s="189"/>
      <c r="AC4514" s="189"/>
    </row>
    <row r="4515" spans="1:29" s="246" customFormat="1" x14ac:dyDescent="0.3">
      <c r="A4515" s="189"/>
      <c r="F4515" s="247"/>
      <c r="J4515" s="189"/>
      <c r="K4515" s="189"/>
      <c r="L4515" s="189"/>
      <c r="M4515" s="189"/>
      <c r="N4515" s="189"/>
      <c r="O4515" s="189"/>
      <c r="P4515" s="189"/>
      <c r="Q4515" s="189"/>
      <c r="R4515" s="189"/>
      <c r="T4515" s="251"/>
      <c r="V4515" s="189"/>
      <c r="W4515" s="189"/>
      <c r="X4515" s="189"/>
      <c r="Y4515" s="189"/>
      <c r="AA4515" s="189"/>
      <c r="AB4515" s="189"/>
      <c r="AC4515" s="189"/>
    </row>
    <row r="4516" spans="1:29" s="246" customFormat="1" x14ac:dyDescent="0.3">
      <c r="A4516" s="189"/>
      <c r="F4516" s="247"/>
      <c r="J4516" s="189"/>
      <c r="K4516" s="189"/>
      <c r="L4516" s="189"/>
      <c r="M4516" s="189"/>
      <c r="N4516" s="189"/>
      <c r="O4516" s="189"/>
      <c r="P4516" s="189"/>
      <c r="Q4516" s="189"/>
      <c r="R4516" s="189"/>
      <c r="T4516" s="251"/>
      <c r="V4516" s="189"/>
      <c r="W4516" s="189"/>
      <c r="X4516" s="189"/>
      <c r="Y4516" s="189"/>
      <c r="AA4516" s="189"/>
      <c r="AB4516" s="189"/>
      <c r="AC4516" s="189"/>
    </row>
    <row r="4517" spans="1:29" s="246" customFormat="1" x14ac:dyDescent="0.3">
      <c r="A4517" s="189"/>
      <c r="F4517" s="247"/>
      <c r="J4517" s="189"/>
      <c r="K4517" s="189"/>
      <c r="L4517" s="189"/>
      <c r="M4517" s="189"/>
      <c r="N4517" s="189"/>
      <c r="O4517" s="189"/>
      <c r="P4517" s="189"/>
      <c r="Q4517" s="189"/>
      <c r="R4517" s="189"/>
      <c r="T4517" s="251"/>
      <c r="V4517" s="189"/>
      <c r="W4517" s="189"/>
      <c r="X4517" s="189"/>
      <c r="Y4517" s="189"/>
      <c r="AA4517" s="189"/>
      <c r="AB4517" s="189"/>
      <c r="AC4517" s="189"/>
    </row>
    <row r="4518" spans="1:29" s="246" customFormat="1" x14ac:dyDescent="0.3">
      <c r="A4518" s="189"/>
      <c r="F4518" s="247"/>
      <c r="J4518" s="189"/>
      <c r="K4518" s="189"/>
      <c r="L4518" s="189"/>
      <c r="M4518" s="189"/>
      <c r="N4518" s="189"/>
      <c r="O4518" s="189"/>
      <c r="P4518" s="189"/>
      <c r="Q4518" s="189"/>
      <c r="R4518" s="189"/>
      <c r="T4518" s="251"/>
      <c r="V4518" s="189"/>
      <c r="W4518" s="189"/>
      <c r="X4518" s="189"/>
      <c r="Y4518" s="189"/>
      <c r="AA4518" s="189"/>
      <c r="AB4518" s="189"/>
      <c r="AC4518" s="189"/>
    </row>
    <row r="4519" spans="1:29" s="246" customFormat="1" x14ac:dyDescent="0.3">
      <c r="A4519" s="189"/>
      <c r="F4519" s="247"/>
      <c r="J4519" s="189"/>
      <c r="K4519" s="189"/>
      <c r="L4519" s="189"/>
      <c r="M4519" s="189"/>
      <c r="N4519" s="189"/>
      <c r="O4519" s="189"/>
      <c r="P4519" s="189"/>
      <c r="Q4519" s="189"/>
      <c r="R4519" s="189"/>
      <c r="T4519" s="251"/>
      <c r="V4519" s="189"/>
      <c r="W4519" s="189"/>
      <c r="X4519" s="189"/>
      <c r="Y4519" s="189"/>
      <c r="AA4519" s="189"/>
      <c r="AB4519" s="189"/>
      <c r="AC4519" s="189"/>
    </row>
    <row r="4520" spans="1:29" s="246" customFormat="1" x14ac:dyDescent="0.3">
      <c r="A4520" s="189"/>
      <c r="F4520" s="247"/>
      <c r="J4520" s="189"/>
      <c r="K4520" s="189"/>
      <c r="L4520" s="189"/>
      <c r="M4520" s="189"/>
      <c r="N4520" s="189"/>
      <c r="O4520" s="189"/>
      <c r="P4520" s="189"/>
      <c r="Q4520" s="189"/>
      <c r="R4520" s="189"/>
      <c r="T4520" s="251"/>
      <c r="V4520" s="189"/>
      <c r="W4520" s="189"/>
      <c r="X4520" s="189"/>
      <c r="Y4520" s="189"/>
      <c r="AA4520" s="189"/>
      <c r="AB4520" s="189"/>
      <c r="AC4520" s="189"/>
    </row>
    <row r="4521" spans="1:29" s="246" customFormat="1" x14ac:dyDescent="0.3">
      <c r="A4521" s="189"/>
      <c r="F4521" s="247"/>
      <c r="J4521" s="189"/>
      <c r="K4521" s="189"/>
      <c r="L4521" s="189"/>
      <c r="M4521" s="189"/>
      <c r="N4521" s="189"/>
      <c r="O4521" s="189"/>
      <c r="P4521" s="189"/>
      <c r="Q4521" s="189"/>
      <c r="R4521" s="189"/>
      <c r="T4521" s="251"/>
      <c r="V4521" s="189"/>
      <c r="W4521" s="189"/>
      <c r="X4521" s="189"/>
      <c r="Y4521" s="189"/>
      <c r="AA4521" s="189"/>
      <c r="AB4521" s="189"/>
      <c r="AC4521" s="189"/>
    </row>
    <row r="4522" spans="1:29" s="246" customFormat="1" x14ac:dyDescent="0.3">
      <c r="A4522" s="189"/>
      <c r="F4522" s="247"/>
      <c r="J4522" s="189"/>
      <c r="K4522" s="189"/>
      <c r="L4522" s="189"/>
      <c r="M4522" s="189"/>
      <c r="N4522" s="189"/>
      <c r="O4522" s="189"/>
      <c r="P4522" s="189"/>
      <c r="Q4522" s="189"/>
      <c r="R4522" s="189"/>
      <c r="T4522" s="251"/>
      <c r="V4522" s="189"/>
      <c r="W4522" s="189"/>
      <c r="X4522" s="189"/>
      <c r="Y4522" s="189"/>
      <c r="AA4522" s="189"/>
      <c r="AB4522" s="189"/>
      <c r="AC4522" s="189"/>
    </row>
    <row r="4523" spans="1:29" s="246" customFormat="1" x14ac:dyDescent="0.3">
      <c r="A4523" s="189"/>
      <c r="F4523" s="247"/>
      <c r="J4523" s="189"/>
      <c r="K4523" s="189"/>
      <c r="L4523" s="189"/>
      <c r="M4523" s="189"/>
      <c r="N4523" s="189"/>
      <c r="O4523" s="189"/>
      <c r="P4523" s="189"/>
      <c r="Q4523" s="189"/>
      <c r="R4523" s="189"/>
      <c r="T4523" s="251"/>
      <c r="V4523" s="189"/>
      <c r="W4523" s="189"/>
      <c r="X4523" s="189"/>
      <c r="Y4523" s="189"/>
      <c r="AA4523" s="189"/>
      <c r="AB4523" s="189"/>
      <c r="AC4523" s="189"/>
    </row>
    <row r="4524" spans="1:29" s="246" customFormat="1" x14ac:dyDescent="0.3">
      <c r="A4524" s="189"/>
      <c r="F4524" s="247"/>
      <c r="J4524" s="189"/>
      <c r="K4524" s="189"/>
      <c r="L4524" s="189"/>
      <c r="M4524" s="189"/>
      <c r="N4524" s="189"/>
      <c r="O4524" s="189"/>
      <c r="P4524" s="189"/>
      <c r="Q4524" s="189"/>
      <c r="R4524" s="189"/>
      <c r="T4524" s="251"/>
      <c r="V4524" s="189"/>
      <c r="W4524" s="189"/>
      <c r="X4524" s="189"/>
      <c r="Y4524" s="189"/>
      <c r="AA4524" s="189"/>
      <c r="AB4524" s="189"/>
      <c r="AC4524" s="189"/>
    </row>
    <row r="4525" spans="1:29" s="246" customFormat="1" x14ac:dyDescent="0.3">
      <c r="A4525" s="189"/>
      <c r="F4525" s="247"/>
      <c r="J4525" s="189"/>
      <c r="K4525" s="189"/>
      <c r="L4525" s="189"/>
      <c r="M4525" s="189"/>
      <c r="N4525" s="189"/>
      <c r="O4525" s="189"/>
      <c r="P4525" s="189"/>
      <c r="Q4525" s="189"/>
      <c r="R4525" s="189"/>
      <c r="T4525" s="251"/>
      <c r="V4525" s="189"/>
      <c r="W4525" s="189"/>
      <c r="X4525" s="189"/>
      <c r="Y4525" s="189"/>
      <c r="AA4525" s="189"/>
      <c r="AB4525" s="189"/>
      <c r="AC4525" s="189"/>
    </row>
    <row r="4526" spans="1:29" s="246" customFormat="1" x14ac:dyDescent="0.3">
      <c r="A4526" s="189"/>
      <c r="F4526" s="247"/>
      <c r="J4526" s="189"/>
      <c r="K4526" s="189"/>
      <c r="L4526" s="189"/>
      <c r="M4526" s="189"/>
      <c r="N4526" s="189"/>
      <c r="O4526" s="189"/>
      <c r="P4526" s="189"/>
      <c r="Q4526" s="189"/>
      <c r="R4526" s="189"/>
      <c r="T4526" s="251"/>
      <c r="V4526" s="189"/>
      <c r="W4526" s="189"/>
      <c r="X4526" s="189"/>
      <c r="Y4526" s="189"/>
      <c r="AA4526" s="189"/>
      <c r="AB4526" s="189"/>
      <c r="AC4526" s="189"/>
    </row>
    <row r="4527" spans="1:29" s="246" customFormat="1" x14ac:dyDescent="0.3">
      <c r="A4527" s="189"/>
      <c r="F4527" s="247"/>
      <c r="J4527" s="189"/>
      <c r="K4527" s="189"/>
      <c r="L4527" s="189"/>
      <c r="M4527" s="189"/>
      <c r="N4527" s="189"/>
      <c r="O4527" s="189"/>
      <c r="P4527" s="189"/>
      <c r="Q4527" s="189"/>
      <c r="R4527" s="189"/>
      <c r="T4527" s="251"/>
      <c r="V4527" s="189"/>
      <c r="W4527" s="189"/>
      <c r="X4527" s="189"/>
      <c r="Y4527" s="189"/>
      <c r="AA4527" s="189"/>
      <c r="AB4527" s="189"/>
      <c r="AC4527" s="189"/>
    </row>
    <row r="4528" spans="1:29" s="246" customFormat="1" x14ac:dyDescent="0.3">
      <c r="A4528" s="189"/>
      <c r="F4528" s="247"/>
      <c r="J4528" s="189"/>
      <c r="K4528" s="189"/>
      <c r="L4528" s="189"/>
      <c r="M4528" s="189"/>
      <c r="N4528" s="189"/>
      <c r="O4528" s="189"/>
      <c r="P4528" s="189"/>
      <c r="Q4528" s="189"/>
      <c r="R4528" s="189"/>
      <c r="T4528" s="251"/>
      <c r="V4528" s="189"/>
      <c r="W4528" s="189"/>
      <c r="X4528" s="189"/>
      <c r="Y4528" s="189"/>
      <c r="AA4528" s="189"/>
      <c r="AB4528" s="189"/>
      <c r="AC4528" s="189"/>
    </row>
    <row r="4529" spans="1:29" s="246" customFormat="1" x14ac:dyDescent="0.3">
      <c r="A4529" s="189"/>
      <c r="F4529" s="247"/>
      <c r="J4529" s="189"/>
      <c r="K4529" s="189"/>
      <c r="L4529" s="189"/>
      <c r="M4529" s="189"/>
      <c r="N4529" s="189"/>
      <c r="O4529" s="189"/>
      <c r="P4529" s="189"/>
      <c r="Q4529" s="189"/>
      <c r="R4529" s="189"/>
      <c r="T4529" s="251"/>
      <c r="V4529" s="189"/>
      <c r="W4529" s="189"/>
      <c r="X4529" s="189"/>
      <c r="Y4529" s="189"/>
      <c r="AA4529" s="189"/>
      <c r="AB4529" s="189"/>
      <c r="AC4529" s="189"/>
    </row>
    <row r="4530" spans="1:29" s="246" customFormat="1" x14ac:dyDescent="0.3">
      <c r="A4530" s="189"/>
      <c r="F4530" s="247"/>
      <c r="J4530" s="189"/>
      <c r="K4530" s="189"/>
      <c r="L4530" s="189"/>
      <c r="M4530" s="189"/>
      <c r="N4530" s="189"/>
      <c r="O4530" s="189"/>
      <c r="P4530" s="189"/>
      <c r="Q4530" s="189"/>
      <c r="R4530" s="189"/>
      <c r="T4530" s="251"/>
      <c r="V4530" s="189"/>
      <c r="W4530" s="189"/>
      <c r="X4530" s="189"/>
      <c r="Y4530" s="189"/>
      <c r="AA4530" s="189"/>
      <c r="AB4530" s="189"/>
      <c r="AC4530" s="189"/>
    </row>
    <row r="4531" spans="1:29" s="246" customFormat="1" x14ac:dyDescent="0.3">
      <c r="A4531" s="189"/>
      <c r="F4531" s="247"/>
      <c r="J4531" s="189"/>
      <c r="K4531" s="189"/>
      <c r="L4531" s="189"/>
      <c r="M4531" s="189"/>
      <c r="N4531" s="189"/>
      <c r="O4531" s="189"/>
      <c r="P4531" s="189"/>
      <c r="Q4531" s="189"/>
      <c r="R4531" s="189"/>
      <c r="T4531" s="251"/>
      <c r="V4531" s="189"/>
      <c r="W4531" s="189"/>
      <c r="X4531" s="189"/>
      <c r="Y4531" s="189"/>
      <c r="AA4531" s="189"/>
      <c r="AB4531" s="189"/>
      <c r="AC4531" s="189"/>
    </row>
    <row r="4532" spans="1:29" s="246" customFormat="1" x14ac:dyDescent="0.3">
      <c r="A4532" s="189"/>
      <c r="F4532" s="247"/>
      <c r="J4532" s="189"/>
      <c r="K4532" s="189"/>
      <c r="L4532" s="189"/>
      <c r="M4532" s="189"/>
      <c r="N4532" s="189"/>
      <c r="O4532" s="189"/>
      <c r="P4532" s="189"/>
      <c r="Q4532" s="189"/>
      <c r="R4532" s="189"/>
      <c r="T4532" s="251"/>
      <c r="V4532" s="189"/>
      <c r="W4532" s="189"/>
      <c r="X4532" s="189"/>
      <c r="Y4532" s="189"/>
      <c r="AA4532" s="189"/>
      <c r="AB4532" s="189"/>
      <c r="AC4532" s="189"/>
    </row>
    <row r="4533" spans="1:29" s="246" customFormat="1" x14ac:dyDescent="0.3">
      <c r="A4533" s="189"/>
      <c r="F4533" s="247"/>
      <c r="J4533" s="189"/>
      <c r="K4533" s="189"/>
      <c r="L4533" s="189"/>
      <c r="M4533" s="189"/>
      <c r="N4533" s="189"/>
      <c r="O4533" s="189"/>
      <c r="P4533" s="189"/>
      <c r="Q4533" s="189"/>
      <c r="R4533" s="189"/>
      <c r="T4533" s="251"/>
      <c r="V4533" s="189"/>
      <c r="W4533" s="189"/>
      <c r="X4533" s="189"/>
      <c r="Y4533" s="189"/>
      <c r="AA4533" s="189"/>
      <c r="AB4533" s="189"/>
      <c r="AC4533" s="189"/>
    </row>
    <row r="4534" spans="1:29" s="246" customFormat="1" x14ac:dyDescent="0.3">
      <c r="A4534" s="189"/>
      <c r="F4534" s="247"/>
      <c r="J4534" s="189"/>
      <c r="K4534" s="189"/>
      <c r="L4534" s="189"/>
      <c r="M4534" s="189"/>
      <c r="N4534" s="189"/>
      <c r="O4534" s="189"/>
      <c r="P4534" s="189"/>
      <c r="Q4534" s="189"/>
      <c r="R4534" s="189"/>
      <c r="T4534" s="251"/>
      <c r="V4534" s="189"/>
      <c r="W4534" s="189"/>
      <c r="X4534" s="189"/>
      <c r="Y4534" s="189"/>
      <c r="AA4534" s="189"/>
      <c r="AB4534" s="189"/>
      <c r="AC4534" s="189"/>
    </row>
    <row r="4535" spans="1:29" s="246" customFormat="1" x14ac:dyDescent="0.3">
      <c r="A4535" s="189"/>
      <c r="F4535" s="247"/>
      <c r="J4535" s="189"/>
      <c r="K4535" s="189"/>
      <c r="L4535" s="189"/>
      <c r="M4535" s="189"/>
      <c r="N4535" s="189"/>
      <c r="O4535" s="189"/>
      <c r="P4535" s="189"/>
      <c r="Q4535" s="189"/>
      <c r="R4535" s="189"/>
      <c r="T4535" s="251"/>
      <c r="V4535" s="189"/>
      <c r="W4535" s="189"/>
      <c r="X4535" s="189"/>
      <c r="Y4535" s="189"/>
      <c r="AA4535" s="189"/>
      <c r="AB4535" s="189"/>
      <c r="AC4535" s="189"/>
    </row>
    <row r="4536" spans="1:29" s="246" customFormat="1" x14ac:dyDescent="0.3">
      <c r="A4536" s="189"/>
      <c r="F4536" s="247"/>
      <c r="J4536" s="189"/>
      <c r="K4536" s="189"/>
      <c r="L4536" s="189"/>
      <c r="M4536" s="189"/>
      <c r="N4536" s="189"/>
      <c r="O4536" s="189"/>
      <c r="P4536" s="189"/>
      <c r="Q4536" s="189"/>
      <c r="R4536" s="189"/>
      <c r="T4536" s="251"/>
      <c r="V4536" s="189"/>
      <c r="W4536" s="189"/>
      <c r="X4536" s="189"/>
      <c r="Y4536" s="189"/>
      <c r="AA4536" s="189"/>
      <c r="AB4536" s="189"/>
      <c r="AC4536" s="189"/>
    </row>
    <row r="4537" spans="1:29" s="246" customFormat="1" x14ac:dyDescent="0.3">
      <c r="A4537" s="189"/>
      <c r="F4537" s="247"/>
      <c r="J4537" s="189"/>
      <c r="K4537" s="189"/>
      <c r="L4537" s="189"/>
      <c r="M4537" s="189"/>
      <c r="N4537" s="189"/>
      <c r="O4537" s="189"/>
      <c r="P4537" s="189"/>
      <c r="Q4537" s="189"/>
      <c r="R4537" s="189"/>
      <c r="T4537" s="251"/>
      <c r="V4537" s="189"/>
      <c r="W4537" s="189"/>
      <c r="X4537" s="189"/>
      <c r="Y4537" s="189"/>
      <c r="AA4537" s="189"/>
      <c r="AB4537" s="189"/>
      <c r="AC4537" s="189"/>
    </row>
    <row r="4538" spans="1:29" s="246" customFormat="1" x14ac:dyDescent="0.3">
      <c r="A4538" s="189"/>
      <c r="F4538" s="247"/>
      <c r="J4538" s="189"/>
      <c r="K4538" s="189"/>
      <c r="L4538" s="189"/>
      <c r="M4538" s="189"/>
      <c r="N4538" s="189"/>
      <c r="O4538" s="189"/>
      <c r="P4538" s="189"/>
      <c r="Q4538" s="189"/>
      <c r="R4538" s="189"/>
      <c r="T4538" s="251"/>
      <c r="V4538" s="189"/>
      <c r="W4538" s="189"/>
      <c r="X4538" s="189"/>
      <c r="Y4538" s="189"/>
      <c r="AA4538" s="189"/>
      <c r="AB4538" s="189"/>
      <c r="AC4538" s="189"/>
    </row>
    <row r="4539" spans="1:29" s="246" customFormat="1" x14ac:dyDescent="0.3">
      <c r="A4539" s="189"/>
      <c r="F4539" s="247"/>
      <c r="J4539" s="189"/>
      <c r="K4539" s="189"/>
      <c r="L4539" s="189"/>
      <c r="M4539" s="189"/>
      <c r="N4539" s="189"/>
      <c r="O4539" s="189"/>
      <c r="P4539" s="189"/>
      <c r="Q4539" s="189"/>
      <c r="R4539" s="189"/>
      <c r="T4539" s="251"/>
      <c r="V4539" s="189"/>
      <c r="W4539" s="189"/>
      <c r="X4539" s="189"/>
      <c r="Y4539" s="189"/>
      <c r="AA4539" s="189"/>
      <c r="AB4539" s="189"/>
      <c r="AC4539" s="189"/>
    </row>
    <row r="4540" spans="1:29" s="246" customFormat="1" x14ac:dyDescent="0.3">
      <c r="A4540" s="189"/>
      <c r="F4540" s="247"/>
      <c r="J4540" s="189"/>
      <c r="K4540" s="189"/>
      <c r="L4540" s="189"/>
      <c r="M4540" s="189"/>
      <c r="N4540" s="189"/>
      <c r="O4540" s="189"/>
      <c r="P4540" s="189"/>
      <c r="Q4540" s="189"/>
      <c r="R4540" s="189"/>
      <c r="T4540" s="251"/>
      <c r="V4540" s="189"/>
      <c r="W4540" s="189"/>
      <c r="X4540" s="189"/>
      <c r="Y4540" s="189"/>
      <c r="AA4540" s="189"/>
      <c r="AB4540" s="189"/>
      <c r="AC4540" s="189"/>
    </row>
    <row r="4541" spans="1:29" s="246" customFormat="1" x14ac:dyDescent="0.3">
      <c r="A4541" s="189"/>
      <c r="F4541" s="247"/>
      <c r="J4541" s="189"/>
      <c r="K4541" s="189"/>
      <c r="L4541" s="189"/>
      <c r="M4541" s="189"/>
      <c r="N4541" s="189"/>
      <c r="O4541" s="189"/>
      <c r="P4541" s="189"/>
      <c r="Q4541" s="189"/>
      <c r="R4541" s="189"/>
      <c r="T4541" s="251"/>
      <c r="V4541" s="189"/>
      <c r="W4541" s="189"/>
      <c r="X4541" s="189"/>
      <c r="Y4541" s="189"/>
      <c r="AA4541" s="189"/>
      <c r="AB4541" s="189"/>
      <c r="AC4541" s="189"/>
    </row>
    <row r="4542" spans="1:29" s="246" customFormat="1" x14ac:dyDescent="0.3">
      <c r="A4542" s="189"/>
      <c r="F4542" s="247"/>
      <c r="J4542" s="189"/>
      <c r="K4542" s="189"/>
      <c r="L4542" s="189"/>
      <c r="M4542" s="189"/>
      <c r="N4542" s="189"/>
      <c r="O4542" s="189"/>
      <c r="P4542" s="189"/>
      <c r="Q4542" s="189"/>
      <c r="R4542" s="189"/>
      <c r="T4542" s="251"/>
      <c r="V4542" s="189"/>
      <c r="W4542" s="189"/>
      <c r="X4542" s="189"/>
      <c r="Y4542" s="189"/>
      <c r="AA4542" s="189"/>
      <c r="AB4542" s="189"/>
      <c r="AC4542" s="189"/>
    </row>
    <row r="4543" spans="1:29" s="246" customFormat="1" x14ac:dyDescent="0.3">
      <c r="A4543" s="189"/>
      <c r="F4543" s="247"/>
      <c r="J4543" s="189"/>
      <c r="K4543" s="189"/>
      <c r="L4543" s="189"/>
      <c r="M4543" s="189"/>
      <c r="N4543" s="189"/>
      <c r="O4543" s="189"/>
      <c r="P4543" s="189"/>
      <c r="Q4543" s="189"/>
      <c r="R4543" s="189"/>
      <c r="T4543" s="251"/>
      <c r="V4543" s="189"/>
      <c r="W4543" s="189"/>
      <c r="X4543" s="189"/>
      <c r="Y4543" s="189"/>
      <c r="AA4543" s="189"/>
      <c r="AB4543" s="189"/>
      <c r="AC4543" s="189"/>
    </row>
    <row r="4544" spans="1:29" s="246" customFormat="1" x14ac:dyDescent="0.3">
      <c r="A4544" s="189"/>
      <c r="F4544" s="247"/>
      <c r="J4544" s="189"/>
      <c r="K4544" s="189"/>
      <c r="L4544" s="189"/>
      <c r="M4544" s="189"/>
      <c r="N4544" s="189"/>
      <c r="O4544" s="189"/>
      <c r="P4544" s="189"/>
      <c r="Q4544" s="189"/>
      <c r="R4544" s="189"/>
      <c r="T4544" s="251"/>
      <c r="V4544" s="189"/>
      <c r="W4544" s="189"/>
      <c r="X4544" s="189"/>
      <c r="Y4544" s="189"/>
      <c r="AA4544" s="189"/>
      <c r="AB4544" s="189"/>
      <c r="AC4544" s="189"/>
    </row>
    <row r="4545" spans="1:29" s="246" customFormat="1" x14ac:dyDescent="0.3">
      <c r="A4545" s="189"/>
      <c r="F4545" s="247"/>
      <c r="J4545" s="189"/>
      <c r="K4545" s="189"/>
      <c r="L4545" s="189"/>
      <c r="M4545" s="189"/>
      <c r="N4545" s="189"/>
      <c r="O4545" s="189"/>
      <c r="P4545" s="189"/>
      <c r="Q4545" s="189"/>
      <c r="R4545" s="189"/>
      <c r="T4545" s="251"/>
      <c r="V4545" s="189"/>
      <c r="W4545" s="189"/>
      <c r="X4545" s="189"/>
      <c r="Y4545" s="189"/>
      <c r="AA4545" s="189"/>
      <c r="AB4545" s="189"/>
      <c r="AC4545" s="189"/>
    </row>
    <row r="4546" spans="1:29" s="246" customFormat="1" x14ac:dyDescent="0.3">
      <c r="A4546" s="189"/>
      <c r="F4546" s="247"/>
      <c r="J4546" s="189"/>
      <c r="K4546" s="189"/>
      <c r="L4546" s="189"/>
      <c r="M4546" s="189"/>
      <c r="N4546" s="189"/>
      <c r="O4546" s="189"/>
      <c r="P4546" s="189"/>
      <c r="Q4546" s="189"/>
      <c r="R4546" s="189"/>
      <c r="T4546" s="251"/>
      <c r="V4546" s="189"/>
      <c r="W4546" s="189"/>
      <c r="X4546" s="189"/>
      <c r="Y4546" s="189"/>
      <c r="AA4546" s="189"/>
      <c r="AB4546" s="189"/>
      <c r="AC4546" s="189"/>
    </row>
    <row r="4547" spans="1:29" s="246" customFormat="1" x14ac:dyDescent="0.3">
      <c r="A4547" s="189"/>
      <c r="F4547" s="247"/>
      <c r="J4547" s="189"/>
      <c r="K4547" s="189"/>
      <c r="L4547" s="189"/>
      <c r="M4547" s="189"/>
      <c r="N4547" s="189"/>
      <c r="O4547" s="189"/>
      <c r="P4547" s="189"/>
      <c r="Q4547" s="189"/>
      <c r="R4547" s="189"/>
      <c r="T4547" s="251"/>
      <c r="V4547" s="189"/>
      <c r="W4547" s="189"/>
      <c r="X4547" s="189"/>
      <c r="Y4547" s="189"/>
      <c r="AA4547" s="189"/>
      <c r="AB4547" s="189"/>
      <c r="AC4547" s="189"/>
    </row>
    <row r="4548" spans="1:29" s="246" customFormat="1" x14ac:dyDescent="0.3">
      <c r="A4548" s="189"/>
      <c r="F4548" s="247"/>
      <c r="J4548" s="189"/>
      <c r="K4548" s="189"/>
      <c r="L4548" s="189"/>
      <c r="M4548" s="189"/>
      <c r="N4548" s="189"/>
      <c r="O4548" s="189"/>
      <c r="P4548" s="189"/>
      <c r="Q4548" s="189"/>
      <c r="R4548" s="189"/>
      <c r="T4548" s="251"/>
      <c r="V4548" s="189"/>
      <c r="W4548" s="189"/>
      <c r="X4548" s="189"/>
      <c r="Y4548" s="189"/>
      <c r="AA4548" s="189"/>
      <c r="AB4548" s="189"/>
      <c r="AC4548" s="189"/>
    </row>
    <row r="4549" spans="1:29" s="246" customFormat="1" x14ac:dyDescent="0.3">
      <c r="A4549" s="189"/>
      <c r="F4549" s="247"/>
      <c r="J4549" s="189"/>
      <c r="K4549" s="189"/>
      <c r="L4549" s="189"/>
      <c r="M4549" s="189"/>
      <c r="N4549" s="189"/>
      <c r="O4549" s="189"/>
      <c r="P4549" s="189"/>
      <c r="Q4549" s="189"/>
      <c r="R4549" s="189"/>
      <c r="T4549" s="251"/>
      <c r="V4549" s="189"/>
      <c r="W4549" s="189"/>
      <c r="X4549" s="189"/>
      <c r="Y4549" s="189"/>
      <c r="AA4549" s="189"/>
      <c r="AB4549" s="189"/>
      <c r="AC4549" s="189"/>
    </row>
    <row r="4550" spans="1:29" s="246" customFormat="1" x14ac:dyDescent="0.3">
      <c r="A4550" s="189"/>
      <c r="F4550" s="247"/>
      <c r="J4550" s="189"/>
      <c r="K4550" s="189"/>
      <c r="L4550" s="189"/>
      <c r="M4550" s="189"/>
      <c r="N4550" s="189"/>
      <c r="O4550" s="189"/>
      <c r="P4550" s="189"/>
      <c r="Q4550" s="189"/>
      <c r="R4550" s="189"/>
      <c r="T4550" s="251"/>
      <c r="V4550" s="189"/>
      <c r="W4550" s="189"/>
      <c r="X4550" s="189"/>
      <c r="Y4550" s="189"/>
      <c r="AA4550" s="189"/>
      <c r="AB4550" s="189"/>
      <c r="AC4550" s="189"/>
    </row>
    <row r="4551" spans="1:29" s="246" customFormat="1" x14ac:dyDescent="0.3">
      <c r="A4551" s="189"/>
      <c r="F4551" s="247"/>
      <c r="J4551" s="189"/>
      <c r="K4551" s="189"/>
      <c r="L4551" s="189"/>
      <c r="M4551" s="189"/>
      <c r="N4551" s="189"/>
      <c r="O4551" s="189"/>
      <c r="P4551" s="189"/>
      <c r="Q4551" s="189"/>
      <c r="R4551" s="189"/>
      <c r="T4551" s="251"/>
      <c r="V4551" s="189"/>
      <c r="W4551" s="189"/>
      <c r="X4551" s="189"/>
      <c r="Y4551" s="189"/>
      <c r="AA4551" s="189"/>
      <c r="AB4551" s="189"/>
      <c r="AC4551" s="189"/>
    </row>
    <row r="4552" spans="1:29" s="246" customFormat="1" x14ac:dyDescent="0.3">
      <c r="A4552" s="189"/>
      <c r="F4552" s="247"/>
      <c r="J4552" s="189"/>
      <c r="K4552" s="189"/>
      <c r="L4552" s="189"/>
      <c r="M4552" s="189"/>
      <c r="N4552" s="189"/>
      <c r="O4552" s="189"/>
      <c r="P4552" s="189"/>
      <c r="Q4552" s="189"/>
      <c r="R4552" s="189"/>
      <c r="T4552" s="251"/>
      <c r="V4552" s="189"/>
      <c r="W4552" s="189"/>
      <c r="X4552" s="189"/>
      <c r="Y4552" s="189"/>
      <c r="AA4552" s="189"/>
      <c r="AB4552" s="189"/>
      <c r="AC4552" s="189"/>
    </row>
    <row r="4553" spans="1:29" s="246" customFormat="1" x14ac:dyDescent="0.3">
      <c r="A4553" s="189"/>
      <c r="F4553" s="247"/>
      <c r="J4553" s="189"/>
      <c r="K4553" s="189"/>
      <c r="L4553" s="189"/>
      <c r="M4553" s="189"/>
      <c r="N4553" s="189"/>
      <c r="O4553" s="189"/>
      <c r="P4553" s="189"/>
      <c r="Q4553" s="189"/>
      <c r="R4553" s="189"/>
      <c r="T4553" s="251"/>
      <c r="V4553" s="189"/>
      <c r="W4553" s="189"/>
      <c r="X4553" s="189"/>
      <c r="Y4553" s="189"/>
      <c r="AA4553" s="189"/>
      <c r="AB4553" s="189"/>
      <c r="AC4553" s="189"/>
    </row>
    <row r="4554" spans="1:29" s="246" customFormat="1" x14ac:dyDescent="0.3">
      <c r="A4554" s="189"/>
      <c r="F4554" s="247"/>
      <c r="J4554" s="189"/>
      <c r="K4554" s="189"/>
      <c r="L4554" s="189"/>
      <c r="M4554" s="189"/>
      <c r="N4554" s="189"/>
      <c r="O4554" s="189"/>
      <c r="P4554" s="189"/>
      <c r="Q4554" s="189"/>
      <c r="R4554" s="189"/>
      <c r="T4554" s="251"/>
      <c r="V4554" s="189"/>
      <c r="W4554" s="189"/>
      <c r="X4554" s="189"/>
      <c r="Y4554" s="189"/>
      <c r="AA4554" s="189"/>
      <c r="AB4554" s="189"/>
      <c r="AC4554" s="189"/>
    </row>
    <row r="4555" spans="1:29" s="246" customFormat="1" x14ac:dyDescent="0.3">
      <c r="A4555" s="189"/>
      <c r="F4555" s="247"/>
      <c r="J4555" s="189"/>
      <c r="K4555" s="189"/>
      <c r="L4555" s="189"/>
      <c r="M4555" s="189"/>
      <c r="N4555" s="189"/>
      <c r="O4555" s="189"/>
      <c r="P4555" s="189"/>
      <c r="Q4555" s="189"/>
      <c r="R4555" s="189"/>
      <c r="T4555" s="251"/>
      <c r="V4555" s="189"/>
      <c r="W4555" s="189"/>
      <c r="X4555" s="189"/>
      <c r="Y4555" s="189"/>
      <c r="AA4555" s="189"/>
      <c r="AB4555" s="189"/>
      <c r="AC4555" s="189"/>
    </row>
    <row r="4556" spans="1:29" s="246" customFormat="1" x14ac:dyDescent="0.3">
      <c r="A4556" s="189"/>
      <c r="F4556" s="247"/>
      <c r="J4556" s="189"/>
      <c r="K4556" s="189"/>
      <c r="L4556" s="189"/>
      <c r="M4556" s="189"/>
      <c r="N4556" s="189"/>
      <c r="O4556" s="189"/>
      <c r="P4556" s="189"/>
      <c r="Q4556" s="189"/>
      <c r="R4556" s="189"/>
      <c r="T4556" s="251"/>
      <c r="V4556" s="189"/>
      <c r="W4556" s="189"/>
      <c r="X4556" s="189"/>
      <c r="Y4556" s="189"/>
      <c r="AA4556" s="189"/>
      <c r="AB4556" s="189"/>
      <c r="AC4556" s="189"/>
    </row>
    <row r="4557" spans="1:29" s="246" customFormat="1" x14ac:dyDescent="0.3">
      <c r="A4557" s="189"/>
      <c r="F4557" s="247"/>
      <c r="J4557" s="189"/>
      <c r="K4557" s="189"/>
      <c r="L4557" s="189"/>
      <c r="M4557" s="189"/>
      <c r="N4557" s="189"/>
      <c r="O4557" s="189"/>
      <c r="P4557" s="189"/>
      <c r="Q4557" s="189"/>
      <c r="R4557" s="189"/>
      <c r="T4557" s="251"/>
      <c r="V4557" s="189"/>
      <c r="W4557" s="189"/>
      <c r="X4557" s="189"/>
      <c r="Y4557" s="189"/>
      <c r="AA4557" s="189"/>
      <c r="AB4557" s="189"/>
      <c r="AC4557" s="189"/>
    </row>
    <row r="4558" spans="1:29" s="246" customFormat="1" x14ac:dyDescent="0.3">
      <c r="A4558" s="189"/>
      <c r="F4558" s="247"/>
      <c r="J4558" s="189"/>
      <c r="K4558" s="189"/>
      <c r="L4558" s="189"/>
      <c r="M4558" s="189"/>
      <c r="N4558" s="189"/>
      <c r="O4558" s="189"/>
      <c r="P4558" s="189"/>
      <c r="Q4558" s="189"/>
      <c r="R4558" s="189"/>
      <c r="T4558" s="251"/>
      <c r="V4558" s="189"/>
      <c r="W4558" s="189"/>
      <c r="X4558" s="189"/>
      <c r="Y4558" s="189"/>
      <c r="AA4558" s="189"/>
      <c r="AB4558" s="189"/>
      <c r="AC4558" s="189"/>
    </row>
    <row r="4559" spans="1:29" s="246" customFormat="1" x14ac:dyDescent="0.3">
      <c r="A4559" s="189"/>
      <c r="F4559" s="247"/>
      <c r="J4559" s="189"/>
      <c r="K4559" s="189"/>
      <c r="L4559" s="189"/>
      <c r="M4559" s="189"/>
      <c r="N4559" s="189"/>
      <c r="O4559" s="189"/>
      <c r="P4559" s="189"/>
      <c r="Q4559" s="189"/>
      <c r="R4559" s="189"/>
      <c r="T4559" s="251"/>
      <c r="V4559" s="189"/>
      <c r="W4559" s="189"/>
      <c r="X4559" s="189"/>
      <c r="Y4559" s="189"/>
      <c r="AA4559" s="189"/>
      <c r="AB4559" s="189"/>
      <c r="AC4559" s="189"/>
    </row>
    <row r="4560" spans="1:29" s="246" customFormat="1" x14ac:dyDescent="0.3">
      <c r="A4560" s="189"/>
      <c r="F4560" s="247"/>
      <c r="J4560" s="189"/>
      <c r="K4560" s="189"/>
      <c r="L4560" s="189"/>
      <c r="M4560" s="189"/>
      <c r="N4560" s="189"/>
      <c r="O4560" s="189"/>
      <c r="P4560" s="189"/>
      <c r="Q4560" s="189"/>
      <c r="R4560" s="189"/>
      <c r="T4560" s="251"/>
      <c r="V4560" s="189"/>
      <c r="W4560" s="189"/>
      <c r="X4560" s="189"/>
      <c r="Y4560" s="189"/>
      <c r="AA4560" s="189"/>
      <c r="AB4560" s="189"/>
      <c r="AC4560" s="189"/>
    </row>
    <row r="4561" spans="1:29" s="246" customFormat="1" x14ac:dyDescent="0.3">
      <c r="A4561" s="189"/>
      <c r="F4561" s="247"/>
      <c r="J4561" s="189"/>
      <c r="K4561" s="189"/>
      <c r="L4561" s="189"/>
      <c r="M4561" s="189"/>
      <c r="N4561" s="189"/>
      <c r="O4561" s="189"/>
      <c r="P4561" s="189"/>
      <c r="Q4561" s="189"/>
      <c r="R4561" s="189"/>
      <c r="T4561" s="251"/>
      <c r="V4561" s="189"/>
      <c r="W4561" s="189"/>
      <c r="X4561" s="189"/>
      <c r="Y4561" s="189"/>
      <c r="AA4561" s="189"/>
      <c r="AB4561" s="189"/>
      <c r="AC4561" s="189"/>
    </row>
    <row r="4562" spans="1:29" s="246" customFormat="1" x14ac:dyDescent="0.3">
      <c r="A4562" s="189"/>
      <c r="F4562" s="247"/>
      <c r="J4562" s="189"/>
      <c r="K4562" s="189"/>
      <c r="L4562" s="189"/>
      <c r="M4562" s="189"/>
      <c r="N4562" s="189"/>
      <c r="O4562" s="189"/>
      <c r="P4562" s="189"/>
      <c r="Q4562" s="189"/>
      <c r="R4562" s="189"/>
      <c r="T4562" s="251"/>
      <c r="V4562" s="189"/>
      <c r="W4562" s="189"/>
      <c r="X4562" s="189"/>
      <c r="Y4562" s="189"/>
      <c r="AA4562" s="189"/>
      <c r="AB4562" s="189"/>
      <c r="AC4562" s="189"/>
    </row>
    <row r="4563" spans="1:29" s="246" customFormat="1" x14ac:dyDescent="0.3">
      <c r="A4563" s="189"/>
      <c r="F4563" s="247"/>
      <c r="J4563" s="189"/>
      <c r="K4563" s="189"/>
      <c r="L4563" s="189"/>
      <c r="M4563" s="189"/>
      <c r="N4563" s="189"/>
      <c r="O4563" s="189"/>
      <c r="P4563" s="189"/>
      <c r="Q4563" s="189"/>
      <c r="R4563" s="189"/>
      <c r="T4563" s="251"/>
      <c r="V4563" s="189"/>
      <c r="W4563" s="189"/>
      <c r="X4563" s="189"/>
      <c r="Y4563" s="189"/>
      <c r="AA4563" s="189"/>
      <c r="AB4563" s="189"/>
      <c r="AC4563" s="189"/>
    </row>
    <row r="4564" spans="1:29" s="246" customFormat="1" x14ac:dyDescent="0.3">
      <c r="A4564" s="189"/>
      <c r="F4564" s="247"/>
      <c r="J4564" s="189"/>
      <c r="K4564" s="189"/>
      <c r="L4564" s="189"/>
      <c r="M4564" s="189"/>
      <c r="N4564" s="189"/>
      <c r="O4564" s="189"/>
      <c r="P4564" s="189"/>
      <c r="Q4564" s="189"/>
      <c r="R4564" s="189"/>
      <c r="T4564" s="251"/>
      <c r="V4564" s="189"/>
      <c r="W4564" s="189"/>
      <c r="X4564" s="189"/>
      <c r="Y4564" s="189"/>
      <c r="AA4564" s="189"/>
      <c r="AB4564" s="189"/>
      <c r="AC4564" s="189"/>
    </row>
    <row r="4565" spans="1:29" s="246" customFormat="1" x14ac:dyDescent="0.3">
      <c r="A4565" s="189"/>
      <c r="F4565" s="247"/>
      <c r="J4565" s="189"/>
      <c r="K4565" s="189"/>
      <c r="L4565" s="189"/>
      <c r="M4565" s="189"/>
      <c r="N4565" s="189"/>
      <c r="O4565" s="189"/>
      <c r="P4565" s="189"/>
      <c r="Q4565" s="189"/>
      <c r="R4565" s="189"/>
      <c r="T4565" s="251"/>
      <c r="V4565" s="189"/>
      <c r="W4565" s="189"/>
      <c r="X4565" s="189"/>
      <c r="Y4565" s="189"/>
      <c r="AA4565" s="189"/>
      <c r="AB4565" s="189"/>
      <c r="AC4565" s="189"/>
    </row>
    <row r="4566" spans="1:29" s="246" customFormat="1" x14ac:dyDescent="0.3">
      <c r="A4566" s="189"/>
      <c r="F4566" s="247"/>
      <c r="J4566" s="189"/>
      <c r="K4566" s="189"/>
      <c r="L4566" s="189"/>
      <c r="M4566" s="189"/>
      <c r="N4566" s="189"/>
      <c r="O4566" s="189"/>
      <c r="P4566" s="189"/>
      <c r="Q4566" s="189"/>
      <c r="R4566" s="189"/>
      <c r="T4566" s="251"/>
      <c r="V4566" s="189"/>
      <c r="W4566" s="189"/>
      <c r="X4566" s="189"/>
      <c r="Y4566" s="189"/>
      <c r="AA4566" s="189"/>
      <c r="AB4566" s="189"/>
      <c r="AC4566" s="189"/>
    </row>
    <row r="4567" spans="1:29" s="246" customFormat="1" x14ac:dyDescent="0.3">
      <c r="A4567" s="189"/>
      <c r="F4567" s="247"/>
      <c r="J4567" s="189"/>
      <c r="K4567" s="189"/>
      <c r="L4567" s="189"/>
      <c r="M4567" s="189"/>
      <c r="N4567" s="189"/>
      <c r="O4567" s="189"/>
      <c r="P4567" s="189"/>
      <c r="Q4567" s="189"/>
      <c r="R4567" s="189"/>
      <c r="T4567" s="251"/>
      <c r="V4567" s="189"/>
      <c r="W4567" s="189"/>
      <c r="X4567" s="189"/>
      <c r="Y4567" s="189"/>
      <c r="AA4567" s="189"/>
      <c r="AB4567" s="189"/>
      <c r="AC4567" s="189"/>
    </row>
    <row r="4568" spans="1:29" s="246" customFormat="1" x14ac:dyDescent="0.3">
      <c r="A4568" s="189"/>
      <c r="F4568" s="247"/>
      <c r="J4568" s="189"/>
      <c r="K4568" s="189"/>
      <c r="L4568" s="189"/>
      <c r="M4568" s="189"/>
      <c r="N4568" s="189"/>
      <c r="O4568" s="189"/>
      <c r="P4568" s="189"/>
      <c r="Q4568" s="189"/>
      <c r="R4568" s="189"/>
      <c r="T4568" s="251"/>
      <c r="V4568" s="189"/>
      <c r="W4568" s="189"/>
      <c r="X4568" s="189"/>
      <c r="Y4568" s="189"/>
      <c r="AA4568" s="189"/>
      <c r="AB4568" s="189"/>
      <c r="AC4568" s="189"/>
    </row>
    <row r="4569" spans="1:29" s="246" customFormat="1" x14ac:dyDescent="0.3">
      <c r="A4569" s="189"/>
      <c r="F4569" s="247"/>
      <c r="J4569" s="189"/>
      <c r="K4569" s="189"/>
      <c r="L4569" s="189"/>
      <c r="M4569" s="189"/>
      <c r="N4569" s="189"/>
      <c r="O4569" s="189"/>
      <c r="P4569" s="189"/>
      <c r="Q4569" s="189"/>
      <c r="R4569" s="189"/>
      <c r="T4569" s="251"/>
      <c r="V4569" s="189"/>
      <c r="W4569" s="189"/>
      <c r="X4569" s="189"/>
      <c r="Y4569" s="189"/>
      <c r="AA4569" s="189"/>
      <c r="AB4569" s="189"/>
      <c r="AC4569" s="189"/>
    </row>
    <row r="4570" spans="1:29" s="246" customFormat="1" x14ac:dyDescent="0.3">
      <c r="A4570" s="189"/>
      <c r="F4570" s="247"/>
      <c r="J4570" s="189"/>
      <c r="K4570" s="189"/>
      <c r="L4570" s="189"/>
      <c r="M4570" s="189"/>
      <c r="N4570" s="189"/>
      <c r="O4570" s="189"/>
      <c r="P4570" s="189"/>
      <c r="Q4570" s="189"/>
      <c r="R4570" s="189"/>
      <c r="T4570" s="251"/>
      <c r="V4570" s="189"/>
      <c r="W4570" s="189"/>
      <c r="X4570" s="189"/>
      <c r="Y4570" s="189"/>
      <c r="AA4570" s="189"/>
      <c r="AB4570" s="189"/>
      <c r="AC4570" s="189"/>
    </row>
    <row r="4571" spans="1:29" s="246" customFormat="1" x14ac:dyDescent="0.3">
      <c r="A4571" s="189"/>
      <c r="F4571" s="247"/>
      <c r="J4571" s="189"/>
      <c r="K4571" s="189"/>
      <c r="L4571" s="189"/>
      <c r="M4571" s="189"/>
      <c r="N4571" s="189"/>
      <c r="O4571" s="189"/>
      <c r="P4571" s="189"/>
      <c r="Q4571" s="189"/>
      <c r="R4571" s="189"/>
      <c r="T4571" s="251"/>
      <c r="V4571" s="189"/>
      <c r="W4571" s="189"/>
      <c r="X4571" s="189"/>
      <c r="Y4571" s="189"/>
      <c r="AA4571" s="189"/>
      <c r="AB4571" s="189"/>
      <c r="AC4571" s="189"/>
    </row>
    <row r="4572" spans="1:29" s="246" customFormat="1" x14ac:dyDescent="0.3">
      <c r="A4572" s="189"/>
      <c r="F4572" s="247"/>
      <c r="J4572" s="189"/>
      <c r="K4572" s="189"/>
      <c r="L4572" s="189"/>
      <c r="M4572" s="189"/>
      <c r="N4572" s="189"/>
      <c r="O4572" s="189"/>
      <c r="P4572" s="189"/>
      <c r="Q4572" s="189"/>
      <c r="R4572" s="189"/>
      <c r="T4572" s="251"/>
      <c r="V4572" s="189"/>
      <c r="W4572" s="189"/>
      <c r="X4572" s="189"/>
      <c r="Y4572" s="189"/>
      <c r="AA4572" s="189"/>
      <c r="AB4572" s="189"/>
      <c r="AC4572" s="189"/>
    </row>
    <row r="4573" spans="1:29" s="246" customFormat="1" x14ac:dyDescent="0.3">
      <c r="A4573" s="189"/>
      <c r="F4573" s="247"/>
      <c r="J4573" s="189"/>
      <c r="K4573" s="189"/>
      <c r="L4573" s="189"/>
      <c r="M4573" s="189"/>
      <c r="N4573" s="189"/>
      <c r="O4573" s="189"/>
      <c r="P4573" s="189"/>
      <c r="Q4573" s="189"/>
      <c r="R4573" s="189"/>
      <c r="T4573" s="251"/>
      <c r="V4573" s="189"/>
      <c r="W4573" s="189"/>
      <c r="X4573" s="189"/>
      <c r="Y4573" s="189"/>
      <c r="AA4573" s="189"/>
      <c r="AB4573" s="189"/>
      <c r="AC4573" s="189"/>
    </row>
    <row r="4574" spans="1:29" s="246" customFormat="1" x14ac:dyDescent="0.3">
      <c r="A4574" s="189"/>
      <c r="F4574" s="247"/>
      <c r="J4574" s="189"/>
      <c r="K4574" s="189"/>
      <c r="L4574" s="189"/>
      <c r="M4574" s="189"/>
      <c r="N4574" s="189"/>
      <c r="O4574" s="189"/>
      <c r="P4574" s="189"/>
      <c r="Q4574" s="189"/>
      <c r="R4574" s="189"/>
      <c r="T4574" s="251"/>
      <c r="V4574" s="189"/>
      <c r="W4574" s="189"/>
      <c r="X4574" s="189"/>
      <c r="Y4574" s="189"/>
      <c r="AA4574" s="189"/>
      <c r="AB4574" s="189"/>
      <c r="AC4574" s="189"/>
    </row>
    <row r="4575" spans="1:29" s="246" customFormat="1" x14ac:dyDescent="0.3">
      <c r="A4575" s="189"/>
      <c r="F4575" s="247"/>
      <c r="J4575" s="189"/>
      <c r="K4575" s="189"/>
      <c r="L4575" s="189"/>
      <c r="M4575" s="189"/>
      <c r="N4575" s="189"/>
      <c r="O4575" s="189"/>
      <c r="P4575" s="189"/>
      <c r="Q4575" s="189"/>
      <c r="R4575" s="189"/>
      <c r="T4575" s="251"/>
      <c r="V4575" s="189"/>
      <c r="W4575" s="189"/>
      <c r="X4575" s="189"/>
      <c r="Y4575" s="189"/>
      <c r="AA4575" s="189"/>
      <c r="AB4575" s="189"/>
      <c r="AC4575" s="189"/>
    </row>
    <row r="4576" spans="1:29" s="246" customFormat="1" x14ac:dyDescent="0.3">
      <c r="A4576" s="189"/>
      <c r="F4576" s="247"/>
      <c r="J4576" s="189"/>
      <c r="K4576" s="189"/>
      <c r="L4576" s="189"/>
      <c r="M4576" s="189"/>
      <c r="N4576" s="189"/>
      <c r="O4576" s="189"/>
      <c r="P4576" s="189"/>
      <c r="Q4576" s="189"/>
      <c r="R4576" s="189"/>
      <c r="T4576" s="251"/>
      <c r="V4576" s="189"/>
      <c r="W4576" s="189"/>
      <c r="X4576" s="189"/>
      <c r="Y4576" s="189"/>
      <c r="AA4576" s="189"/>
      <c r="AB4576" s="189"/>
      <c r="AC4576" s="189"/>
    </row>
    <row r="4577" spans="1:29" s="246" customFormat="1" x14ac:dyDescent="0.3">
      <c r="A4577" s="189"/>
      <c r="F4577" s="247"/>
      <c r="J4577" s="189"/>
      <c r="K4577" s="189"/>
      <c r="L4577" s="189"/>
      <c r="M4577" s="189"/>
      <c r="N4577" s="189"/>
      <c r="O4577" s="189"/>
      <c r="P4577" s="189"/>
      <c r="Q4577" s="189"/>
      <c r="R4577" s="189"/>
      <c r="T4577" s="251"/>
      <c r="V4577" s="189"/>
      <c r="W4577" s="189"/>
      <c r="X4577" s="189"/>
      <c r="Y4577" s="189"/>
      <c r="AA4577" s="189"/>
      <c r="AB4577" s="189"/>
      <c r="AC4577" s="189"/>
    </row>
    <row r="4578" spans="1:29" s="246" customFormat="1" x14ac:dyDescent="0.3">
      <c r="A4578" s="189"/>
      <c r="F4578" s="247"/>
      <c r="J4578" s="189"/>
      <c r="K4578" s="189"/>
      <c r="L4578" s="189"/>
      <c r="M4578" s="189"/>
      <c r="N4578" s="189"/>
      <c r="O4578" s="189"/>
      <c r="P4578" s="189"/>
      <c r="Q4578" s="189"/>
      <c r="R4578" s="189"/>
      <c r="T4578" s="251"/>
      <c r="V4578" s="189"/>
      <c r="W4578" s="189"/>
      <c r="X4578" s="189"/>
      <c r="Y4578" s="189"/>
      <c r="AA4578" s="189"/>
      <c r="AB4578" s="189"/>
      <c r="AC4578" s="189"/>
    </row>
    <row r="4579" spans="1:29" s="246" customFormat="1" x14ac:dyDescent="0.3">
      <c r="A4579" s="189"/>
      <c r="F4579" s="247"/>
      <c r="J4579" s="189"/>
      <c r="K4579" s="189"/>
      <c r="L4579" s="189"/>
      <c r="M4579" s="189"/>
      <c r="N4579" s="189"/>
      <c r="O4579" s="189"/>
      <c r="P4579" s="189"/>
      <c r="Q4579" s="189"/>
      <c r="R4579" s="189"/>
      <c r="T4579" s="251"/>
      <c r="V4579" s="189"/>
      <c r="W4579" s="189"/>
      <c r="X4579" s="189"/>
      <c r="Y4579" s="189"/>
      <c r="AA4579" s="189"/>
      <c r="AB4579" s="189"/>
      <c r="AC4579" s="189"/>
    </row>
    <row r="4580" spans="1:29" s="246" customFormat="1" x14ac:dyDescent="0.3">
      <c r="A4580" s="189"/>
      <c r="F4580" s="247"/>
      <c r="J4580" s="189"/>
      <c r="K4580" s="189"/>
      <c r="L4580" s="189"/>
      <c r="M4580" s="189"/>
      <c r="N4580" s="189"/>
      <c r="O4580" s="189"/>
      <c r="P4580" s="189"/>
      <c r="Q4580" s="189"/>
      <c r="R4580" s="189"/>
      <c r="T4580" s="251"/>
      <c r="V4580" s="189"/>
      <c r="W4580" s="189"/>
      <c r="X4580" s="189"/>
      <c r="Y4580" s="189"/>
      <c r="AA4580" s="189"/>
      <c r="AB4580" s="189"/>
      <c r="AC4580" s="189"/>
    </row>
    <row r="4581" spans="1:29" s="246" customFormat="1" x14ac:dyDescent="0.3">
      <c r="A4581" s="189"/>
      <c r="F4581" s="247"/>
      <c r="J4581" s="189"/>
      <c r="K4581" s="189"/>
      <c r="L4581" s="189"/>
      <c r="M4581" s="189"/>
      <c r="N4581" s="189"/>
      <c r="O4581" s="189"/>
      <c r="P4581" s="189"/>
      <c r="Q4581" s="189"/>
      <c r="R4581" s="189"/>
      <c r="T4581" s="251"/>
      <c r="V4581" s="189"/>
      <c r="W4581" s="189"/>
      <c r="X4581" s="189"/>
      <c r="Y4581" s="189"/>
      <c r="AA4581" s="189"/>
      <c r="AB4581" s="189"/>
      <c r="AC4581" s="189"/>
    </row>
    <row r="4582" spans="1:29" s="246" customFormat="1" x14ac:dyDescent="0.3">
      <c r="A4582" s="189"/>
      <c r="F4582" s="247"/>
      <c r="J4582" s="189"/>
      <c r="K4582" s="189"/>
      <c r="L4582" s="189"/>
      <c r="M4582" s="189"/>
      <c r="N4582" s="189"/>
      <c r="O4582" s="189"/>
      <c r="P4582" s="189"/>
      <c r="Q4582" s="189"/>
      <c r="R4582" s="189"/>
      <c r="T4582" s="251"/>
      <c r="V4582" s="189"/>
      <c r="W4582" s="189"/>
      <c r="X4582" s="189"/>
      <c r="Y4582" s="189"/>
      <c r="AA4582" s="189"/>
      <c r="AB4582" s="189"/>
      <c r="AC4582" s="189"/>
    </row>
    <row r="4583" spans="1:29" s="246" customFormat="1" x14ac:dyDescent="0.3">
      <c r="A4583" s="189"/>
      <c r="F4583" s="247"/>
      <c r="J4583" s="189"/>
      <c r="K4583" s="189"/>
      <c r="L4583" s="189"/>
      <c r="M4583" s="189"/>
      <c r="N4583" s="189"/>
      <c r="O4583" s="189"/>
      <c r="P4583" s="189"/>
      <c r="Q4583" s="189"/>
      <c r="R4583" s="189"/>
      <c r="T4583" s="251"/>
      <c r="V4583" s="189"/>
      <c r="W4583" s="189"/>
      <c r="X4583" s="189"/>
      <c r="Y4583" s="189"/>
      <c r="AA4583" s="189"/>
      <c r="AB4583" s="189"/>
      <c r="AC4583" s="189"/>
    </row>
    <row r="4584" spans="1:29" s="246" customFormat="1" x14ac:dyDescent="0.3">
      <c r="A4584" s="189"/>
      <c r="F4584" s="247"/>
      <c r="J4584" s="189"/>
      <c r="K4584" s="189"/>
      <c r="L4584" s="189"/>
      <c r="M4584" s="189"/>
      <c r="N4584" s="189"/>
      <c r="O4584" s="189"/>
      <c r="P4584" s="189"/>
      <c r="Q4584" s="189"/>
      <c r="R4584" s="189"/>
      <c r="T4584" s="251"/>
      <c r="V4584" s="189"/>
      <c r="W4584" s="189"/>
      <c r="X4584" s="189"/>
      <c r="Y4584" s="189"/>
      <c r="AA4584" s="189"/>
      <c r="AB4584" s="189"/>
      <c r="AC4584" s="189"/>
    </row>
    <row r="4585" spans="1:29" s="246" customFormat="1" x14ac:dyDescent="0.3">
      <c r="A4585" s="189"/>
      <c r="F4585" s="247"/>
      <c r="J4585" s="189"/>
      <c r="K4585" s="189"/>
      <c r="L4585" s="189"/>
      <c r="M4585" s="189"/>
      <c r="N4585" s="189"/>
      <c r="O4585" s="189"/>
      <c r="P4585" s="189"/>
      <c r="Q4585" s="189"/>
      <c r="R4585" s="189"/>
      <c r="T4585" s="251"/>
      <c r="V4585" s="189"/>
      <c r="W4585" s="189"/>
      <c r="X4585" s="189"/>
      <c r="Y4585" s="189"/>
      <c r="AA4585" s="189"/>
      <c r="AB4585" s="189"/>
      <c r="AC4585" s="189"/>
    </row>
    <row r="4586" spans="1:29" s="246" customFormat="1" x14ac:dyDescent="0.3">
      <c r="A4586" s="189"/>
      <c r="F4586" s="247"/>
      <c r="J4586" s="189"/>
      <c r="K4586" s="189"/>
      <c r="L4586" s="189"/>
      <c r="M4586" s="189"/>
      <c r="N4586" s="189"/>
      <c r="O4586" s="189"/>
      <c r="P4586" s="189"/>
      <c r="Q4586" s="189"/>
      <c r="R4586" s="189"/>
      <c r="T4586" s="251"/>
      <c r="V4586" s="189"/>
      <c r="W4586" s="189"/>
      <c r="X4586" s="189"/>
      <c r="Y4586" s="189"/>
      <c r="AA4586" s="189"/>
      <c r="AB4586" s="189"/>
      <c r="AC4586" s="189"/>
    </row>
    <row r="4587" spans="1:29" s="246" customFormat="1" x14ac:dyDescent="0.3">
      <c r="A4587" s="189"/>
      <c r="F4587" s="247"/>
      <c r="J4587" s="189"/>
      <c r="K4587" s="189"/>
      <c r="L4587" s="189"/>
      <c r="M4587" s="189"/>
      <c r="N4587" s="189"/>
      <c r="O4587" s="189"/>
      <c r="P4587" s="189"/>
      <c r="Q4587" s="189"/>
      <c r="R4587" s="189"/>
      <c r="T4587" s="251"/>
      <c r="V4587" s="189"/>
      <c r="W4587" s="189"/>
      <c r="X4587" s="189"/>
      <c r="Y4587" s="189"/>
      <c r="AA4587" s="189"/>
      <c r="AB4587" s="189"/>
      <c r="AC4587" s="189"/>
    </row>
    <row r="4588" spans="1:29" s="246" customFormat="1" x14ac:dyDescent="0.3">
      <c r="A4588" s="189"/>
      <c r="F4588" s="247"/>
      <c r="J4588" s="189"/>
      <c r="K4588" s="189"/>
      <c r="L4588" s="189"/>
      <c r="M4588" s="189"/>
      <c r="N4588" s="189"/>
      <c r="O4588" s="189"/>
      <c r="P4588" s="189"/>
      <c r="Q4588" s="189"/>
      <c r="R4588" s="189"/>
      <c r="T4588" s="251"/>
      <c r="V4588" s="189"/>
      <c r="W4588" s="189"/>
      <c r="X4588" s="189"/>
      <c r="Y4588" s="189"/>
      <c r="AA4588" s="189"/>
      <c r="AB4588" s="189"/>
      <c r="AC4588" s="189"/>
    </row>
    <row r="4589" spans="1:29" s="246" customFormat="1" x14ac:dyDescent="0.3">
      <c r="A4589" s="189"/>
      <c r="F4589" s="247"/>
      <c r="J4589" s="189"/>
      <c r="K4589" s="189"/>
      <c r="L4589" s="189"/>
      <c r="M4589" s="189"/>
      <c r="N4589" s="189"/>
      <c r="O4589" s="189"/>
      <c r="P4589" s="189"/>
      <c r="Q4589" s="189"/>
      <c r="R4589" s="189"/>
      <c r="T4589" s="251"/>
      <c r="V4589" s="189"/>
      <c r="W4589" s="189"/>
      <c r="X4589" s="189"/>
      <c r="Y4589" s="189"/>
      <c r="AA4589" s="189"/>
      <c r="AB4589" s="189"/>
      <c r="AC4589" s="189"/>
    </row>
    <row r="4590" spans="1:29" s="246" customFormat="1" x14ac:dyDescent="0.3">
      <c r="A4590" s="189"/>
      <c r="F4590" s="247"/>
      <c r="J4590" s="189"/>
      <c r="K4590" s="189"/>
      <c r="L4590" s="189"/>
      <c r="M4590" s="189"/>
      <c r="N4590" s="189"/>
      <c r="O4590" s="189"/>
      <c r="P4590" s="189"/>
      <c r="Q4590" s="189"/>
      <c r="R4590" s="189"/>
      <c r="T4590" s="251"/>
      <c r="V4590" s="189"/>
      <c r="W4590" s="189"/>
      <c r="X4590" s="189"/>
      <c r="Y4590" s="189"/>
      <c r="AA4590" s="189"/>
      <c r="AB4590" s="189"/>
      <c r="AC4590" s="189"/>
    </row>
    <row r="4591" spans="1:29" s="246" customFormat="1" x14ac:dyDescent="0.3">
      <c r="A4591" s="189"/>
      <c r="F4591" s="247"/>
      <c r="J4591" s="189"/>
      <c r="K4591" s="189"/>
      <c r="L4591" s="189"/>
      <c r="M4591" s="189"/>
      <c r="N4591" s="189"/>
      <c r="O4591" s="189"/>
      <c r="P4591" s="189"/>
      <c r="Q4591" s="189"/>
      <c r="R4591" s="189"/>
      <c r="T4591" s="251"/>
      <c r="V4591" s="189"/>
      <c r="W4591" s="189"/>
      <c r="X4591" s="189"/>
      <c r="Y4591" s="189"/>
      <c r="AA4591" s="189"/>
      <c r="AB4591" s="189"/>
      <c r="AC4591" s="189"/>
    </row>
    <row r="4592" spans="1:29" s="246" customFormat="1" x14ac:dyDescent="0.3">
      <c r="A4592" s="189"/>
      <c r="F4592" s="247"/>
      <c r="J4592" s="189"/>
      <c r="K4592" s="189"/>
      <c r="L4592" s="189"/>
      <c r="M4592" s="189"/>
      <c r="N4592" s="189"/>
      <c r="O4592" s="189"/>
      <c r="P4592" s="189"/>
      <c r="Q4592" s="189"/>
      <c r="R4592" s="189"/>
      <c r="T4592" s="251"/>
      <c r="V4592" s="189"/>
      <c r="W4592" s="189"/>
      <c r="X4592" s="189"/>
      <c r="Y4592" s="189"/>
      <c r="AA4592" s="189"/>
      <c r="AB4592" s="189"/>
      <c r="AC4592" s="189"/>
    </row>
    <row r="4593" spans="1:29" s="246" customFormat="1" x14ac:dyDescent="0.3">
      <c r="A4593" s="189"/>
      <c r="F4593" s="247"/>
      <c r="J4593" s="189"/>
      <c r="K4593" s="189"/>
      <c r="L4593" s="189"/>
      <c r="M4593" s="189"/>
      <c r="N4593" s="189"/>
      <c r="O4593" s="189"/>
      <c r="P4593" s="189"/>
      <c r="Q4593" s="189"/>
      <c r="R4593" s="189"/>
      <c r="T4593" s="251"/>
      <c r="V4593" s="189"/>
      <c r="W4593" s="189"/>
      <c r="X4593" s="189"/>
      <c r="Y4593" s="189"/>
      <c r="AA4593" s="189"/>
      <c r="AB4593" s="189"/>
      <c r="AC4593" s="189"/>
    </row>
    <row r="4594" spans="1:29" s="246" customFormat="1" x14ac:dyDescent="0.3">
      <c r="A4594" s="189"/>
      <c r="F4594" s="247"/>
      <c r="J4594" s="189"/>
      <c r="K4594" s="189"/>
      <c r="L4594" s="189"/>
      <c r="M4594" s="189"/>
      <c r="N4594" s="189"/>
      <c r="O4594" s="189"/>
      <c r="P4594" s="189"/>
      <c r="Q4594" s="189"/>
      <c r="R4594" s="189"/>
      <c r="T4594" s="251"/>
      <c r="V4594" s="189"/>
      <c r="W4594" s="189"/>
      <c r="X4594" s="189"/>
      <c r="Y4594" s="189"/>
      <c r="AA4594" s="189"/>
      <c r="AB4594" s="189"/>
      <c r="AC4594" s="189"/>
    </row>
    <row r="4595" spans="1:29" s="246" customFormat="1" x14ac:dyDescent="0.3">
      <c r="A4595" s="189"/>
      <c r="F4595" s="247"/>
      <c r="J4595" s="189"/>
      <c r="K4595" s="189"/>
      <c r="L4595" s="189"/>
      <c r="M4595" s="189"/>
      <c r="N4595" s="189"/>
      <c r="O4595" s="189"/>
      <c r="P4595" s="189"/>
      <c r="Q4595" s="189"/>
      <c r="R4595" s="189"/>
      <c r="T4595" s="251"/>
      <c r="V4595" s="189"/>
      <c r="W4595" s="189"/>
      <c r="X4595" s="189"/>
      <c r="Y4595" s="189"/>
      <c r="AA4595" s="189"/>
      <c r="AB4595" s="189"/>
      <c r="AC4595" s="189"/>
    </row>
    <row r="4596" spans="1:29" s="246" customFormat="1" x14ac:dyDescent="0.3">
      <c r="A4596" s="189"/>
      <c r="F4596" s="247"/>
      <c r="J4596" s="189"/>
      <c r="K4596" s="189"/>
      <c r="L4596" s="189"/>
      <c r="M4596" s="189"/>
      <c r="N4596" s="189"/>
      <c r="O4596" s="189"/>
      <c r="P4596" s="189"/>
      <c r="Q4596" s="189"/>
      <c r="R4596" s="189"/>
      <c r="T4596" s="251"/>
      <c r="V4596" s="189"/>
      <c r="W4596" s="189"/>
      <c r="X4596" s="189"/>
      <c r="Y4596" s="189"/>
      <c r="AA4596" s="189"/>
      <c r="AB4596" s="189"/>
      <c r="AC4596" s="189"/>
    </row>
    <row r="4597" spans="1:29" s="246" customFormat="1" x14ac:dyDescent="0.3">
      <c r="A4597" s="189"/>
      <c r="F4597" s="247"/>
      <c r="J4597" s="189"/>
      <c r="K4597" s="189"/>
      <c r="L4597" s="189"/>
      <c r="M4597" s="189"/>
      <c r="N4597" s="189"/>
      <c r="O4597" s="189"/>
      <c r="P4597" s="189"/>
      <c r="Q4597" s="189"/>
      <c r="R4597" s="189"/>
      <c r="T4597" s="251"/>
      <c r="V4597" s="189"/>
      <c r="W4597" s="189"/>
      <c r="X4597" s="189"/>
      <c r="Y4597" s="189"/>
      <c r="AA4597" s="189"/>
      <c r="AB4597" s="189"/>
      <c r="AC4597" s="189"/>
    </row>
    <row r="4598" spans="1:29" s="246" customFormat="1" x14ac:dyDescent="0.3">
      <c r="A4598" s="189"/>
      <c r="F4598" s="247"/>
      <c r="J4598" s="189"/>
      <c r="K4598" s="189"/>
      <c r="L4598" s="189"/>
      <c r="M4598" s="189"/>
      <c r="N4598" s="189"/>
      <c r="O4598" s="189"/>
      <c r="P4598" s="189"/>
      <c r="Q4598" s="189"/>
      <c r="R4598" s="189"/>
      <c r="T4598" s="251"/>
      <c r="V4598" s="189"/>
      <c r="W4598" s="189"/>
      <c r="X4598" s="189"/>
      <c r="Y4598" s="189"/>
      <c r="AA4598" s="189"/>
      <c r="AB4598" s="189"/>
      <c r="AC4598" s="189"/>
    </row>
    <row r="4599" spans="1:29" s="246" customFormat="1" x14ac:dyDescent="0.3">
      <c r="A4599" s="189"/>
      <c r="F4599" s="247"/>
      <c r="J4599" s="189"/>
      <c r="K4599" s="189"/>
      <c r="L4599" s="189"/>
      <c r="M4599" s="189"/>
      <c r="N4599" s="189"/>
      <c r="O4599" s="189"/>
      <c r="P4599" s="189"/>
      <c r="Q4599" s="189"/>
      <c r="R4599" s="189"/>
      <c r="T4599" s="251"/>
      <c r="V4599" s="189"/>
      <c r="W4599" s="189"/>
      <c r="X4599" s="189"/>
      <c r="Y4599" s="189"/>
      <c r="AA4599" s="189"/>
      <c r="AB4599" s="189"/>
      <c r="AC4599" s="189"/>
    </row>
    <row r="4600" spans="1:29" s="246" customFormat="1" x14ac:dyDescent="0.3">
      <c r="A4600" s="189"/>
      <c r="F4600" s="247"/>
      <c r="J4600" s="189"/>
      <c r="K4600" s="189"/>
      <c r="L4600" s="189"/>
      <c r="M4600" s="189"/>
      <c r="N4600" s="189"/>
      <c r="O4600" s="189"/>
      <c r="P4600" s="189"/>
      <c r="Q4600" s="189"/>
      <c r="R4600" s="189"/>
      <c r="T4600" s="251"/>
      <c r="V4600" s="189"/>
      <c r="W4600" s="189"/>
      <c r="X4600" s="189"/>
      <c r="Y4600" s="189"/>
      <c r="AA4600" s="189"/>
      <c r="AB4600" s="189"/>
      <c r="AC4600" s="189"/>
    </row>
    <row r="4601" spans="1:29" s="246" customFormat="1" x14ac:dyDescent="0.3">
      <c r="A4601" s="189"/>
      <c r="F4601" s="247"/>
      <c r="J4601" s="189"/>
      <c r="K4601" s="189"/>
      <c r="L4601" s="189"/>
      <c r="M4601" s="189"/>
      <c r="N4601" s="189"/>
      <c r="O4601" s="189"/>
      <c r="P4601" s="189"/>
      <c r="Q4601" s="189"/>
      <c r="R4601" s="189"/>
      <c r="T4601" s="251"/>
      <c r="V4601" s="189"/>
      <c r="W4601" s="189"/>
      <c r="X4601" s="189"/>
      <c r="Y4601" s="189"/>
      <c r="AA4601" s="189"/>
      <c r="AB4601" s="189"/>
      <c r="AC4601" s="189"/>
    </row>
    <row r="4602" spans="1:29" s="246" customFormat="1" x14ac:dyDescent="0.3">
      <c r="A4602" s="189"/>
      <c r="F4602" s="247"/>
      <c r="J4602" s="189"/>
      <c r="K4602" s="189"/>
      <c r="L4602" s="189"/>
      <c r="M4602" s="189"/>
      <c r="N4602" s="189"/>
      <c r="O4602" s="189"/>
      <c r="P4602" s="189"/>
      <c r="Q4602" s="189"/>
      <c r="R4602" s="189"/>
      <c r="T4602" s="251"/>
      <c r="V4602" s="189"/>
      <c r="W4602" s="189"/>
      <c r="X4602" s="189"/>
      <c r="Y4602" s="189"/>
      <c r="AA4602" s="189"/>
      <c r="AB4602" s="189"/>
      <c r="AC4602" s="189"/>
    </row>
    <row r="4603" spans="1:29" s="246" customFormat="1" x14ac:dyDescent="0.3">
      <c r="A4603" s="189"/>
      <c r="F4603" s="247"/>
      <c r="J4603" s="189"/>
      <c r="K4603" s="189"/>
      <c r="L4603" s="189"/>
      <c r="M4603" s="189"/>
      <c r="N4603" s="189"/>
      <c r="O4603" s="189"/>
      <c r="P4603" s="189"/>
      <c r="Q4603" s="189"/>
      <c r="R4603" s="189"/>
      <c r="T4603" s="251"/>
      <c r="V4603" s="189"/>
      <c r="W4603" s="189"/>
      <c r="X4603" s="189"/>
      <c r="Y4603" s="189"/>
      <c r="AA4603" s="189"/>
      <c r="AB4603" s="189"/>
      <c r="AC4603" s="189"/>
    </row>
    <row r="4604" spans="1:29" s="246" customFormat="1" x14ac:dyDescent="0.3">
      <c r="A4604" s="189"/>
      <c r="F4604" s="247"/>
      <c r="J4604" s="189"/>
      <c r="K4604" s="189"/>
      <c r="L4604" s="189"/>
      <c r="M4604" s="189"/>
      <c r="N4604" s="189"/>
      <c r="O4604" s="189"/>
      <c r="P4604" s="189"/>
      <c r="Q4604" s="189"/>
      <c r="R4604" s="189"/>
      <c r="T4604" s="251"/>
      <c r="V4604" s="189"/>
      <c r="W4604" s="189"/>
      <c r="X4604" s="189"/>
      <c r="Y4604" s="189"/>
      <c r="AA4604" s="189"/>
      <c r="AB4604" s="189"/>
      <c r="AC4604" s="189"/>
    </row>
    <row r="4605" spans="1:29" s="246" customFormat="1" x14ac:dyDescent="0.3">
      <c r="A4605" s="189"/>
      <c r="F4605" s="247"/>
      <c r="J4605" s="189"/>
      <c r="K4605" s="189"/>
      <c r="L4605" s="189"/>
      <c r="M4605" s="189"/>
      <c r="N4605" s="189"/>
      <c r="O4605" s="189"/>
      <c r="P4605" s="189"/>
      <c r="Q4605" s="189"/>
      <c r="R4605" s="189"/>
      <c r="T4605" s="251"/>
      <c r="V4605" s="189"/>
      <c r="W4605" s="189"/>
      <c r="X4605" s="189"/>
      <c r="Y4605" s="189"/>
      <c r="AA4605" s="189"/>
      <c r="AB4605" s="189"/>
      <c r="AC4605" s="189"/>
    </row>
    <row r="4606" spans="1:29" s="246" customFormat="1" x14ac:dyDescent="0.3">
      <c r="A4606" s="189"/>
      <c r="F4606" s="247"/>
      <c r="J4606" s="189"/>
      <c r="K4606" s="189"/>
      <c r="L4606" s="189"/>
      <c r="M4606" s="189"/>
      <c r="N4606" s="189"/>
      <c r="O4606" s="189"/>
      <c r="P4606" s="189"/>
      <c r="Q4606" s="189"/>
      <c r="R4606" s="189"/>
      <c r="T4606" s="251"/>
      <c r="V4606" s="189"/>
      <c r="W4606" s="189"/>
      <c r="X4606" s="189"/>
      <c r="Y4606" s="189"/>
      <c r="AA4606" s="189"/>
      <c r="AB4606" s="189"/>
      <c r="AC4606" s="189"/>
    </row>
    <row r="4607" spans="1:29" s="246" customFormat="1" x14ac:dyDescent="0.3">
      <c r="A4607" s="189"/>
      <c r="F4607" s="247"/>
      <c r="J4607" s="189"/>
      <c r="K4607" s="189"/>
      <c r="L4607" s="189"/>
      <c r="M4607" s="189"/>
      <c r="N4607" s="189"/>
      <c r="O4607" s="189"/>
      <c r="P4607" s="189"/>
      <c r="Q4607" s="189"/>
      <c r="R4607" s="189"/>
      <c r="T4607" s="251"/>
      <c r="V4607" s="189"/>
      <c r="W4607" s="189"/>
      <c r="X4607" s="189"/>
      <c r="Y4607" s="189"/>
      <c r="AA4607" s="189"/>
      <c r="AB4607" s="189"/>
      <c r="AC4607" s="189"/>
    </row>
    <row r="4608" spans="1:29" s="246" customFormat="1" x14ac:dyDescent="0.3">
      <c r="A4608" s="189"/>
      <c r="F4608" s="247"/>
      <c r="J4608" s="189"/>
      <c r="K4608" s="189"/>
      <c r="L4608" s="189"/>
      <c r="M4608" s="189"/>
      <c r="N4608" s="189"/>
      <c r="O4608" s="189"/>
      <c r="P4608" s="189"/>
      <c r="Q4608" s="189"/>
      <c r="R4608" s="189"/>
      <c r="T4608" s="251"/>
      <c r="V4608" s="189"/>
      <c r="W4608" s="189"/>
      <c r="X4608" s="189"/>
      <c r="Y4608" s="189"/>
      <c r="AA4608" s="189"/>
      <c r="AB4608" s="189"/>
      <c r="AC4608" s="189"/>
    </row>
    <row r="4609" spans="1:29" s="246" customFormat="1" x14ac:dyDescent="0.3">
      <c r="A4609" s="189"/>
      <c r="F4609" s="247"/>
      <c r="J4609" s="189"/>
      <c r="K4609" s="189"/>
      <c r="L4609" s="189"/>
      <c r="M4609" s="189"/>
      <c r="N4609" s="189"/>
      <c r="O4609" s="189"/>
      <c r="P4609" s="189"/>
      <c r="Q4609" s="189"/>
      <c r="R4609" s="189"/>
      <c r="T4609" s="251"/>
      <c r="V4609" s="189"/>
      <c r="W4609" s="189"/>
      <c r="X4609" s="189"/>
      <c r="Y4609" s="189"/>
      <c r="AA4609" s="189"/>
      <c r="AB4609" s="189"/>
      <c r="AC4609" s="189"/>
    </row>
    <row r="4610" spans="1:29" s="246" customFormat="1" x14ac:dyDescent="0.3">
      <c r="A4610" s="189"/>
      <c r="F4610" s="247"/>
      <c r="J4610" s="189"/>
      <c r="K4610" s="189"/>
      <c r="L4610" s="189"/>
      <c r="M4610" s="189"/>
      <c r="N4610" s="189"/>
      <c r="O4610" s="189"/>
      <c r="P4610" s="189"/>
      <c r="Q4610" s="189"/>
      <c r="R4610" s="189"/>
      <c r="T4610" s="251"/>
      <c r="V4610" s="189"/>
      <c r="W4610" s="189"/>
      <c r="X4610" s="189"/>
      <c r="Y4610" s="189"/>
      <c r="AA4610" s="189"/>
      <c r="AB4610" s="189"/>
      <c r="AC4610" s="189"/>
    </row>
    <row r="4611" spans="1:29" s="246" customFormat="1" x14ac:dyDescent="0.3">
      <c r="A4611" s="189"/>
      <c r="F4611" s="247"/>
      <c r="J4611" s="189"/>
      <c r="K4611" s="189"/>
      <c r="L4611" s="189"/>
      <c r="M4611" s="189"/>
      <c r="N4611" s="189"/>
      <c r="O4611" s="189"/>
      <c r="P4611" s="189"/>
      <c r="Q4611" s="189"/>
      <c r="R4611" s="189"/>
      <c r="T4611" s="251"/>
      <c r="V4611" s="189"/>
      <c r="W4611" s="189"/>
      <c r="X4611" s="189"/>
      <c r="Y4611" s="189"/>
      <c r="AA4611" s="189"/>
      <c r="AB4611" s="189"/>
      <c r="AC4611" s="189"/>
    </row>
    <row r="4612" spans="1:29" s="246" customFormat="1" x14ac:dyDescent="0.3">
      <c r="A4612" s="189"/>
      <c r="F4612" s="247"/>
      <c r="J4612" s="189"/>
      <c r="K4612" s="189"/>
      <c r="L4612" s="189"/>
      <c r="M4612" s="189"/>
      <c r="N4612" s="189"/>
      <c r="O4612" s="189"/>
      <c r="P4612" s="189"/>
      <c r="Q4612" s="189"/>
      <c r="R4612" s="189"/>
      <c r="T4612" s="251"/>
      <c r="V4612" s="189"/>
      <c r="W4612" s="189"/>
      <c r="X4612" s="189"/>
      <c r="Y4612" s="189"/>
      <c r="AA4612" s="189"/>
      <c r="AB4612" s="189"/>
      <c r="AC4612" s="189"/>
    </row>
    <row r="4613" spans="1:29" s="246" customFormat="1" x14ac:dyDescent="0.3">
      <c r="A4613" s="189"/>
      <c r="F4613" s="247"/>
      <c r="J4613" s="189"/>
      <c r="K4613" s="189"/>
      <c r="L4613" s="189"/>
      <c r="M4613" s="189"/>
      <c r="N4613" s="189"/>
      <c r="O4613" s="189"/>
      <c r="P4613" s="189"/>
      <c r="Q4613" s="189"/>
      <c r="R4613" s="189"/>
      <c r="T4613" s="251"/>
      <c r="V4613" s="189"/>
      <c r="W4613" s="189"/>
      <c r="X4613" s="189"/>
      <c r="Y4613" s="189"/>
      <c r="AA4613" s="189"/>
      <c r="AB4613" s="189"/>
      <c r="AC4613" s="189"/>
    </row>
    <row r="4614" spans="1:29" s="246" customFormat="1" x14ac:dyDescent="0.3">
      <c r="A4614" s="189"/>
      <c r="F4614" s="247"/>
      <c r="J4614" s="189"/>
      <c r="K4614" s="189"/>
      <c r="L4614" s="189"/>
      <c r="M4614" s="189"/>
      <c r="N4614" s="189"/>
      <c r="O4614" s="189"/>
      <c r="P4614" s="189"/>
      <c r="Q4614" s="189"/>
      <c r="R4614" s="189"/>
      <c r="T4614" s="251"/>
      <c r="V4614" s="189"/>
      <c r="W4614" s="189"/>
      <c r="X4614" s="189"/>
      <c r="Y4614" s="189"/>
      <c r="AA4614" s="189"/>
      <c r="AB4614" s="189"/>
      <c r="AC4614" s="189"/>
    </row>
    <row r="4615" spans="1:29" s="246" customFormat="1" x14ac:dyDescent="0.3">
      <c r="A4615" s="189"/>
      <c r="F4615" s="247"/>
      <c r="J4615" s="189"/>
      <c r="K4615" s="189"/>
      <c r="L4615" s="189"/>
      <c r="M4615" s="189"/>
      <c r="N4615" s="189"/>
      <c r="O4615" s="189"/>
      <c r="P4615" s="189"/>
      <c r="Q4615" s="189"/>
      <c r="R4615" s="189"/>
      <c r="T4615" s="251"/>
      <c r="V4615" s="189"/>
      <c r="W4615" s="189"/>
      <c r="X4615" s="189"/>
      <c r="Y4615" s="189"/>
      <c r="AA4615" s="189"/>
      <c r="AB4615" s="189"/>
      <c r="AC4615" s="189"/>
    </row>
    <row r="4616" spans="1:29" s="246" customFormat="1" x14ac:dyDescent="0.3">
      <c r="A4616" s="189"/>
      <c r="F4616" s="247"/>
      <c r="J4616" s="189"/>
      <c r="K4616" s="189"/>
      <c r="L4616" s="189"/>
      <c r="M4616" s="189"/>
      <c r="N4616" s="189"/>
      <c r="O4616" s="189"/>
      <c r="P4616" s="189"/>
      <c r="Q4616" s="189"/>
      <c r="R4616" s="189"/>
      <c r="T4616" s="251"/>
      <c r="V4616" s="189"/>
      <c r="W4616" s="189"/>
      <c r="X4616" s="189"/>
      <c r="Y4616" s="189"/>
      <c r="AA4616" s="189"/>
      <c r="AB4616" s="189"/>
      <c r="AC4616" s="189"/>
    </row>
    <row r="4617" spans="1:29" s="246" customFormat="1" x14ac:dyDescent="0.3">
      <c r="A4617" s="189"/>
      <c r="F4617" s="247"/>
      <c r="J4617" s="189"/>
      <c r="K4617" s="189"/>
      <c r="L4617" s="189"/>
      <c r="M4617" s="189"/>
      <c r="N4617" s="189"/>
      <c r="O4617" s="189"/>
      <c r="P4617" s="189"/>
      <c r="Q4617" s="189"/>
      <c r="R4617" s="189"/>
      <c r="T4617" s="251"/>
      <c r="V4617" s="189"/>
      <c r="W4617" s="189"/>
      <c r="X4617" s="189"/>
      <c r="Y4617" s="189"/>
      <c r="AA4617" s="189"/>
      <c r="AB4617" s="189"/>
      <c r="AC4617" s="189"/>
    </row>
    <row r="4618" spans="1:29" s="246" customFormat="1" x14ac:dyDescent="0.3">
      <c r="A4618" s="189"/>
      <c r="F4618" s="247"/>
      <c r="J4618" s="189"/>
      <c r="K4618" s="189"/>
      <c r="L4618" s="189"/>
      <c r="M4618" s="189"/>
      <c r="N4618" s="189"/>
      <c r="O4618" s="189"/>
      <c r="P4618" s="189"/>
      <c r="Q4618" s="189"/>
      <c r="R4618" s="189"/>
      <c r="T4618" s="251"/>
      <c r="V4618" s="189"/>
      <c r="W4618" s="189"/>
      <c r="X4618" s="189"/>
      <c r="Y4618" s="189"/>
      <c r="AA4618" s="189"/>
      <c r="AB4618" s="189"/>
      <c r="AC4618" s="189"/>
    </row>
    <row r="4619" spans="1:29" s="246" customFormat="1" x14ac:dyDescent="0.3">
      <c r="A4619" s="189"/>
      <c r="F4619" s="247"/>
      <c r="J4619" s="189"/>
      <c r="K4619" s="189"/>
      <c r="L4619" s="189"/>
      <c r="M4619" s="189"/>
      <c r="N4619" s="189"/>
      <c r="O4619" s="189"/>
      <c r="P4619" s="189"/>
      <c r="Q4619" s="189"/>
      <c r="R4619" s="189"/>
      <c r="T4619" s="251"/>
      <c r="V4619" s="189"/>
      <c r="W4619" s="189"/>
      <c r="X4619" s="189"/>
      <c r="Y4619" s="189"/>
      <c r="AA4619" s="189"/>
      <c r="AB4619" s="189"/>
      <c r="AC4619" s="189"/>
    </row>
    <row r="4620" spans="1:29" s="246" customFormat="1" x14ac:dyDescent="0.3">
      <c r="A4620" s="189"/>
      <c r="F4620" s="247"/>
      <c r="J4620" s="189"/>
      <c r="K4620" s="189"/>
      <c r="L4620" s="189"/>
      <c r="M4620" s="189"/>
      <c r="N4620" s="189"/>
      <c r="O4620" s="189"/>
      <c r="P4620" s="189"/>
      <c r="Q4620" s="189"/>
      <c r="R4620" s="189"/>
      <c r="T4620" s="251"/>
      <c r="V4620" s="189"/>
      <c r="W4620" s="189"/>
      <c r="X4620" s="189"/>
      <c r="Y4620" s="189"/>
      <c r="AA4620" s="189"/>
      <c r="AB4620" s="189"/>
      <c r="AC4620" s="189"/>
    </row>
    <row r="4621" spans="1:29" s="246" customFormat="1" x14ac:dyDescent="0.3">
      <c r="A4621" s="189"/>
      <c r="F4621" s="247"/>
      <c r="J4621" s="189"/>
      <c r="K4621" s="189"/>
      <c r="L4621" s="189"/>
      <c r="M4621" s="189"/>
      <c r="N4621" s="189"/>
      <c r="O4621" s="189"/>
      <c r="P4621" s="189"/>
      <c r="Q4621" s="189"/>
      <c r="R4621" s="189"/>
      <c r="T4621" s="251"/>
      <c r="V4621" s="189"/>
      <c r="W4621" s="189"/>
      <c r="X4621" s="189"/>
      <c r="Y4621" s="189"/>
      <c r="AA4621" s="189"/>
      <c r="AB4621" s="189"/>
      <c r="AC4621" s="189"/>
    </row>
    <row r="4622" spans="1:29" s="246" customFormat="1" x14ac:dyDescent="0.3">
      <c r="A4622" s="189"/>
      <c r="F4622" s="247"/>
      <c r="J4622" s="189"/>
      <c r="K4622" s="189"/>
      <c r="L4622" s="189"/>
      <c r="M4622" s="189"/>
      <c r="N4622" s="189"/>
      <c r="O4622" s="189"/>
      <c r="P4622" s="189"/>
      <c r="Q4622" s="189"/>
      <c r="R4622" s="189"/>
      <c r="T4622" s="251"/>
      <c r="V4622" s="189"/>
      <c r="W4622" s="189"/>
      <c r="X4622" s="189"/>
      <c r="Y4622" s="189"/>
      <c r="AA4622" s="189"/>
      <c r="AB4622" s="189"/>
      <c r="AC4622" s="189"/>
    </row>
    <row r="4623" spans="1:29" s="246" customFormat="1" x14ac:dyDescent="0.3">
      <c r="A4623" s="189"/>
      <c r="F4623" s="247"/>
      <c r="J4623" s="189"/>
      <c r="K4623" s="189"/>
      <c r="L4623" s="189"/>
      <c r="M4623" s="189"/>
      <c r="N4623" s="189"/>
      <c r="O4623" s="189"/>
      <c r="P4623" s="189"/>
      <c r="Q4623" s="189"/>
      <c r="R4623" s="189"/>
      <c r="T4623" s="251"/>
      <c r="V4623" s="189"/>
      <c r="W4623" s="189"/>
      <c r="X4623" s="189"/>
      <c r="Y4623" s="189"/>
      <c r="AA4623" s="189"/>
      <c r="AB4623" s="189"/>
      <c r="AC4623" s="189"/>
    </row>
    <row r="4624" spans="1:29" s="246" customFormat="1" x14ac:dyDescent="0.3">
      <c r="A4624" s="189"/>
      <c r="F4624" s="247"/>
      <c r="J4624" s="189"/>
      <c r="K4624" s="189"/>
      <c r="L4624" s="189"/>
      <c r="M4624" s="189"/>
      <c r="N4624" s="189"/>
      <c r="O4624" s="189"/>
      <c r="P4624" s="189"/>
      <c r="Q4624" s="189"/>
      <c r="R4624" s="189"/>
      <c r="T4624" s="251"/>
      <c r="V4624" s="189"/>
      <c r="W4624" s="189"/>
      <c r="X4624" s="189"/>
      <c r="Y4624" s="189"/>
      <c r="AA4624" s="189"/>
      <c r="AB4624" s="189"/>
      <c r="AC4624" s="189"/>
    </row>
    <row r="4625" spans="1:29" s="246" customFormat="1" x14ac:dyDescent="0.3">
      <c r="A4625" s="189"/>
      <c r="F4625" s="247"/>
      <c r="J4625" s="189"/>
      <c r="K4625" s="189"/>
      <c r="L4625" s="189"/>
      <c r="M4625" s="189"/>
      <c r="N4625" s="189"/>
      <c r="O4625" s="189"/>
      <c r="P4625" s="189"/>
      <c r="Q4625" s="189"/>
      <c r="R4625" s="189"/>
      <c r="T4625" s="251"/>
      <c r="V4625" s="189"/>
      <c r="W4625" s="189"/>
      <c r="X4625" s="189"/>
      <c r="Y4625" s="189"/>
      <c r="AA4625" s="189"/>
      <c r="AB4625" s="189"/>
      <c r="AC4625" s="189"/>
    </row>
    <row r="4626" spans="1:29" s="246" customFormat="1" x14ac:dyDescent="0.3">
      <c r="A4626" s="189"/>
      <c r="F4626" s="247"/>
      <c r="J4626" s="189"/>
      <c r="K4626" s="189"/>
      <c r="L4626" s="189"/>
      <c r="M4626" s="189"/>
      <c r="N4626" s="189"/>
      <c r="O4626" s="189"/>
      <c r="P4626" s="189"/>
      <c r="Q4626" s="189"/>
      <c r="R4626" s="189"/>
      <c r="T4626" s="251"/>
      <c r="V4626" s="189"/>
      <c r="W4626" s="189"/>
      <c r="X4626" s="189"/>
      <c r="Y4626" s="189"/>
      <c r="AA4626" s="189"/>
      <c r="AB4626" s="189"/>
      <c r="AC4626" s="189"/>
    </row>
    <row r="4627" spans="1:29" s="246" customFormat="1" x14ac:dyDescent="0.3">
      <c r="A4627" s="189"/>
      <c r="F4627" s="247"/>
      <c r="J4627" s="189"/>
      <c r="K4627" s="189"/>
      <c r="L4627" s="189"/>
      <c r="M4627" s="189"/>
      <c r="N4627" s="189"/>
      <c r="O4627" s="189"/>
      <c r="P4627" s="189"/>
      <c r="Q4627" s="189"/>
      <c r="R4627" s="189"/>
      <c r="T4627" s="251"/>
      <c r="V4627" s="189"/>
      <c r="W4627" s="189"/>
      <c r="X4627" s="189"/>
      <c r="Y4627" s="189"/>
      <c r="AA4627" s="189"/>
      <c r="AB4627" s="189"/>
      <c r="AC4627" s="189"/>
    </row>
    <row r="4628" spans="1:29" s="246" customFormat="1" x14ac:dyDescent="0.3">
      <c r="A4628" s="189"/>
      <c r="F4628" s="247"/>
      <c r="J4628" s="189"/>
      <c r="K4628" s="189"/>
      <c r="L4628" s="189"/>
      <c r="M4628" s="189"/>
      <c r="N4628" s="189"/>
      <c r="O4628" s="189"/>
      <c r="P4628" s="189"/>
      <c r="Q4628" s="189"/>
      <c r="R4628" s="189"/>
      <c r="T4628" s="251"/>
      <c r="V4628" s="189"/>
      <c r="W4628" s="189"/>
      <c r="X4628" s="189"/>
      <c r="Y4628" s="189"/>
      <c r="AA4628" s="189"/>
      <c r="AB4628" s="189"/>
      <c r="AC4628" s="189"/>
    </row>
    <row r="4629" spans="1:29" s="246" customFormat="1" x14ac:dyDescent="0.3">
      <c r="A4629" s="189"/>
      <c r="F4629" s="247"/>
      <c r="J4629" s="189"/>
      <c r="K4629" s="189"/>
      <c r="L4629" s="189"/>
      <c r="M4629" s="189"/>
      <c r="N4629" s="189"/>
      <c r="O4629" s="189"/>
      <c r="P4629" s="189"/>
      <c r="Q4629" s="189"/>
      <c r="R4629" s="189"/>
      <c r="T4629" s="251"/>
      <c r="V4629" s="189"/>
      <c r="W4629" s="189"/>
      <c r="X4629" s="189"/>
      <c r="Y4629" s="189"/>
      <c r="AA4629" s="189"/>
      <c r="AB4629" s="189"/>
      <c r="AC4629" s="189"/>
    </row>
    <row r="4630" spans="1:29" s="246" customFormat="1" x14ac:dyDescent="0.3">
      <c r="A4630" s="189"/>
      <c r="F4630" s="247"/>
      <c r="J4630" s="189"/>
      <c r="K4630" s="189"/>
      <c r="L4630" s="189"/>
      <c r="M4630" s="189"/>
      <c r="N4630" s="189"/>
      <c r="O4630" s="189"/>
      <c r="P4630" s="189"/>
      <c r="Q4630" s="189"/>
      <c r="R4630" s="189"/>
      <c r="T4630" s="251"/>
      <c r="V4630" s="189"/>
      <c r="W4630" s="189"/>
      <c r="X4630" s="189"/>
      <c r="Y4630" s="189"/>
      <c r="AA4630" s="189"/>
      <c r="AB4630" s="189"/>
      <c r="AC4630" s="189"/>
    </row>
    <row r="4631" spans="1:29" s="246" customFormat="1" x14ac:dyDescent="0.3">
      <c r="A4631" s="189"/>
      <c r="F4631" s="247"/>
      <c r="J4631" s="189"/>
      <c r="K4631" s="189"/>
      <c r="L4631" s="189"/>
      <c r="M4631" s="189"/>
      <c r="N4631" s="189"/>
      <c r="O4631" s="189"/>
      <c r="P4631" s="189"/>
      <c r="Q4631" s="189"/>
      <c r="R4631" s="189"/>
      <c r="T4631" s="251"/>
      <c r="V4631" s="189"/>
      <c r="W4631" s="189"/>
      <c r="X4631" s="189"/>
      <c r="Y4631" s="189"/>
      <c r="AA4631" s="189"/>
      <c r="AB4631" s="189"/>
      <c r="AC4631" s="189"/>
    </row>
    <row r="4632" spans="1:29" s="246" customFormat="1" x14ac:dyDescent="0.3">
      <c r="A4632" s="189"/>
      <c r="F4632" s="247"/>
      <c r="J4632" s="189"/>
      <c r="K4632" s="189"/>
      <c r="L4632" s="189"/>
      <c r="M4632" s="189"/>
      <c r="N4632" s="189"/>
      <c r="O4632" s="189"/>
      <c r="P4632" s="189"/>
      <c r="Q4632" s="189"/>
      <c r="R4632" s="189"/>
      <c r="T4632" s="251"/>
      <c r="V4632" s="189"/>
      <c r="W4632" s="189"/>
      <c r="X4632" s="189"/>
      <c r="Y4632" s="189"/>
      <c r="AA4632" s="189"/>
      <c r="AB4632" s="189"/>
      <c r="AC4632" s="189"/>
    </row>
    <row r="4633" spans="1:29" s="246" customFormat="1" x14ac:dyDescent="0.3">
      <c r="A4633" s="189"/>
      <c r="F4633" s="247"/>
      <c r="J4633" s="189"/>
      <c r="K4633" s="189"/>
      <c r="L4633" s="189"/>
      <c r="M4633" s="189"/>
      <c r="N4633" s="189"/>
      <c r="O4633" s="189"/>
      <c r="P4633" s="189"/>
      <c r="Q4633" s="189"/>
      <c r="R4633" s="189"/>
      <c r="T4633" s="251"/>
      <c r="V4633" s="189"/>
      <c r="W4633" s="189"/>
      <c r="X4633" s="189"/>
      <c r="Y4633" s="189"/>
      <c r="AA4633" s="189"/>
      <c r="AB4633" s="189"/>
      <c r="AC4633" s="189"/>
    </row>
    <row r="4634" spans="1:29" s="246" customFormat="1" x14ac:dyDescent="0.3">
      <c r="A4634" s="189"/>
      <c r="F4634" s="247"/>
      <c r="J4634" s="189"/>
      <c r="K4634" s="189"/>
      <c r="L4634" s="189"/>
      <c r="M4634" s="189"/>
      <c r="N4634" s="189"/>
      <c r="O4634" s="189"/>
      <c r="P4634" s="189"/>
      <c r="Q4634" s="189"/>
      <c r="R4634" s="189"/>
      <c r="T4634" s="251"/>
      <c r="V4634" s="189"/>
      <c r="W4634" s="189"/>
      <c r="X4634" s="189"/>
      <c r="Y4634" s="189"/>
      <c r="AA4634" s="189"/>
      <c r="AB4634" s="189"/>
      <c r="AC4634" s="189"/>
    </row>
    <row r="4635" spans="1:29" s="246" customFormat="1" x14ac:dyDescent="0.3">
      <c r="A4635" s="189"/>
      <c r="F4635" s="247"/>
      <c r="J4635" s="189"/>
      <c r="K4635" s="189"/>
      <c r="L4635" s="189"/>
      <c r="M4635" s="189"/>
      <c r="N4635" s="189"/>
      <c r="O4635" s="189"/>
      <c r="P4635" s="189"/>
      <c r="Q4635" s="189"/>
      <c r="R4635" s="189"/>
      <c r="T4635" s="251"/>
      <c r="V4635" s="189"/>
      <c r="W4635" s="189"/>
      <c r="X4635" s="189"/>
      <c r="Y4635" s="189"/>
      <c r="AA4635" s="189"/>
      <c r="AB4635" s="189"/>
      <c r="AC4635" s="189"/>
    </row>
    <row r="4636" spans="1:29" s="246" customFormat="1" x14ac:dyDescent="0.3">
      <c r="A4636" s="189"/>
      <c r="F4636" s="247"/>
      <c r="J4636" s="189"/>
      <c r="K4636" s="189"/>
      <c r="L4636" s="189"/>
      <c r="M4636" s="189"/>
      <c r="N4636" s="189"/>
      <c r="O4636" s="189"/>
      <c r="P4636" s="189"/>
      <c r="Q4636" s="189"/>
      <c r="R4636" s="189"/>
      <c r="T4636" s="251"/>
      <c r="V4636" s="189"/>
      <c r="W4636" s="189"/>
      <c r="X4636" s="189"/>
      <c r="Y4636" s="189"/>
      <c r="AA4636" s="189"/>
      <c r="AB4636" s="189"/>
      <c r="AC4636" s="189"/>
    </row>
    <row r="4637" spans="1:29" s="246" customFormat="1" x14ac:dyDescent="0.3">
      <c r="A4637" s="189"/>
      <c r="F4637" s="247"/>
      <c r="J4637" s="189"/>
      <c r="K4637" s="189"/>
      <c r="L4637" s="189"/>
      <c r="M4637" s="189"/>
      <c r="N4637" s="189"/>
      <c r="O4637" s="189"/>
      <c r="P4637" s="189"/>
      <c r="Q4637" s="189"/>
      <c r="R4637" s="189"/>
      <c r="T4637" s="251"/>
      <c r="V4637" s="189"/>
      <c r="W4637" s="189"/>
      <c r="X4637" s="189"/>
      <c r="Y4637" s="189"/>
      <c r="AA4637" s="189"/>
      <c r="AB4637" s="189"/>
      <c r="AC4637" s="189"/>
    </row>
    <row r="4638" spans="1:29" s="246" customFormat="1" x14ac:dyDescent="0.3">
      <c r="A4638" s="189"/>
      <c r="F4638" s="247"/>
      <c r="J4638" s="189"/>
      <c r="K4638" s="189"/>
      <c r="L4638" s="189"/>
      <c r="M4638" s="189"/>
      <c r="N4638" s="189"/>
      <c r="O4638" s="189"/>
      <c r="P4638" s="189"/>
      <c r="Q4638" s="189"/>
      <c r="R4638" s="189"/>
      <c r="T4638" s="251"/>
      <c r="V4638" s="189"/>
      <c r="W4638" s="189"/>
      <c r="X4638" s="189"/>
      <c r="Y4638" s="189"/>
      <c r="AA4638" s="189"/>
      <c r="AB4638" s="189"/>
      <c r="AC4638" s="189"/>
    </row>
    <row r="4639" spans="1:29" s="246" customFormat="1" x14ac:dyDescent="0.3">
      <c r="A4639" s="189"/>
      <c r="F4639" s="247"/>
      <c r="J4639" s="189"/>
      <c r="K4639" s="189"/>
      <c r="L4639" s="189"/>
      <c r="M4639" s="189"/>
      <c r="N4639" s="189"/>
      <c r="O4639" s="189"/>
      <c r="P4639" s="189"/>
      <c r="Q4639" s="189"/>
      <c r="R4639" s="189"/>
      <c r="T4639" s="251"/>
      <c r="V4639" s="189"/>
      <c r="W4639" s="189"/>
      <c r="X4639" s="189"/>
      <c r="Y4639" s="189"/>
      <c r="AA4639" s="189"/>
      <c r="AB4639" s="189"/>
      <c r="AC4639" s="189"/>
    </row>
    <row r="4640" spans="1:29" s="246" customFormat="1" x14ac:dyDescent="0.3">
      <c r="A4640" s="189"/>
      <c r="F4640" s="247"/>
      <c r="J4640" s="189"/>
      <c r="K4640" s="189"/>
      <c r="L4640" s="189"/>
      <c r="M4640" s="189"/>
      <c r="N4640" s="189"/>
      <c r="O4640" s="189"/>
      <c r="P4640" s="189"/>
      <c r="Q4640" s="189"/>
      <c r="R4640" s="189"/>
      <c r="T4640" s="251"/>
      <c r="V4640" s="189"/>
      <c r="W4640" s="189"/>
      <c r="X4640" s="189"/>
      <c r="Y4640" s="189"/>
      <c r="AA4640" s="189"/>
      <c r="AB4640" s="189"/>
      <c r="AC4640" s="189"/>
    </row>
    <row r="4641" spans="1:29" s="246" customFormat="1" x14ac:dyDescent="0.3">
      <c r="A4641" s="189"/>
      <c r="F4641" s="247"/>
      <c r="J4641" s="189"/>
      <c r="K4641" s="189"/>
      <c r="L4641" s="189"/>
      <c r="M4641" s="189"/>
      <c r="N4641" s="189"/>
      <c r="O4641" s="189"/>
      <c r="P4641" s="189"/>
      <c r="Q4641" s="189"/>
      <c r="R4641" s="189"/>
      <c r="T4641" s="251"/>
      <c r="V4641" s="189"/>
      <c r="W4641" s="189"/>
      <c r="X4641" s="189"/>
      <c r="Y4641" s="189"/>
      <c r="AA4641" s="189"/>
      <c r="AB4641" s="189"/>
      <c r="AC4641" s="189"/>
    </row>
    <row r="4642" spans="1:29" s="246" customFormat="1" x14ac:dyDescent="0.3">
      <c r="A4642" s="189"/>
      <c r="F4642" s="247"/>
      <c r="J4642" s="189"/>
      <c r="K4642" s="189"/>
      <c r="L4642" s="189"/>
      <c r="M4642" s="189"/>
      <c r="N4642" s="189"/>
      <c r="O4642" s="189"/>
      <c r="P4642" s="189"/>
      <c r="Q4642" s="189"/>
      <c r="R4642" s="189"/>
      <c r="T4642" s="251"/>
      <c r="V4642" s="189"/>
      <c r="W4642" s="189"/>
      <c r="X4642" s="189"/>
      <c r="Y4642" s="189"/>
      <c r="AA4642" s="189"/>
      <c r="AB4642" s="189"/>
      <c r="AC4642" s="189"/>
    </row>
    <row r="4643" spans="1:29" s="246" customFormat="1" x14ac:dyDescent="0.3">
      <c r="A4643" s="189"/>
      <c r="F4643" s="247"/>
      <c r="J4643" s="189"/>
      <c r="K4643" s="189"/>
      <c r="L4643" s="189"/>
      <c r="M4643" s="189"/>
      <c r="N4643" s="189"/>
      <c r="O4643" s="189"/>
      <c r="P4643" s="189"/>
      <c r="Q4643" s="189"/>
      <c r="R4643" s="189"/>
      <c r="T4643" s="251"/>
      <c r="V4643" s="189"/>
      <c r="W4643" s="189"/>
      <c r="X4643" s="189"/>
      <c r="Y4643" s="189"/>
      <c r="AA4643" s="189"/>
      <c r="AB4643" s="189"/>
      <c r="AC4643" s="189"/>
    </row>
    <row r="4644" spans="1:29" s="246" customFormat="1" x14ac:dyDescent="0.3">
      <c r="A4644" s="189"/>
      <c r="F4644" s="247"/>
      <c r="J4644" s="189"/>
      <c r="K4644" s="189"/>
      <c r="L4644" s="189"/>
      <c r="M4644" s="189"/>
      <c r="N4644" s="189"/>
      <c r="O4644" s="189"/>
      <c r="P4644" s="189"/>
      <c r="Q4644" s="189"/>
      <c r="R4644" s="189"/>
      <c r="T4644" s="251"/>
      <c r="V4644" s="189"/>
      <c r="W4644" s="189"/>
      <c r="X4644" s="189"/>
      <c r="Y4644" s="189"/>
      <c r="AA4644" s="189"/>
      <c r="AB4644" s="189"/>
      <c r="AC4644" s="189"/>
    </row>
    <row r="4645" spans="1:29" s="246" customFormat="1" x14ac:dyDescent="0.3">
      <c r="A4645" s="189"/>
      <c r="F4645" s="247"/>
      <c r="J4645" s="189"/>
      <c r="K4645" s="189"/>
      <c r="L4645" s="189"/>
      <c r="M4645" s="189"/>
      <c r="N4645" s="189"/>
      <c r="O4645" s="189"/>
      <c r="P4645" s="189"/>
      <c r="Q4645" s="189"/>
      <c r="R4645" s="189"/>
      <c r="T4645" s="251"/>
      <c r="V4645" s="189"/>
      <c r="W4645" s="189"/>
      <c r="X4645" s="189"/>
      <c r="Y4645" s="189"/>
      <c r="AA4645" s="189"/>
      <c r="AB4645" s="189"/>
      <c r="AC4645" s="189"/>
    </row>
    <row r="4646" spans="1:29" s="246" customFormat="1" x14ac:dyDescent="0.3">
      <c r="A4646" s="189"/>
      <c r="F4646" s="247"/>
      <c r="J4646" s="189"/>
      <c r="K4646" s="189"/>
      <c r="L4646" s="189"/>
      <c r="M4646" s="189"/>
      <c r="N4646" s="189"/>
      <c r="O4646" s="189"/>
      <c r="P4646" s="189"/>
      <c r="Q4646" s="189"/>
      <c r="R4646" s="189"/>
      <c r="T4646" s="251"/>
      <c r="V4646" s="189"/>
      <c r="W4646" s="189"/>
      <c r="X4646" s="189"/>
      <c r="Y4646" s="189"/>
      <c r="AA4646" s="189"/>
      <c r="AB4646" s="189"/>
      <c r="AC4646" s="189"/>
    </row>
    <row r="4647" spans="1:29" s="246" customFormat="1" x14ac:dyDescent="0.3">
      <c r="A4647" s="189"/>
      <c r="F4647" s="247"/>
      <c r="J4647" s="189"/>
      <c r="K4647" s="189"/>
      <c r="L4647" s="189"/>
      <c r="M4647" s="189"/>
      <c r="N4647" s="189"/>
      <c r="O4647" s="189"/>
      <c r="P4647" s="189"/>
      <c r="Q4647" s="189"/>
      <c r="R4647" s="189"/>
      <c r="T4647" s="251"/>
      <c r="V4647" s="189"/>
      <c r="W4647" s="189"/>
      <c r="X4647" s="189"/>
      <c r="Y4647" s="189"/>
      <c r="AA4647" s="189"/>
      <c r="AB4647" s="189"/>
      <c r="AC4647" s="189"/>
    </row>
    <row r="4648" spans="1:29" s="246" customFormat="1" x14ac:dyDescent="0.3">
      <c r="A4648" s="189"/>
      <c r="F4648" s="247"/>
      <c r="J4648" s="189"/>
      <c r="K4648" s="189"/>
      <c r="L4648" s="189"/>
      <c r="M4648" s="189"/>
      <c r="N4648" s="189"/>
      <c r="O4648" s="189"/>
      <c r="P4648" s="189"/>
      <c r="Q4648" s="189"/>
      <c r="R4648" s="189"/>
      <c r="T4648" s="251"/>
      <c r="V4648" s="189"/>
      <c r="W4648" s="189"/>
      <c r="X4648" s="189"/>
      <c r="Y4648" s="189"/>
      <c r="AA4648" s="189"/>
      <c r="AB4648" s="189"/>
      <c r="AC4648" s="189"/>
    </row>
    <row r="4649" spans="1:29" s="246" customFormat="1" x14ac:dyDescent="0.3">
      <c r="A4649" s="189"/>
      <c r="F4649" s="247"/>
      <c r="J4649" s="189"/>
      <c r="K4649" s="189"/>
      <c r="L4649" s="189"/>
      <c r="M4649" s="189"/>
      <c r="N4649" s="189"/>
      <c r="O4649" s="189"/>
      <c r="P4649" s="189"/>
      <c r="Q4649" s="189"/>
      <c r="R4649" s="189"/>
      <c r="T4649" s="251"/>
      <c r="V4649" s="189"/>
      <c r="W4649" s="189"/>
      <c r="X4649" s="189"/>
      <c r="Y4649" s="189"/>
      <c r="AA4649" s="189"/>
      <c r="AB4649" s="189"/>
      <c r="AC4649" s="189"/>
    </row>
    <row r="4650" spans="1:29" s="246" customFormat="1" x14ac:dyDescent="0.3">
      <c r="A4650" s="189"/>
      <c r="F4650" s="247"/>
      <c r="J4650" s="189"/>
      <c r="K4650" s="189"/>
      <c r="L4650" s="189"/>
      <c r="M4650" s="189"/>
      <c r="N4650" s="189"/>
      <c r="O4650" s="189"/>
      <c r="P4650" s="189"/>
      <c r="Q4650" s="189"/>
      <c r="R4650" s="189"/>
      <c r="T4650" s="251"/>
      <c r="V4650" s="189"/>
      <c r="W4650" s="189"/>
      <c r="X4650" s="189"/>
      <c r="Y4650" s="189"/>
      <c r="AA4650" s="189"/>
      <c r="AB4650" s="189"/>
      <c r="AC4650" s="189"/>
    </row>
    <row r="4651" spans="1:29" s="246" customFormat="1" x14ac:dyDescent="0.3">
      <c r="A4651" s="189"/>
      <c r="F4651" s="247"/>
      <c r="J4651" s="189"/>
      <c r="K4651" s="189"/>
      <c r="L4651" s="189"/>
      <c r="M4651" s="189"/>
      <c r="N4651" s="189"/>
      <c r="O4651" s="189"/>
      <c r="P4651" s="189"/>
      <c r="Q4651" s="189"/>
      <c r="R4651" s="189"/>
      <c r="T4651" s="251"/>
      <c r="V4651" s="189"/>
      <c r="W4651" s="189"/>
      <c r="X4651" s="189"/>
      <c r="Y4651" s="189"/>
      <c r="AA4651" s="189"/>
      <c r="AB4651" s="189"/>
      <c r="AC4651" s="189"/>
    </row>
    <row r="4652" spans="1:29" s="246" customFormat="1" x14ac:dyDescent="0.3">
      <c r="A4652" s="189"/>
      <c r="F4652" s="247"/>
      <c r="J4652" s="189"/>
      <c r="K4652" s="189"/>
      <c r="L4652" s="189"/>
      <c r="M4652" s="189"/>
      <c r="N4652" s="189"/>
      <c r="O4652" s="189"/>
      <c r="P4652" s="189"/>
      <c r="Q4652" s="189"/>
      <c r="R4652" s="189"/>
      <c r="T4652" s="251"/>
      <c r="V4652" s="189"/>
      <c r="W4652" s="189"/>
      <c r="X4652" s="189"/>
      <c r="Y4652" s="189"/>
      <c r="AA4652" s="189"/>
      <c r="AB4652" s="189"/>
      <c r="AC4652" s="189"/>
    </row>
    <row r="4653" spans="1:29" s="246" customFormat="1" x14ac:dyDescent="0.3">
      <c r="A4653" s="189"/>
      <c r="F4653" s="247"/>
      <c r="J4653" s="189"/>
      <c r="K4653" s="189"/>
      <c r="L4653" s="189"/>
      <c r="M4653" s="189"/>
      <c r="N4653" s="189"/>
      <c r="O4653" s="189"/>
      <c r="P4653" s="189"/>
      <c r="Q4653" s="189"/>
      <c r="R4653" s="189"/>
      <c r="T4653" s="251"/>
      <c r="V4653" s="189"/>
      <c r="W4653" s="189"/>
      <c r="X4653" s="189"/>
      <c r="Y4653" s="189"/>
      <c r="AA4653" s="189"/>
      <c r="AB4653" s="189"/>
      <c r="AC4653" s="189"/>
    </row>
    <row r="4654" spans="1:29" s="246" customFormat="1" x14ac:dyDescent="0.3">
      <c r="A4654" s="189"/>
      <c r="F4654" s="247"/>
      <c r="J4654" s="189"/>
      <c r="K4654" s="189"/>
      <c r="L4654" s="189"/>
      <c r="M4654" s="189"/>
      <c r="N4654" s="189"/>
      <c r="O4654" s="189"/>
      <c r="P4654" s="189"/>
      <c r="Q4654" s="189"/>
      <c r="R4654" s="189"/>
      <c r="T4654" s="251"/>
      <c r="V4654" s="189"/>
      <c r="W4654" s="189"/>
      <c r="X4654" s="189"/>
      <c r="Y4654" s="189"/>
      <c r="AA4654" s="189"/>
      <c r="AB4654" s="189"/>
      <c r="AC4654" s="189"/>
    </row>
    <row r="4655" spans="1:29" s="246" customFormat="1" x14ac:dyDescent="0.3">
      <c r="A4655" s="189"/>
      <c r="F4655" s="247"/>
      <c r="J4655" s="189"/>
      <c r="K4655" s="189"/>
      <c r="L4655" s="189"/>
      <c r="M4655" s="189"/>
      <c r="N4655" s="189"/>
      <c r="O4655" s="189"/>
      <c r="P4655" s="189"/>
      <c r="Q4655" s="189"/>
      <c r="R4655" s="189"/>
      <c r="T4655" s="251"/>
      <c r="V4655" s="189"/>
      <c r="W4655" s="189"/>
      <c r="X4655" s="189"/>
      <c r="Y4655" s="189"/>
      <c r="AA4655" s="189"/>
      <c r="AB4655" s="189"/>
      <c r="AC4655" s="189"/>
    </row>
    <row r="4656" spans="1:29" s="246" customFormat="1" x14ac:dyDescent="0.3">
      <c r="A4656" s="189"/>
      <c r="F4656" s="247"/>
      <c r="J4656" s="189"/>
      <c r="K4656" s="189"/>
      <c r="L4656" s="189"/>
      <c r="M4656" s="189"/>
      <c r="N4656" s="189"/>
      <c r="O4656" s="189"/>
      <c r="P4656" s="189"/>
      <c r="Q4656" s="189"/>
      <c r="R4656" s="189"/>
      <c r="T4656" s="251"/>
      <c r="V4656" s="189"/>
      <c r="W4656" s="189"/>
      <c r="X4656" s="189"/>
      <c r="Y4656" s="189"/>
      <c r="AA4656" s="189"/>
      <c r="AB4656" s="189"/>
      <c r="AC4656" s="189"/>
    </row>
    <row r="4657" spans="14:25" s="246" customFormat="1" x14ac:dyDescent="0.3">
      <c r="N4657" s="189"/>
      <c r="V4657" s="189"/>
      <c r="W4657" s="189"/>
      <c r="X4657" s="189"/>
      <c r="Y4657" s="189"/>
    </row>
    <row r="4658" spans="14:25" s="246" customFormat="1" x14ac:dyDescent="0.3">
      <c r="N4658" s="189"/>
      <c r="V4658" s="189"/>
      <c r="W4658" s="189"/>
      <c r="X4658" s="189"/>
      <c r="Y4658" s="189"/>
    </row>
    <row r="4659" spans="14:25" s="246" customFormat="1" x14ac:dyDescent="0.3">
      <c r="N4659" s="189"/>
      <c r="V4659" s="189"/>
      <c r="W4659" s="189"/>
      <c r="X4659" s="189"/>
      <c r="Y4659" s="189"/>
    </row>
    <row r="4660" spans="14:25" s="246" customFormat="1" x14ac:dyDescent="0.3">
      <c r="N4660" s="189"/>
      <c r="V4660" s="189"/>
      <c r="W4660" s="189"/>
      <c r="X4660" s="189"/>
      <c r="Y4660" s="189"/>
    </row>
    <row r="4661" spans="14:25" s="246" customFormat="1" x14ac:dyDescent="0.3">
      <c r="N4661" s="189"/>
      <c r="V4661" s="189"/>
      <c r="W4661" s="189"/>
      <c r="X4661" s="189"/>
      <c r="Y4661" s="189"/>
    </row>
    <row r="4662" spans="14:25" s="246" customFormat="1" x14ac:dyDescent="0.3">
      <c r="N4662" s="189"/>
      <c r="V4662" s="189"/>
      <c r="W4662" s="189"/>
      <c r="X4662" s="189"/>
      <c r="Y4662" s="189"/>
    </row>
    <row r="4663" spans="14:25" s="246" customFormat="1" x14ac:dyDescent="0.3">
      <c r="N4663" s="189"/>
      <c r="V4663" s="189"/>
      <c r="W4663" s="189"/>
      <c r="X4663" s="189"/>
      <c r="Y4663" s="189"/>
    </row>
    <row r="4664" spans="14:25" s="246" customFormat="1" x14ac:dyDescent="0.3">
      <c r="N4664" s="189"/>
      <c r="V4664" s="189"/>
      <c r="W4664" s="189"/>
      <c r="X4664" s="189"/>
      <c r="Y4664" s="189"/>
    </row>
    <row r="4665" spans="14:25" s="246" customFormat="1" x14ac:dyDescent="0.3">
      <c r="N4665" s="189"/>
      <c r="V4665" s="189"/>
      <c r="W4665" s="189"/>
      <c r="X4665" s="189"/>
      <c r="Y4665" s="189"/>
    </row>
    <row r="4666" spans="14:25" s="246" customFormat="1" x14ac:dyDescent="0.3">
      <c r="N4666" s="189"/>
      <c r="V4666" s="189"/>
      <c r="W4666" s="189"/>
      <c r="X4666" s="189"/>
      <c r="Y4666" s="189"/>
    </row>
    <row r="4667" spans="14:25" s="246" customFormat="1" x14ac:dyDescent="0.3">
      <c r="N4667" s="189"/>
      <c r="V4667" s="189"/>
      <c r="W4667" s="189"/>
      <c r="X4667" s="189"/>
      <c r="Y4667" s="189"/>
    </row>
    <row r="4668" spans="14:25" s="246" customFormat="1" x14ac:dyDescent="0.3">
      <c r="N4668" s="189"/>
      <c r="V4668" s="189"/>
      <c r="W4668" s="189"/>
      <c r="X4668" s="189"/>
      <c r="Y4668" s="189"/>
    </row>
    <row r="4669" spans="14:25" s="246" customFormat="1" x14ac:dyDescent="0.3">
      <c r="N4669" s="189"/>
      <c r="V4669" s="189"/>
      <c r="W4669" s="189"/>
      <c r="X4669" s="189"/>
      <c r="Y4669" s="189"/>
    </row>
    <row r="4670" spans="14:25" s="246" customFormat="1" x14ac:dyDescent="0.3">
      <c r="N4670" s="189"/>
      <c r="V4670" s="189"/>
      <c r="W4670" s="189"/>
      <c r="X4670" s="189"/>
      <c r="Y4670" s="189"/>
    </row>
    <row r="4671" spans="14:25" s="246" customFormat="1" x14ac:dyDescent="0.3">
      <c r="N4671" s="189"/>
      <c r="V4671" s="189"/>
      <c r="W4671" s="189"/>
      <c r="X4671" s="189"/>
      <c r="Y4671" s="189"/>
    </row>
    <row r="4672" spans="14:25" s="246" customFormat="1" x14ac:dyDescent="0.3">
      <c r="N4672" s="189"/>
      <c r="V4672" s="189"/>
      <c r="W4672" s="189"/>
      <c r="X4672" s="189"/>
      <c r="Y4672" s="189"/>
    </row>
    <row r="4673" spans="14:25" s="246" customFormat="1" x14ac:dyDescent="0.3">
      <c r="N4673" s="189"/>
      <c r="V4673" s="189"/>
      <c r="W4673" s="189"/>
      <c r="X4673" s="189"/>
      <c r="Y4673" s="189"/>
    </row>
    <row r="4674" spans="14:25" s="246" customFormat="1" x14ac:dyDescent="0.3">
      <c r="N4674" s="189"/>
      <c r="V4674" s="189"/>
      <c r="W4674" s="189"/>
      <c r="X4674" s="189"/>
      <c r="Y4674" s="189"/>
    </row>
    <row r="4675" spans="14:25" s="246" customFormat="1" x14ac:dyDescent="0.3">
      <c r="N4675" s="189"/>
      <c r="V4675" s="189"/>
      <c r="W4675" s="189"/>
      <c r="X4675" s="189"/>
      <c r="Y4675" s="189"/>
    </row>
    <row r="4676" spans="14:25" s="246" customFormat="1" x14ac:dyDescent="0.3">
      <c r="N4676" s="189"/>
      <c r="V4676" s="189"/>
      <c r="W4676" s="189"/>
      <c r="X4676" s="189"/>
      <c r="Y4676" s="189"/>
    </row>
    <row r="4677" spans="14:25" s="246" customFormat="1" x14ac:dyDescent="0.3">
      <c r="N4677" s="189"/>
      <c r="V4677" s="189"/>
      <c r="W4677" s="189"/>
      <c r="X4677" s="189"/>
      <c r="Y4677" s="189"/>
    </row>
    <row r="4678" spans="14:25" s="246" customFormat="1" x14ac:dyDescent="0.3">
      <c r="N4678" s="189"/>
      <c r="V4678" s="189"/>
      <c r="W4678" s="189"/>
      <c r="X4678" s="189"/>
      <c r="Y4678" s="189"/>
    </row>
    <row r="4679" spans="14:25" s="246" customFormat="1" x14ac:dyDescent="0.3">
      <c r="N4679" s="189"/>
      <c r="V4679" s="189"/>
      <c r="W4679" s="189"/>
      <c r="X4679" s="189"/>
      <c r="Y4679" s="189"/>
    </row>
    <row r="4680" spans="14:25" s="246" customFormat="1" x14ac:dyDescent="0.3">
      <c r="N4680" s="189"/>
      <c r="V4680" s="189"/>
      <c r="W4680" s="189"/>
      <c r="X4680" s="189"/>
      <c r="Y4680" s="189"/>
    </row>
    <row r="4681" spans="14:25" s="246" customFormat="1" x14ac:dyDescent="0.3">
      <c r="N4681" s="189"/>
      <c r="V4681" s="189"/>
      <c r="W4681" s="189"/>
      <c r="X4681" s="189"/>
      <c r="Y4681" s="189"/>
    </row>
    <row r="4682" spans="14:25" s="246" customFormat="1" x14ac:dyDescent="0.3">
      <c r="N4682" s="189"/>
      <c r="V4682" s="189"/>
      <c r="W4682" s="189"/>
      <c r="X4682" s="189"/>
      <c r="Y4682" s="189"/>
    </row>
    <row r="4683" spans="14:25" s="246" customFormat="1" x14ac:dyDescent="0.3">
      <c r="N4683" s="189"/>
      <c r="V4683" s="189"/>
      <c r="W4683" s="189"/>
      <c r="X4683" s="189"/>
      <c r="Y4683" s="189"/>
    </row>
    <row r="4684" spans="14:25" s="246" customFormat="1" x14ac:dyDescent="0.3">
      <c r="N4684" s="189"/>
      <c r="V4684" s="189"/>
      <c r="W4684" s="189"/>
      <c r="X4684" s="189"/>
      <c r="Y4684" s="189"/>
    </row>
    <row r="4685" spans="14:25" s="246" customFormat="1" x14ac:dyDescent="0.3">
      <c r="N4685" s="189"/>
      <c r="V4685" s="189"/>
      <c r="W4685" s="189"/>
      <c r="X4685" s="189"/>
      <c r="Y4685" s="189"/>
    </row>
    <row r="4686" spans="14:25" s="246" customFormat="1" x14ac:dyDescent="0.3">
      <c r="N4686" s="189"/>
      <c r="V4686" s="189"/>
      <c r="W4686" s="189"/>
      <c r="X4686" s="189"/>
      <c r="Y4686" s="189"/>
    </row>
    <row r="4687" spans="14:25" s="246" customFormat="1" x14ac:dyDescent="0.3">
      <c r="N4687" s="189"/>
      <c r="V4687" s="189"/>
      <c r="W4687" s="189"/>
      <c r="X4687" s="189"/>
      <c r="Y4687" s="189"/>
    </row>
    <row r="4688" spans="14:25" s="246" customFormat="1" x14ac:dyDescent="0.3">
      <c r="N4688" s="189"/>
      <c r="V4688" s="189"/>
      <c r="W4688" s="189"/>
      <c r="X4688" s="189"/>
      <c r="Y4688" s="189"/>
    </row>
    <row r="4689" spans="14:25" s="246" customFormat="1" x14ac:dyDescent="0.3">
      <c r="N4689" s="189"/>
      <c r="V4689" s="189"/>
      <c r="W4689" s="189"/>
      <c r="X4689" s="189"/>
      <c r="Y4689" s="189"/>
    </row>
    <row r="4690" spans="14:25" s="246" customFormat="1" x14ac:dyDescent="0.3">
      <c r="N4690" s="189"/>
      <c r="V4690" s="189"/>
      <c r="W4690" s="189"/>
      <c r="X4690" s="189"/>
      <c r="Y4690" s="189"/>
    </row>
    <row r="4691" spans="14:25" s="246" customFormat="1" x14ac:dyDescent="0.3">
      <c r="N4691" s="189"/>
      <c r="V4691" s="189"/>
      <c r="W4691" s="189"/>
      <c r="X4691" s="189"/>
      <c r="Y4691" s="189"/>
    </row>
    <row r="4692" spans="14:25" s="246" customFormat="1" x14ac:dyDescent="0.3">
      <c r="N4692" s="189"/>
      <c r="V4692" s="189"/>
      <c r="W4692" s="189"/>
      <c r="X4692" s="189"/>
      <c r="Y4692" s="189"/>
    </row>
    <row r="4693" spans="14:25" s="246" customFormat="1" x14ac:dyDescent="0.3">
      <c r="N4693" s="189"/>
      <c r="V4693" s="189"/>
      <c r="W4693" s="189"/>
      <c r="X4693" s="189"/>
      <c r="Y4693" s="189"/>
    </row>
    <row r="4694" spans="14:25" s="246" customFormat="1" x14ac:dyDescent="0.3">
      <c r="N4694" s="189"/>
      <c r="V4694" s="189"/>
      <c r="W4694" s="189"/>
      <c r="X4694" s="189"/>
      <c r="Y4694" s="189"/>
    </row>
    <row r="4695" spans="14:25" s="246" customFormat="1" x14ac:dyDescent="0.3">
      <c r="N4695" s="189"/>
      <c r="V4695" s="189"/>
      <c r="W4695" s="189"/>
      <c r="X4695" s="189"/>
      <c r="Y4695" s="189"/>
    </row>
    <row r="4696" spans="14:25" s="246" customFormat="1" x14ac:dyDescent="0.3">
      <c r="N4696" s="189"/>
      <c r="V4696" s="189"/>
      <c r="W4696" s="189"/>
      <c r="X4696" s="189"/>
      <c r="Y4696" s="189"/>
    </row>
    <row r="4697" spans="14:25" s="246" customFormat="1" x14ac:dyDescent="0.3">
      <c r="N4697" s="189"/>
      <c r="V4697" s="189"/>
      <c r="W4697" s="189"/>
      <c r="X4697" s="189"/>
      <c r="Y4697" s="189"/>
    </row>
    <row r="4698" spans="14:25" s="246" customFormat="1" x14ac:dyDescent="0.3">
      <c r="N4698" s="189"/>
      <c r="V4698" s="189"/>
      <c r="W4698" s="189"/>
      <c r="X4698" s="189"/>
      <c r="Y4698" s="189"/>
    </row>
    <row r="4699" spans="14:25" s="246" customFormat="1" x14ac:dyDescent="0.3">
      <c r="N4699" s="189"/>
      <c r="V4699" s="189"/>
      <c r="W4699" s="189"/>
      <c r="X4699" s="189"/>
      <c r="Y4699" s="189"/>
    </row>
    <row r="4700" spans="14:25" s="246" customFormat="1" x14ac:dyDescent="0.3">
      <c r="N4700" s="189"/>
      <c r="V4700" s="189"/>
      <c r="W4700" s="189"/>
      <c r="X4700" s="189"/>
      <c r="Y4700" s="189"/>
    </row>
    <row r="4701" spans="14:25" s="246" customFormat="1" x14ac:dyDescent="0.3">
      <c r="N4701" s="189"/>
      <c r="V4701" s="189"/>
      <c r="W4701" s="189"/>
      <c r="X4701" s="189"/>
      <c r="Y4701" s="189"/>
    </row>
    <row r="4702" spans="14:25" s="246" customFormat="1" x14ac:dyDescent="0.3">
      <c r="N4702" s="189"/>
      <c r="V4702" s="189"/>
      <c r="W4702" s="189"/>
      <c r="X4702" s="189"/>
      <c r="Y4702" s="189"/>
    </row>
    <row r="4703" spans="14:25" s="246" customFormat="1" x14ac:dyDescent="0.3">
      <c r="N4703" s="189"/>
      <c r="V4703" s="189"/>
      <c r="W4703" s="189"/>
      <c r="X4703" s="189"/>
      <c r="Y4703" s="189"/>
    </row>
    <row r="4704" spans="14:25" s="246" customFormat="1" x14ac:dyDescent="0.3">
      <c r="N4704" s="189"/>
      <c r="V4704" s="189"/>
      <c r="W4704" s="189"/>
      <c r="X4704" s="189"/>
      <c r="Y4704" s="189"/>
    </row>
    <row r="4705" spans="14:25" s="246" customFormat="1" x14ac:dyDescent="0.3">
      <c r="N4705" s="189"/>
      <c r="V4705" s="189"/>
      <c r="W4705" s="189"/>
      <c r="X4705" s="189"/>
      <c r="Y4705" s="189"/>
    </row>
    <row r="4706" spans="14:25" s="246" customFormat="1" x14ac:dyDescent="0.3">
      <c r="N4706" s="189"/>
      <c r="V4706" s="189"/>
      <c r="W4706" s="189"/>
      <c r="X4706" s="189"/>
      <c r="Y4706" s="189"/>
    </row>
    <row r="4707" spans="14:25" s="246" customFormat="1" x14ac:dyDescent="0.3">
      <c r="N4707" s="189"/>
      <c r="V4707" s="189"/>
      <c r="W4707" s="189"/>
      <c r="X4707" s="189"/>
      <c r="Y4707" s="189"/>
    </row>
    <row r="4708" spans="14:25" s="246" customFormat="1" x14ac:dyDescent="0.3">
      <c r="N4708" s="189"/>
      <c r="V4708" s="189"/>
      <c r="W4708" s="189"/>
      <c r="X4708" s="189"/>
      <c r="Y4708" s="189"/>
    </row>
    <row r="4709" spans="14:25" s="246" customFormat="1" x14ac:dyDescent="0.3">
      <c r="N4709" s="189"/>
      <c r="V4709" s="189"/>
      <c r="W4709" s="189"/>
      <c r="X4709" s="189"/>
      <c r="Y4709" s="189"/>
    </row>
    <row r="4710" spans="14:25" s="246" customFormat="1" x14ac:dyDescent="0.3">
      <c r="N4710" s="189"/>
      <c r="V4710" s="189"/>
      <c r="W4710" s="189"/>
      <c r="X4710" s="189"/>
      <c r="Y4710" s="189"/>
    </row>
    <row r="4711" spans="14:25" s="246" customFormat="1" x14ac:dyDescent="0.3">
      <c r="N4711" s="189"/>
      <c r="V4711" s="189"/>
      <c r="W4711" s="189"/>
      <c r="X4711" s="189"/>
      <c r="Y4711" s="189"/>
    </row>
    <row r="4712" spans="14:25" s="246" customFormat="1" x14ac:dyDescent="0.3">
      <c r="N4712" s="189"/>
      <c r="V4712" s="189"/>
      <c r="W4712" s="189"/>
      <c r="X4712" s="189"/>
      <c r="Y4712" s="189"/>
    </row>
    <row r="4713" spans="14:25" s="246" customFormat="1" x14ac:dyDescent="0.3">
      <c r="N4713" s="189"/>
      <c r="V4713" s="189"/>
      <c r="W4713" s="189"/>
      <c r="X4713" s="189"/>
      <c r="Y4713" s="189"/>
    </row>
    <row r="4714" spans="14:25" s="246" customFormat="1" x14ac:dyDescent="0.3">
      <c r="N4714" s="189"/>
      <c r="V4714" s="189"/>
      <c r="W4714" s="189"/>
      <c r="X4714" s="189"/>
      <c r="Y4714" s="189"/>
    </row>
    <row r="4715" spans="14:25" s="246" customFormat="1" x14ac:dyDescent="0.3">
      <c r="N4715" s="189"/>
      <c r="V4715" s="189"/>
      <c r="W4715" s="189"/>
      <c r="X4715" s="189"/>
      <c r="Y4715" s="189"/>
    </row>
    <row r="4716" spans="14:25" s="246" customFormat="1" x14ac:dyDescent="0.3">
      <c r="N4716" s="189"/>
      <c r="V4716" s="189"/>
      <c r="W4716" s="189"/>
      <c r="X4716" s="189"/>
      <c r="Y4716" s="189"/>
    </row>
    <row r="4717" spans="14:25" s="246" customFormat="1" x14ac:dyDescent="0.3">
      <c r="N4717" s="189"/>
      <c r="V4717" s="189"/>
      <c r="W4717" s="189"/>
      <c r="X4717" s="189"/>
      <c r="Y4717" s="189"/>
    </row>
    <row r="4718" spans="14:25" s="246" customFormat="1" x14ac:dyDescent="0.3">
      <c r="N4718" s="189"/>
      <c r="V4718" s="189"/>
      <c r="W4718" s="189"/>
      <c r="X4718" s="189"/>
      <c r="Y4718" s="189"/>
    </row>
    <row r="4719" spans="14:25" s="246" customFormat="1" x14ac:dyDescent="0.3">
      <c r="N4719" s="189"/>
      <c r="V4719" s="189"/>
      <c r="W4719" s="189"/>
      <c r="X4719" s="189"/>
      <c r="Y4719" s="189"/>
    </row>
    <row r="4720" spans="14:25" s="246" customFormat="1" x14ac:dyDescent="0.3">
      <c r="N4720" s="189"/>
      <c r="V4720" s="189"/>
      <c r="W4720" s="189"/>
      <c r="X4720" s="189"/>
      <c r="Y4720" s="189"/>
    </row>
    <row r="4721" spans="14:25" s="246" customFormat="1" x14ac:dyDescent="0.3">
      <c r="N4721" s="189"/>
      <c r="V4721" s="189"/>
      <c r="W4721" s="189"/>
      <c r="X4721" s="189"/>
      <c r="Y4721" s="189"/>
    </row>
    <row r="4722" spans="14:25" s="246" customFormat="1" x14ac:dyDescent="0.3">
      <c r="N4722" s="189"/>
      <c r="V4722" s="189"/>
      <c r="W4722" s="189"/>
      <c r="X4722" s="189"/>
      <c r="Y4722" s="189"/>
    </row>
    <row r="4723" spans="14:25" s="246" customFormat="1" x14ac:dyDescent="0.3">
      <c r="N4723" s="189"/>
      <c r="V4723" s="189"/>
      <c r="W4723" s="189"/>
      <c r="X4723" s="189"/>
      <c r="Y4723" s="189"/>
    </row>
    <row r="4724" spans="14:25" s="246" customFormat="1" x14ac:dyDescent="0.3">
      <c r="N4724" s="189"/>
      <c r="V4724" s="189"/>
      <c r="W4724" s="189"/>
      <c r="X4724" s="189"/>
      <c r="Y4724" s="189"/>
    </row>
    <row r="4725" spans="14:25" s="246" customFormat="1" x14ac:dyDescent="0.3">
      <c r="N4725" s="189"/>
      <c r="V4725" s="189"/>
      <c r="W4725" s="189"/>
      <c r="X4725" s="189"/>
      <c r="Y4725" s="189"/>
    </row>
    <row r="4726" spans="14:25" s="246" customFormat="1" x14ac:dyDescent="0.3">
      <c r="N4726" s="189"/>
      <c r="V4726" s="189"/>
      <c r="W4726" s="189"/>
      <c r="X4726" s="189"/>
      <c r="Y4726" s="189"/>
    </row>
    <row r="4727" spans="14:25" s="246" customFormat="1" x14ac:dyDescent="0.3">
      <c r="N4727" s="189"/>
      <c r="V4727" s="189"/>
      <c r="W4727" s="189"/>
      <c r="X4727" s="189"/>
      <c r="Y4727" s="189"/>
    </row>
    <row r="4728" spans="14:25" s="246" customFormat="1" x14ac:dyDescent="0.3">
      <c r="N4728" s="189"/>
      <c r="V4728" s="189"/>
      <c r="W4728" s="189"/>
      <c r="X4728" s="189"/>
      <c r="Y4728" s="189"/>
    </row>
    <row r="4729" spans="14:25" s="246" customFormat="1" x14ac:dyDescent="0.3">
      <c r="N4729" s="189"/>
      <c r="V4729" s="189"/>
      <c r="W4729" s="189"/>
      <c r="X4729" s="189"/>
      <c r="Y4729" s="189"/>
    </row>
    <row r="4730" spans="14:25" s="246" customFormat="1" x14ac:dyDescent="0.3">
      <c r="N4730" s="189"/>
      <c r="V4730" s="189"/>
      <c r="W4730" s="189"/>
      <c r="X4730" s="189"/>
      <c r="Y4730" s="189"/>
    </row>
    <row r="4731" spans="14:25" s="246" customFormat="1" x14ac:dyDescent="0.3">
      <c r="N4731" s="189"/>
      <c r="V4731" s="189"/>
      <c r="W4731" s="189"/>
      <c r="X4731" s="189"/>
      <c r="Y4731" s="189"/>
    </row>
    <row r="4732" spans="14:25" s="246" customFormat="1" x14ac:dyDescent="0.3">
      <c r="N4732" s="189"/>
      <c r="V4732" s="189"/>
      <c r="W4732" s="189"/>
      <c r="X4732" s="189"/>
      <c r="Y4732" s="189"/>
    </row>
    <row r="4733" spans="14:25" s="246" customFormat="1" x14ac:dyDescent="0.3">
      <c r="N4733" s="189"/>
      <c r="V4733" s="189"/>
      <c r="W4733" s="189"/>
      <c r="X4733" s="189"/>
      <c r="Y4733" s="189"/>
    </row>
    <row r="4734" spans="14:25" s="246" customFormat="1" x14ac:dyDescent="0.3">
      <c r="N4734" s="189"/>
      <c r="V4734" s="189"/>
      <c r="W4734" s="189"/>
      <c r="X4734" s="189"/>
      <c r="Y4734" s="189"/>
    </row>
    <row r="4735" spans="14:25" s="246" customFormat="1" x14ac:dyDescent="0.3">
      <c r="N4735" s="189"/>
      <c r="V4735" s="189"/>
      <c r="W4735" s="189"/>
      <c r="X4735" s="189"/>
      <c r="Y4735" s="189"/>
    </row>
    <row r="4736" spans="14:25" s="246" customFormat="1" x14ac:dyDescent="0.3">
      <c r="N4736" s="189"/>
      <c r="V4736" s="189"/>
      <c r="W4736" s="189"/>
      <c r="X4736" s="189"/>
      <c r="Y4736" s="189"/>
    </row>
    <row r="4737" spans="14:25" s="246" customFormat="1" x14ac:dyDescent="0.3">
      <c r="N4737" s="189"/>
      <c r="V4737" s="189"/>
      <c r="W4737" s="189"/>
      <c r="X4737" s="189"/>
      <c r="Y4737" s="189"/>
    </row>
    <row r="4738" spans="14:25" s="246" customFormat="1" x14ac:dyDescent="0.3">
      <c r="N4738" s="189"/>
      <c r="V4738" s="189"/>
      <c r="W4738" s="189"/>
      <c r="X4738" s="189"/>
      <c r="Y4738" s="189"/>
    </row>
    <row r="4739" spans="14:25" s="246" customFormat="1" x14ac:dyDescent="0.3">
      <c r="N4739" s="189"/>
      <c r="V4739" s="189"/>
      <c r="W4739" s="189"/>
      <c r="X4739" s="189"/>
      <c r="Y4739" s="189"/>
    </row>
    <row r="4740" spans="14:25" s="246" customFormat="1" x14ac:dyDescent="0.3">
      <c r="N4740" s="189"/>
      <c r="V4740" s="189"/>
      <c r="W4740" s="189"/>
      <c r="X4740" s="189"/>
      <c r="Y4740" s="189"/>
    </row>
    <row r="4741" spans="14:25" s="246" customFormat="1" x14ac:dyDescent="0.3">
      <c r="N4741" s="189"/>
      <c r="V4741" s="189"/>
      <c r="W4741" s="189"/>
      <c r="X4741" s="189"/>
      <c r="Y4741" s="189"/>
    </row>
    <row r="4742" spans="14:25" s="246" customFormat="1" x14ac:dyDescent="0.3">
      <c r="N4742" s="189"/>
      <c r="V4742" s="189"/>
      <c r="W4742" s="189"/>
      <c r="X4742" s="189"/>
      <c r="Y4742" s="189"/>
    </row>
    <row r="4743" spans="14:25" s="246" customFormat="1" x14ac:dyDescent="0.3">
      <c r="N4743" s="189"/>
      <c r="V4743" s="189"/>
      <c r="W4743" s="189"/>
      <c r="X4743" s="189"/>
      <c r="Y4743" s="189"/>
    </row>
    <row r="4744" spans="14:25" s="246" customFormat="1" x14ac:dyDescent="0.3">
      <c r="N4744" s="189"/>
      <c r="V4744" s="189"/>
      <c r="W4744" s="189"/>
      <c r="X4744" s="189"/>
      <c r="Y4744" s="189"/>
    </row>
    <row r="4745" spans="14:25" s="246" customFormat="1" x14ac:dyDescent="0.3">
      <c r="N4745" s="189"/>
      <c r="V4745" s="189"/>
      <c r="W4745" s="189"/>
      <c r="X4745" s="189"/>
      <c r="Y4745" s="189"/>
    </row>
    <row r="4746" spans="14:25" s="246" customFormat="1" x14ac:dyDescent="0.3">
      <c r="N4746" s="189"/>
      <c r="V4746" s="189"/>
      <c r="W4746" s="189"/>
      <c r="X4746" s="189"/>
      <c r="Y4746" s="189"/>
    </row>
    <row r="4747" spans="14:25" s="246" customFormat="1" x14ac:dyDescent="0.3">
      <c r="N4747" s="189"/>
      <c r="V4747" s="189"/>
      <c r="W4747" s="189"/>
      <c r="X4747" s="189"/>
      <c r="Y4747" s="189"/>
    </row>
    <row r="4748" spans="14:25" s="246" customFormat="1" x14ac:dyDescent="0.3">
      <c r="N4748" s="189"/>
      <c r="V4748" s="189"/>
      <c r="W4748" s="189"/>
      <c r="X4748" s="189"/>
      <c r="Y4748" s="189"/>
    </row>
    <row r="4749" spans="14:25" s="246" customFormat="1" x14ac:dyDescent="0.3">
      <c r="N4749" s="189"/>
      <c r="V4749" s="189"/>
      <c r="W4749" s="189"/>
      <c r="X4749" s="189"/>
      <c r="Y4749" s="189"/>
    </row>
    <row r="4750" spans="14:25" s="246" customFormat="1" x14ac:dyDescent="0.3">
      <c r="N4750" s="189"/>
      <c r="V4750" s="189"/>
      <c r="W4750" s="189"/>
      <c r="X4750" s="189"/>
      <c r="Y4750" s="189"/>
    </row>
    <row r="4751" spans="14:25" s="246" customFormat="1" x14ac:dyDescent="0.3">
      <c r="N4751" s="189"/>
      <c r="V4751" s="189"/>
      <c r="W4751" s="189"/>
      <c r="X4751" s="189"/>
      <c r="Y4751" s="189"/>
    </row>
    <row r="4752" spans="14:25" s="246" customFormat="1" x14ac:dyDescent="0.3">
      <c r="N4752" s="189"/>
      <c r="V4752" s="189"/>
      <c r="W4752" s="189"/>
      <c r="X4752" s="189"/>
      <c r="Y4752" s="189"/>
    </row>
    <row r="4753" spans="14:25" s="246" customFormat="1" x14ac:dyDescent="0.3">
      <c r="N4753" s="189"/>
      <c r="V4753" s="189"/>
      <c r="W4753" s="189"/>
      <c r="X4753" s="189"/>
      <c r="Y4753" s="189"/>
    </row>
    <row r="4754" spans="14:25" s="246" customFormat="1" x14ac:dyDescent="0.3">
      <c r="N4754" s="189"/>
      <c r="V4754" s="189"/>
      <c r="W4754" s="189"/>
      <c r="X4754" s="189"/>
      <c r="Y4754" s="189"/>
    </row>
    <row r="4755" spans="14:25" s="246" customFormat="1" x14ac:dyDescent="0.3">
      <c r="N4755" s="189"/>
      <c r="V4755" s="189"/>
      <c r="W4755" s="189"/>
      <c r="X4755" s="189"/>
      <c r="Y4755" s="189"/>
    </row>
    <row r="4756" spans="14:25" s="246" customFormat="1" x14ac:dyDescent="0.3">
      <c r="N4756" s="189"/>
      <c r="V4756" s="189"/>
      <c r="W4756" s="189"/>
      <c r="X4756" s="189"/>
      <c r="Y4756" s="189"/>
    </row>
    <row r="4757" spans="14:25" s="246" customFormat="1" x14ac:dyDescent="0.3">
      <c r="N4757" s="189"/>
      <c r="V4757" s="189"/>
      <c r="W4757" s="189"/>
      <c r="X4757" s="189"/>
      <c r="Y4757" s="189"/>
    </row>
    <row r="4758" spans="14:25" s="246" customFormat="1" x14ac:dyDescent="0.3">
      <c r="N4758" s="189"/>
      <c r="V4758" s="189"/>
      <c r="W4758" s="189"/>
      <c r="X4758" s="189"/>
      <c r="Y4758" s="189"/>
    </row>
    <row r="4759" spans="14:25" s="246" customFormat="1" x14ac:dyDescent="0.3">
      <c r="N4759" s="189"/>
      <c r="V4759" s="189"/>
      <c r="W4759" s="189"/>
      <c r="X4759" s="189"/>
      <c r="Y4759" s="189"/>
    </row>
    <row r="4760" spans="14:25" s="246" customFormat="1" x14ac:dyDescent="0.3">
      <c r="N4760" s="189"/>
      <c r="V4760" s="189"/>
      <c r="W4760" s="189"/>
      <c r="X4760" s="189"/>
      <c r="Y4760" s="189"/>
    </row>
    <row r="4761" spans="14:25" s="246" customFormat="1" x14ac:dyDescent="0.3">
      <c r="N4761" s="189"/>
      <c r="V4761" s="189"/>
      <c r="W4761" s="189"/>
      <c r="X4761" s="189"/>
      <c r="Y4761" s="189"/>
    </row>
    <row r="4762" spans="14:25" s="246" customFormat="1" x14ac:dyDescent="0.3">
      <c r="N4762" s="189"/>
      <c r="V4762" s="189"/>
      <c r="W4762" s="189"/>
      <c r="X4762" s="189"/>
      <c r="Y4762" s="189"/>
    </row>
    <row r="4763" spans="14:25" s="246" customFormat="1" x14ac:dyDescent="0.3">
      <c r="N4763" s="189"/>
      <c r="V4763" s="189"/>
      <c r="W4763" s="189"/>
      <c r="X4763" s="189"/>
      <c r="Y4763" s="189"/>
    </row>
    <row r="4764" spans="14:25" s="246" customFormat="1" x14ac:dyDescent="0.3">
      <c r="N4764" s="189"/>
      <c r="V4764" s="189"/>
      <c r="W4764" s="189"/>
      <c r="X4764" s="189"/>
      <c r="Y4764" s="189"/>
    </row>
    <row r="4765" spans="14:25" s="246" customFormat="1" x14ac:dyDescent="0.3">
      <c r="N4765" s="189"/>
      <c r="V4765" s="189"/>
      <c r="W4765" s="189"/>
      <c r="X4765" s="189"/>
      <c r="Y4765" s="189"/>
    </row>
    <row r="4766" spans="14:25" s="246" customFormat="1" x14ac:dyDescent="0.3">
      <c r="N4766" s="189"/>
      <c r="V4766" s="189"/>
      <c r="W4766" s="189"/>
      <c r="X4766" s="189"/>
      <c r="Y4766" s="189"/>
    </row>
    <row r="4767" spans="14:25" s="246" customFormat="1" x14ac:dyDescent="0.3">
      <c r="N4767" s="189"/>
      <c r="V4767" s="189"/>
      <c r="W4767" s="189"/>
      <c r="X4767" s="189"/>
      <c r="Y4767" s="189"/>
    </row>
    <row r="4768" spans="14:25" s="246" customFormat="1" x14ac:dyDescent="0.3">
      <c r="N4768" s="189"/>
      <c r="V4768" s="189"/>
      <c r="W4768" s="189"/>
      <c r="X4768" s="189"/>
      <c r="Y4768" s="189"/>
    </row>
    <row r="4769" spans="14:25" s="246" customFormat="1" x14ac:dyDescent="0.3">
      <c r="N4769" s="189"/>
      <c r="V4769" s="189"/>
      <c r="W4769" s="189"/>
      <c r="X4769" s="189"/>
      <c r="Y4769" s="189"/>
    </row>
    <row r="4770" spans="14:25" s="246" customFormat="1" x14ac:dyDescent="0.3">
      <c r="N4770" s="189"/>
      <c r="V4770" s="189"/>
      <c r="W4770" s="189"/>
      <c r="X4770" s="189"/>
      <c r="Y4770" s="189"/>
    </row>
    <row r="4771" spans="14:25" s="246" customFormat="1" x14ac:dyDescent="0.3">
      <c r="N4771" s="189"/>
      <c r="V4771" s="189"/>
      <c r="W4771" s="189"/>
      <c r="X4771" s="189"/>
      <c r="Y4771" s="189"/>
    </row>
    <row r="4772" spans="14:25" s="246" customFormat="1" x14ac:dyDescent="0.3">
      <c r="N4772" s="189"/>
      <c r="V4772" s="189"/>
      <c r="W4772" s="189"/>
      <c r="X4772" s="189"/>
      <c r="Y4772" s="189"/>
    </row>
    <row r="4773" spans="14:25" s="246" customFormat="1" x14ac:dyDescent="0.3">
      <c r="N4773" s="189"/>
      <c r="V4773" s="189"/>
      <c r="W4773" s="189"/>
      <c r="X4773" s="189"/>
      <c r="Y4773" s="189"/>
    </row>
    <row r="4774" spans="14:25" s="246" customFormat="1" x14ac:dyDescent="0.3">
      <c r="N4774" s="189"/>
      <c r="V4774" s="189"/>
      <c r="W4774" s="189"/>
      <c r="X4774" s="189"/>
      <c r="Y4774" s="189"/>
    </row>
    <row r="4775" spans="14:25" s="246" customFormat="1" x14ac:dyDescent="0.3">
      <c r="N4775" s="189"/>
      <c r="V4775" s="189"/>
      <c r="W4775" s="189"/>
      <c r="X4775" s="189"/>
      <c r="Y4775" s="189"/>
    </row>
    <row r="4776" spans="14:25" s="246" customFormat="1" x14ac:dyDescent="0.3">
      <c r="N4776" s="189"/>
      <c r="V4776" s="189"/>
      <c r="W4776" s="189"/>
      <c r="X4776" s="189"/>
      <c r="Y4776" s="189"/>
    </row>
    <row r="4777" spans="14:25" s="246" customFormat="1" x14ac:dyDescent="0.3">
      <c r="N4777" s="189"/>
      <c r="V4777" s="189"/>
      <c r="W4777" s="189"/>
      <c r="X4777" s="189"/>
      <c r="Y4777" s="189"/>
    </row>
    <row r="4778" spans="14:25" s="246" customFormat="1" x14ac:dyDescent="0.3">
      <c r="N4778" s="189"/>
      <c r="V4778" s="189"/>
      <c r="W4778" s="189"/>
      <c r="X4778" s="189"/>
      <c r="Y4778" s="189"/>
    </row>
    <row r="4779" spans="14:25" s="246" customFormat="1" x14ac:dyDescent="0.3">
      <c r="N4779" s="189"/>
      <c r="V4779" s="189"/>
      <c r="W4779" s="189"/>
      <c r="X4779" s="189"/>
      <c r="Y4779" s="189"/>
    </row>
    <row r="4780" spans="14:25" s="246" customFormat="1" x14ac:dyDescent="0.3">
      <c r="N4780" s="189"/>
      <c r="V4780" s="189"/>
      <c r="W4780" s="189"/>
      <c r="X4780" s="189"/>
      <c r="Y4780" s="189"/>
    </row>
    <row r="4781" spans="14:25" s="246" customFormat="1" x14ac:dyDescent="0.3">
      <c r="N4781" s="189"/>
      <c r="V4781" s="189"/>
      <c r="W4781" s="189"/>
      <c r="X4781" s="189"/>
      <c r="Y4781" s="189"/>
    </row>
    <row r="4782" spans="14:25" s="246" customFormat="1" x14ac:dyDescent="0.3">
      <c r="N4782" s="189"/>
      <c r="V4782" s="189"/>
      <c r="W4782" s="189"/>
      <c r="X4782" s="189"/>
      <c r="Y4782" s="189"/>
    </row>
    <row r="4783" spans="14:25" s="246" customFormat="1" x14ac:dyDescent="0.3">
      <c r="N4783" s="189"/>
      <c r="V4783" s="189"/>
      <c r="W4783" s="189"/>
      <c r="X4783" s="189"/>
      <c r="Y4783" s="189"/>
    </row>
    <row r="4784" spans="14:25" s="246" customFormat="1" x14ac:dyDescent="0.3">
      <c r="N4784" s="189"/>
      <c r="V4784" s="189"/>
      <c r="W4784" s="189"/>
      <c r="X4784" s="189"/>
      <c r="Y4784" s="189"/>
    </row>
    <row r="4785" spans="14:25" s="246" customFormat="1" x14ac:dyDescent="0.3">
      <c r="N4785" s="189"/>
      <c r="V4785" s="189"/>
      <c r="W4785" s="189"/>
      <c r="X4785" s="189"/>
      <c r="Y4785" s="189"/>
    </row>
    <row r="4786" spans="14:25" s="246" customFormat="1" x14ac:dyDescent="0.3">
      <c r="N4786" s="189"/>
      <c r="V4786" s="189"/>
      <c r="W4786" s="189"/>
      <c r="X4786" s="189"/>
      <c r="Y4786" s="189"/>
    </row>
    <row r="4787" spans="14:25" s="246" customFormat="1" x14ac:dyDescent="0.3">
      <c r="N4787" s="189"/>
      <c r="V4787" s="189"/>
      <c r="W4787" s="189"/>
      <c r="X4787" s="189"/>
      <c r="Y4787" s="189"/>
    </row>
    <row r="4788" spans="14:25" s="246" customFormat="1" x14ac:dyDescent="0.3">
      <c r="N4788" s="189"/>
      <c r="V4788" s="189"/>
      <c r="W4788" s="189"/>
      <c r="X4788" s="189"/>
      <c r="Y4788" s="189"/>
    </row>
    <row r="4789" spans="14:25" s="246" customFormat="1" x14ac:dyDescent="0.3">
      <c r="N4789" s="189"/>
      <c r="V4789" s="189"/>
      <c r="W4789" s="189"/>
      <c r="X4789" s="189"/>
      <c r="Y4789" s="189"/>
    </row>
    <row r="4790" spans="14:25" s="246" customFormat="1" x14ac:dyDescent="0.3">
      <c r="N4790" s="189"/>
      <c r="V4790" s="189"/>
      <c r="W4790" s="189"/>
      <c r="X4790" s="189"/>
      <c r="Y4790" s="189"/>
    </row>
    <row r="4791" spans="14:25" s="246" customFormat="1" x14ac:dyDescent="0.3">
      <c r="N4791" s="189"/>
      <c r="V4791" s="189"/>
      <c r="W4791" s="189"/>
      <c r="X4791" s="189"/>
      <c r="Y4791" s="189"/>
    </row>
    <row r="4792" spans="14:25" s="246" customFormat="1" x14ac:dyDescent="0.3">
      <c r="N4792" s="189"/>
      <c r="V4792" s="189"/>
      <c r="W4792" s="189"/>
      <c r="X4792" s="189"/>
      <c r="Y4792" s="189"/>
    </row>
    <row r="4793" spans="14:25" s="246" customFormat="1" x14ac:dyDescent="0.3">
      <c r="N4793" s="189"/>
      <c r="V4793" s="189"/>
      <c r="W4793" s="189"/>
      <c r="X4793" s="189"/>
      <c r="Y4793" s="189"/>
    </row>
    <row r="4794" spans="14:25" s="246" customFormat="1" x14ac:dyDescent="0.3">
      <c r="N4794" s="189"/>
      <c r="V4794" s="189"/>
      <c r="W4794" s="189"/>
      <c r="X4794" s="189"/>
      <c r="Y4794" s="189"/>
    </row>
    <row r="4795" spans="14:25" s="246" customFormat="1" x14ac:dyDescent="0.3">
      <c r="N4795" s="189"/>
      <c r="V4795" s="189"/>
      <c r="W4795" s="189"/>
      <c r="X4795" s="189"/>
      <c r="Y4795" s="189"/>
    </row>
    <row r="4796" spans="14:25" s="246" customFormat="1" x14ac:dyDescent="0.3">
      <c r="N4796" s="189"/>
      <c r="V4796" s="189"/>
      <c r="W4796" s="189"/>
      <c r="X4796" s="189"/>
      <c r="Y4796" s="189"/>
    </row>
    <row r="4797" spans="14:25" s="246" customFormat="1" x14ac:dyDescent="0.3">
      <c r="N4797" s="189"/>
      <c r="V4797" s="189"/>
      <c r="W4797" s="189"/>
      <c r="X4797" s="189"/>
      <c r="Y4797" s="189"/>
    </row>
    <row r="4798" spans="14:25" s="246" customFormat="1" x14ac:dyDescent="0.3">
      <c r="N4798" s="189"/>
      <c r="V4798" s="189"/>
      <c r="W4798" s="189"/>
      <c r="X4798" s="189"/>
      <c r="Y4798" s="189"/>
    </row>
    <row r="4799" spans="14:25" s="246" customFormat="1" x14ac:dyDescent="0.3">
      <c r="N4799" s="189"/>
      <c r="V4799" s="189"/>
      <c r="W4799" s="189"/>
      <c r="X4799" s="189"/>
      <c r="Y4799" s="189"/>
    </row>
    <row r="4800" spans="14:25" s="246" customFormat="1" x14ac:dyDescent="0.3">
      <c r="N4800" s="189"/>
      <c r="V4800" s="189"/>
      <c r="W4800" s="189"/>
      <c r="X4800" s="189"/>
      <c r="Y4800" s="189"/>
    </row>
    <row r="4801" spans="14:25" s="246" customFormat="1" x14ac:dyDescent="0.3">
      <c r="N4801" s="189"/>
      <c r="V4801" s="189"/>
      <c r="W4801" s="189"/>
      <c r="X4801" s="189"/>
      <c r="Y4801" s="189"/>
    </row>
    <row r="4802" spans="14:25" s="246" customFormat="1" x14ac:dyDescent="0.3">
      <c r="N4802" s="189"/>
      <c r="V4802" s="189"/>
      <c r="W4802" s="189"/>
      <c r="X4802" s="189"/>
      <c r="Y4802" s="189"/>
    </row>
    <row r="4803" spans="14:25" s="246" customFormat="1" x14ac:dyDescent="0.3">
      <c r="N4803" s="189"/>
      <c r="V4803" s="189"/>
      <c r="W4803" s="189"/>
      <c r="X4803" s="189"/>
      <c r="Y4803" s="189"/>
    </row>
    <row r="4804" spans="14:25" s="246" customFormat="1" x14ac:dyDescent="0.3">
      <c r="N4804" s="189"/>
      <c r="V4804" s="189"/>
      <c r="W4804" s="189"/>
      <c r="X4804" s="189"/>
      <c r="Y4804" s="189"/>
    </row>
    <row r="4805" spans="14:25" s="246" customFormat="1" x14ac:dyDescent="0.3">
      <c r="N4805" s="189"/>
      <c r="V4805" s="189"/>
      <c r="W4805" s="189"/>
      <c r="X4805" s="189"/>
      <c r="Y4805" s="189"/>
    </row>
    <row r="4806" spans="14:25" s="246" customFormat="1" x14ac:dyDescent="0.3">
      <c r="N4806" s="189"/>
      <c r="V4806" s="189"/>
      <c r="W4806" s="189"/>
      <c r="X4806" s="189"/>
      <c r="Y4806" s="189"/>
    </row>
    <row r="4807" spans="14:25" s="246" customFormat="1" x14ac:dyDescent="0.3">
      <c r="N4807" s="189"/>
      <c r="V4807" s="189"/>
      <c r="W4807" s="189"/>
      <c r="X4807" s="189"/>
      <c r="Y4807" s="189"/>
    </row>
    <row r="4808" spans="14:25" s="246" customFormat="1" x14ac:dyDescent="0.3">
      <c r="N4808" s="189"/>
      <c r="V4808" s="189"/>
      <c r="W4808" s="189"/>
      <c r="X4808" s="189"/>
      <c r="Y4808" s="189"/>
    </row>
    <row r="4809" spans="14:25" s="246" customFormat="1" x14ac:dyDescent="0.3">
      <c r="N4809" s="189"/>
      <c r="V4809" s="189"/>
      <c r="W4809" s="189"/>
      <c r="X4809" s="189"/>
      <c r="Y4809" s="189"/>
    </row>
    <row r="4810" spans="14:25" s="246" customFormat="1" x14ac:dyDescent="0.3">
      <c r="N4810" s="189"/>
      <c r="V4810" s="189"/>
      <c r="W4810" s="189"/>
      <c r="X4810" s="189"/>
      <c r="Y4810" s="189"/>
    </row>
    <row r="4811" spans="14:25" s="246" customFormat="1" x14ac:dyDescent="0.3">
      <c r="N4811" s="189"/>
      <c r="V4811" s="189"/>
      <c r="W4811" s="189"/>
      <c r="X4811" s="189"/>
      <c r="Y4811" s="189"/>
    </row>
    <row r="4812" spans="14:25" s="246" customFormat="1" x14ac:dyDescent="0.3">
      <c r="N4812" s="189"/>
      <c r="V4812" s="189"/>
      <c r="W4812" s="189"/>
      <c r="X4812" s="189"/>
      <c r="Y4812" s="189"/>
    </row>
    <row r="4813" spans="14:25" s="246" customFormat="1" x14ac:dyDescent="0.3">
      <c r="N4813" s="189"/>
      <c r="V4813" s="189"/>
      <c r="W4813" s="189"/>
      <c r="X4813" s="189"/>
      <c r="Y4813" s="189"/>
    </row>
    <row r="4814" spans="14:25" s="246" customFormat="1" x14ac:dyDescent="0.3">
      <c r="N4814" s="189"/>
      <c r="V4814" s="189"/>
      <c r="W4814" s="189"/>
      <c r="X4814" s="189"/>
      <c r="Y4814" s="189"/>
    </row>
    <row r="4815" spans="14:25" s="246" customFormat="1" x14ac:dyDescent="0.3">
      <c r="N4815" s="189"/>
      <c r="V4815" s="189"/>
      <c r="W4815" s="189"/>
      <c r="X4815" s="189"/>
      <c r="Y4815" s="189"/>
    </row>
    <row r="4816" spans="14:25" s="246" customFormat="1" x14ac:dyDescent="0.3">
      <c r="N4816" s="189"/>
      <c r="V4816" s="189"/>
      <c r="W4816" s="189"/>
      <c r="X4816" s="189"/>
      <c r="Y4816" s="189"/>
    </row>
    <row r="4817" spans="14:25" s="246" customFormat="1" x14ac:dyDescent="0.3">
      <c r="N4817" s="189"/>
      <c r="V4817" s="189"/>
      <c r="W4817" s="189"/>
      <c r="X4817" s="189"/>
      <c r="Y4817" s="189"/>
    </row>
    <row r="4818" spans="14:25" s="246" customFormat="1" x14ac:dyDescent="0.3">
      <c r="N4818" s="189"/>
      <c r="V4818" s="189"/>
      <c r="W4818" s="189"/>
      <c r="X4818" s="189"/>
      <c r="Y4818" s="189"/>
    </row>
    <row r="4819" spans="14:25" s="246" customFormat="1" x14ac:dyDescent="0.3">
      <c r="N4819" s="189"/>
      <c r="V4819" s="189"/>
      <c r="W4819" s="189"/>
      <c r="X4819" s="189"/>
      <c r="Y4819" s="189"/>
    </row>
    <row r="4820" spans="14:25" s="246" customFormat="1" x14ac:dyDescent="0.3">
      <c r="N4820" s="189"/>
      <c r="V4820" s="189"/>
      <c r="W4820" s="189"/>
      <c r="X4820" s="189"/>
      <c r="Y4820" s="189"/>
    </row>
    <row r="4821" spans="14:25" s="246" customFormat="1" x14ac:dyDescent="0.3">
      <c r="N4821" s="189"/>
      <c r="V4821" s="189"/>
      <c r="W4821" s="189"/>
      <c r="X4821" s="189"/>
      <c r="Y4821" s="189"/>
    </row>
    <row r="4822" spans="14:25" s="246" customFormat="1" x14ac:dyDescent="0.3">
      <c r="N4822" s="189"/>
      <c r="V4822" s="189"/>
      <c r="W4822" s="189"/>
      <c r="X4822" s="189"/>
      <c r="Y4822" s="189"/>
    </row>
    <row r="4823" spans="14:25" s="246" customFormat="1" x14ac:dyDescent="0.3">
      <c r="N4823" s="189"/>
      <c r="V4823" s="189"/>
      <c r="W4823" s="189"/>
      <c r="X4823" s="189"/>
      <c r="Y4823" s="189"/>
    </row>
    <row r="4824" spans="14:25" s="246" customFormat="1" x14ac:dyDescent="0.3">
      <c r="N4824" s="189"/>
      <c r="V4824" s="189"/>
      <c r="W4824" s="189"/>
      <c r="X4824" s="189"/>
      <c r="Y4824" s="189"/>
    </row>
    <row r="4825" spans="14:25" s="246" customFormat="1" x14ac:dyDescent="0.3">
      <c r="N4825" s="189"/>
      <c r="V4825" s="189"/>
      <c r="W4825" s="189"/>
      <c r="X4825" s="189"/>
      <c r="Y4825" s="189"/>
    </row>
    <row r="4826" spans="14:25" s="246" customFormat="1" x14ac:dyDescent="0.3">
      <c r="N4826" s="189"/>
      <c r="V4826" s="189"/>
      <c r="W4826" s="189"/>
      <c r="X4826" s="189"/>
      <c r="Y4826" s="189"/>
    </row>
    <row r="4827" spans="14:25" s="246" customFormat="1" x14ac:dyDescent="0.3">
      <c r="N4827" s="189"/>
      <c r="V4827" s="189"/>
      <c r="W4827" s="189"/>
      <c r="X4827" s="189"/>
      <c r="Y4827" s="189"/>
    </row>
    <row r="4828" spans="14:25" s="246" customFormat="1" x14ac:dyDescent="0.3">
      <c r="N4828" s="189"/>
      <c r="V4828" s="189"/>
      <c r="W4828" s="189"/>
      <c r="X4828" s="189"/>
      <c r="Y4828" s="189"/>
    </row>
    <row r="4829" spans="14:25" s="246" customFormat="1" x14ac:dyDescent="0.3">
      <c r="N4829" s="189"/>
      <c r="V4829" s="189"/>
      <c r="W4829" s="189"/>
      <c r="X4829" s="189"/>
      <c r="Y4829" s="189"/>
    </row>
    <row r="4830" spans="14:25" s="246" customFormat="1" x14ac:dyDescent="0.3">
      <c r="N4830" s="189"/>
      <c r="V4830" s="189"/>
      <c r="W4830" s="189"/>
      <c r="X4830" s="189"/>
      <c r="Y4830" s="189"/>
    </row>
    <row r="4831" spans="14:25" s="246" customFormat="1" x14ac:dyDescent="0.3">
      <c r="N4831" s="189"/>
      <c r="V4831" s="189"/>
      <c r="W4831" s="189"/>
      <c r="X4831" s="189"/>
      <c r="Y4831" s="189"/>
    </row>
    <row r="4832" spans="14:25" s="246" customFormat="1" x14ac:dyDescent="0.3">
      <c r="N4832" s="189"/>
      <c r="V4832" s="189"/>
      <c r="W4832" s="189"/>
      <c r="X4832" s="189"/>
      <c r="Y4832" s="189"/>
    </row>
    <row r="4833" spans="14:25" s="246" customFormat="1" x14ac:dyDescent="0.3">
      <c r="N4833" s="189"/>
      <c r="V4833" s="189"/>
      <c r="W4833" s="189"/>
      <c r="X4833" s="189"/>
      <c r="Y4833" s="189"/>
    </row>
    <row r="4834" spans="14:25" s="246" customFormat="1" x14ac:dyDescent="0.3">
      <c r="N4834" s="189"/>
      <c r="V4834" s="189"/>
      <c r="W4834" s="189"/>
      <c r="X4834" s="189"/>
      <c r="Y4834" s="189"/>
    </row>
    <row r="4835" spans="14:25" s="246" customFormat="1" x14ac:dyDescent="0.3">
      <c r="N4835" s="189"/>
      <c r="V4835" s="189"/>
      <c r="W4835" s="189"/>
      <c r="X4835" s="189"/>
      <c r="Y4835" s="189"/>
    </row>
    <row r="4836" spans="14:25" s="246" customFormat="1" x14ac:dyDescent="0.3">
      <c r="N4836" s="189"/>
      <c r="V4836" s="189"/>
      <c r="W4836" s="189"/>
      <c r="X4836" s="189"/>
      <c r="Y4836" s="189"/>
    </row>
    <row r="4837" spans="14:25" s="246" customFormat="1" x14ac:dyDescent="0.3">
      <c r="N4837" s="189"/>
      <c r="V4837" s="189"/>
      <c r="W4837" s="189"/>
      <c r="X4837" s="189"/>
      <c r="Y4837" s="189"/>
    </row>
    <row r="4838" spans="14:25" s="246" customFormat="1" x14ac:dyDescent="0.3">
      <c r="N4838" s="189"/>
      <c r="V4838" s="189"/>
      <c r="W4838" s="189"/>
      <c r="X4838" s="189"/>
      <c r="Y4838" s="189"/>
    </row>
    <row r="4839" spans="14:25" s="246" customFormat="1" x14ac:dyDescent="0.3">
      <c r="N4839" s="189"/>
      <c r="V4839" s="189"/>
      <c r="W4839" s="189"/>
      <c r="X4839" s="189"/>
      <c r="Y4839" s="189"/>
    </row>
    <row r="4840" spans="14:25" s="246" customFormat="1" x14ac:dyDescent="0.3">
      <c r="N4840" s="189"/>
      <c r="V4840" s="189"/>
      <c r="W4840" s="189"/>
      <c r="X4840" s="189"/>
      <c r="Y4840" s="189"/>
    </row>
    <row r="4841" spans="14:25" s="246" customFormat="1" x14ac:dyDescent="0.3">
      <c r="N4841" s="189"/>
      <c r="V4841" s="189"/>
      <c r="W4841" s="189"/>
      <c r="X4841" s="189"/>
      <c r="Y4841" s="189"/>
    </row>
    <row r="4842" spans="14:25" s="246" customFormat="1" x14ac:dyDescent="0.3">
      <c r="N4842" s="189"/>
      <c r="V4842" s="189"/>
      <c r="W4842" s="189"/>
      <c r="X4842" s="189"/>
      <c r="Y4842" s="189"/>
    </row>
    <row r="4843" spans="14:25" s="246" customFormat="1" x14ac:dyDescent="0.3">
      <c r="N4843" s="189"/>
      <c r="V4843" s="189"/>
      <c r="W4843" s="189"/>
      <c r="X4843" s="189"/>
      <c r="Y4843" s="189"/>
    </row>
    <row r="4844" spans="14:25" s="246" customFormat="1" x14ac:dyDescent="0.3">
      <c r="N4844" s="189"/>
      <c r="V4844" s="189"/>
      <c r="W4844" s="189"/>
      <c r="X4844" s="189"/>
      <c r="Y4844" s="189"/>
    </row>
    <row r="4845" spans="14:25" s="246" customFormat="1" x14ac:dyDescent="0.3">
      <c r="N4845" s="189"/>
      <c r="V4845" s="189"/>
      <c r="W4845" s="189"/>
      <c r="X4845" s="189"/>
      <c r="Y4845" s="189"/>
    </row>
    <row r="4846" spans="14:25" s="246" customFormat="1" x14ac:dyDescent="0.3">
      <c r="N4846" s="189"/>
      <c r="V4846" s="189"/>
      <c r="W4846" s="189"/>
      <c r="X4846" s="189"/>
      <c r="Y4846" s="189"/>
    </row>
    <row r="4847" spans="14:25" s="246" customFormat="1" x14ac:dyDescent="0.3">
      <c r="N4847" s="189"/>
      <c r="V4847" s="189"/>
      <c r="W4847" s="189"/>
      <c r="X4847" s="189"/>
      <c r="Y4847" s="189"/>
    </row>
    <row r="4848" spans="14:25" s="246" customFormat="1" x14ac:dyDescent="0.3">
      <c r="N4848" s="189"/>
      <c r="V4848" s="189"/>
      <c r="W4848" s="189"/>
      <c r="X4848" s="189"/>
      <c r="Y4848" s="189"/>
    </row>
    <row r="4849" spans="14:25" s="246" customFormat="1" x14ac:dyDescent="0.3">
      <c r="N4849" s="189"/>
      <c r="V4849" s="189"/>
      <c r="W4849" s="189"/>
      <c r="X4849" s="189"/>
      <c r="Y4849" s="189"/>
    </row>
    <row r="4850" spans="14:25" s="246" customFormat="1" x14ac:dyDescent="0.3">
      <c r="N4850" s="189"/>
      <c r="V4850" s="189"/>
      <c r="W4850" s="189"/>
      <c r="X4850" s="189"/>
      <c r="Y4850" s="189"/>
    </row>
    <row r="4851" spans="14:25" s="246" customFormat="1" x14ac:dyDescent="0.3">
      <c r="N4851" s="189"/>
      <c r="V4851" s="189"/>
      <c r="W4851" s="189"/>
      <c r="X4851" s="189"/>
      <c r="Y4851" s="189"/>
    </row>
    <row r="4852" spans="14:25" s="246" customFormat="1" x14ac:dyDescent="0.3">
      <c r="N4852" s="189"/>
      <c r="V4852" s="189"/>
      <c r="W4852" s="189"/>
      <c r="X4852" s="189"/>
      <c r="Y4852" s="189"/>
    </row>
    <row r="4853" spans="14:25" s="246" customFormat="1" x14ac:dyDescent="0.3">
      <c r="N4853" s="189"/>
      <c r="V4853" s="189"/>
      <c r="W4853" s="189"/>
      <c r="X4853" s="189"/>
      <c r="Y4853" s="189"/>
    </row>
    <row r="4854" spans="14:25" s="246" customFormat="1" x14ac:dyDescent="0.3">
      <c r="N4854" s="189"/>
      <c r="V4854" s="189"/>
      <c r="W4854" s="189"/>
      <c r="X4854" s="189"/>
      <c r="Y4854" s="189"/>
    </row>
    <row r="4855" spans="14:25" s="246" customFormat="1" x14ac:dyDescent="0.3">
      <c r="N4855" s="189"/>
      <c r="V4855" s="189"/>
      <c r="W4855" s="189"/>
      <c r="X4855" s="189"/>
      <c r="Y4855" s="189"/>
    </row>
    <row r="4856" spans="14:25" s="246" customFormat="1" x14ac:dyDescent="0.3">
      <c r="N4856" s="189"/>
      <c r="V4856" s="189"/>
      <c r="W4856" s="189"/>
      <c r="X4856" s="189"/>
      <c r="Y4856" s="189"/>
    </row>
    <row r="4857" spans="14:25" s="246" customFormat="1" x14ac:dyDescent="0.3">
      <c r="N4857" s="189"/>
      <c r="V4857" s="189"/>
      <c r="W4857" s="189"/>
      <c r="X4857" s="189"/>
      <c r="Y4857" s="189"/>
    </row>
    <row r="4858" spans="14:25" s="246" customFormat="1" x14ac:dyDescent="0.3">
      <c r="N4858" s="189"/>
      <c r="V4858" s="189"/>
      <c r="W4858" s="189"/>
      <c r="X4858" s="189"/>
      <c r="Y4858" s="189"/>
    </row>
    <row r="4859" spans="14:25" s="246" customFormat="1" x14ac:dyDescent="0.3">
      <c r="N4859" s="189"/>
      <c r="V4859" s="189"/>
      <c r="W4859" s="189"/>
      <c r="X4859" s="189"/>
      <c r="Y4859" s="189"/>
    </row>
    <row r="4860" spans="14:25" s="246" customFormat="1" x14ac:dyDescent="0.3">
      <c r="N4860" s="189"/>
      <c r="V4860" s="189"/>
      <c r="W4860" s="189"/>
      <c r="X4860" s="189"/>
      <c r="Y4860" s="189"/>
    </row>
    <row r="4861" spans="14:25" s="246" customFormat="1" x14ac:dyDescent="0.3">
      <c r="N4861" s="189"/>
      <c r="V4861" s="189"/>
      <c r="W4861" s="189"/>
      <c r="X4861" s="189"/>
      <c r="Y4861" s="189"/>
    </row>
    <row r="4862" spans="14:25" s="246" customFormat="1" x14ac:dyDescent="0.3">
      <c r="N4862" s="189"/>
      <c r="V4862" s="189"/>
      <c r="W4862" s="189"/>
      <c r="X4862" s="189"/>
      <c r="Y4862" s="189"/>
    </row>
    <row r="4863" spans="14:25" s="246" customFormat="1" x14ac:dyDescent="0.3">
      <c r="N4863" s="189"/>
      <c r="V4863" s="189"/>
      <c r="W4863" s="189"/>
      <c r="X4863" s="189"/>
      <c r="Y4863" s="189"/>
    </row>
    <row r="4864" spans="14:25" s="246" customFormat="1" x14ac:dyDescent="0.3">
      <c r="N4864" s="189"/>
      <c r="V4864" s="189"/>
      <c r="W4864" s="189"/>
      <c r="X4864" s="189"/>
      <c r="Y4864" s="189"/>
    </row>
    <row r="4865" spans="14:25" s="246" customFormat="1" x14ac:dyDescent="0.3">
      <c r="N4865" s="189"/>
      <c r="V4865" s="189"/>
      <c r="W4865" s="189"/>
      <c r="X4865" s="189"/>
      <c r="Y4865" s="189"/>
    </row>
    <row r="4866" spans="14:25" s="246" customFormat="1" x14ac:dyDescent="0.3">
      <c r="N4866" s="189"/>
      <c r="V4866" s="189"/>
      <c r="W4866" s="189"/>
      <c r="X4866" s="189"/>
      <c r="Y4866" s="189"/>
    </row>
    <row r="4867" spans="14:25" s="246" customFormat="1" x14ac:dyDescent="0.3">
      <c r="N4867" s="189"/>
      <c r="V4867" s="189"/>
      <c r="W4867" s="189"/>
      <c r="X4867" s="189"/>
      <c r="Y4867" s="189"/>
    </row>
    <row r="4868" spans="14:25" s="246" customFormat="1" x14ac:dyDescent="0.3">
      <c r="N4868" s="189"/>
      <c r="V4868" s="189"/>
      <c r="W4868" s="189"/>
      <c r="X4868" s="189"/>
      <c r="Y4868" s="189"/>
    </row>
    <row r="4869" spans="14:25" s="246" customFormat="1" x14ac:dyDescent="0.3">
      <c r="N4869" s="189"/>
      <c r="V4869" s="189"/>
      <c r="W4869" s="189"/>
      <c r="X4869" s="189"/>
      <c r="Y4869" s="189"/>
    </row>
    <row r="4870" spans="14:25" s="246" customFormat="1" x14ac:dyDescent="0.3">
      <c r="N4870" s="189"/>
      <c r="V4870" s="189"/>
      <c r="W4870" s="189"/>
      <c r="X4870" s="189"/>
      <c r="Y4870" s="189"/>
    </row>
    <row r="4871" spans="14:25" s="246" customFormat="1" x14ac:dyDescent="0.3">
      <c r="N4871" s="189"/>
      <c r="V4871" s="189"/>
      <c r="W4871" s="189"/>
      <c r="X4871" s="189"/>
      <c r="Y4871" s="189"/>
    </row>
    <row r="4872" spans="14:25" s="246" customFormat="1" x14ac:dyDescent="0.3">
      <c r="N4872" s="189"/>
      <c r="V4872" s="189"/>
      <c r="W4872" s="189"/>
      <c r="X4872" s="189"/>
      <c r="Y4872" s="189"/>
    </row>
    <row r="4873" spans="14:25" s="246" customFormat="1" x14ac:dyDescent="0.3">
      <c r="N4873" s="189"/>
      <c r="V4873" s="189"/>
      <c r="W4873" s="189"/>
      <c r="X4873" s="189"/>
      <c r="Y4873" s="189"/>
    </row>
    <row r="4874" spans="14:25" s="246" customFormat="1" x14ac:dyDescent="0.3">
      <c r="N4874" s="189"/>
      <c r="V4874" s="189"/>
      <c r="W4874" s="189"/>
      <c r="X4874" s="189"/>
      <c r="Y4874" s="189"/>
    </row>
    <row r="4875" spans="14:25" s="246" customFormat="1" x14ac:dyDescent="0.3">
      <c r="N4875" s="189"/>
      <c r="V4875" s="189"/>
      <c r="W4875" s="189"/>
      <c r="X4875" s="189"/>
      <c r="Y4875" s="189"/>
    </row>
    <row r="4876" spans="14:25" s="246" customFormat="1" x14ac:dyDescent="0.3">
      <c r="N4876" s="189"/>
      <c r="V4876" s="189"/>
      <c r="W4876" s="189"/>
      <c r="X4876" s="189"/>
      <c r="Y4876" s="189"/>
    </row>
    <row r="4877" spans="14:25" s="246" customFormat="1" x14ac:dyDescent="0.3">
      <c r="N4877" s="189"/>
      <c r="V4877" s="189"/>
      <c r="W4877" s="189"/>
      <c r="X4877" s="189"/>
      <c r="Y4877" s="189"/>
    </row>
    <row r="4878" spans="14:25" s="246" customFormat="1" x14ac:dyDescent="0.3">
      <c r="N4878" s="189"/>
      <c r="V4878" s="189"/>
      <c r="W4878" s="189"/>
      <c r="X4878" s="189"/>
      <c r="Y4878" s="189"/>
    </row>
    <row r="4879" spans="14:25" s="246" customFormat="1" x14ac:dyDescent="0.3">
      <c r="N4879" s="189"/>
      <c r="V4879" s="189"/>
      <c r="W4879" s="189"/>
      <c r="X4879" s="189"/>
      <c r="Y4879" s="189"/>
    </row>
    <row r="4880" spans="14:25" s="246" customFormat="1" x14ac:dyDescent="0.3">
      <c r="N4880" s="189"/>
      <c r="V4880" s="189"/>
      <c r="W4880" s="189"/>
      <c r="X4880" s="189"/>
      <c r="Y4880" s="189"/>
    </row>
    <row r="4881" spans="14:25" s="246" customFormat="1" x14ac:dyDescent="0.3">
      <c r="N4881" s="189"/>
      <c r="V4881" s="189"/>
      <c r="W4881" s="189"/>
      <c r="X4881" s="189"/>
      <c r="Y4881" s="189"/>
    </row>
    <row r="4882" spans="14:25" s="246" customFormat="1" x14ac:dyDescent="0.3">
      <c r="N4882" s="189"/>
      <c r="V4882" s="189"/>
      <c r="W4882" s="189"/>
      <c r="X4882" s="189"/>
      <c r="Y4882" s="189"/>
    </row>
    <row r="4883" spans="14:25" s="246" customFormat="1" x14ac:dyDescent="0.3">
      <c r="N4883" s="189"/>
      <c r="V4883" s="189"/>
      <c r="W4883" s="189"/>
      <c r="X4883" s="189"/>
      <c r="Y4883" s="189"/>
    </row>
    <row r="4884" spans="14:25" s="246" customFormat="1" x14ac:dyDescent="0.3">
      <c r="N4884" s="189"/>
      <c r="V4884" s="189"/>
      <c r="W4884" s="189"/>
      <c r="X4884" s="189"/>
      <c r="Y4884" s="189"/>
    </row>
    <row r="4885" spans="14:25" s="246" customFormat="1" x14ac:dyDescent="0.3">
      <c r="N4885" s="189"/>
      <c r="V4885" s="189"/>
      <c r="W4885" s="189"/>
      <c r="X4885" s="189"/>
      <c r="Y4885" s="189"/>
    </row>
    <row r="4886" spans="14:25" s="246" customFormat="1" x14ac:dyDescent="0.3">
      <c r="N4886" s="189"/>
      <c r="V4886" s="189"/>
      <c r="W4886" s="189"/>
      <c r="X4886" s="189"/>
      <c r="Y4886" s="189"/>
    </row>
    <row r="4887" spans="14:25" s="246" customFormat="1" x14ac:dyDescent="0.3">
      <c r="N4887" s="189"/>
      <c r="V4887" s="189"/>
      <c r="W4887" s="189"/>
      <c r="X4887" s="189"/>
      <c r="Y4887" s="189"/>
    </row>
    <row r="4888" spans="14:25" s="246" customFormat="1" x14ac:dyDescent="0.3">
      <c r="N4888" s="189"/>
      <c r="V4888" s="189"/>
      <c r="W4888" s="189"/>
      <c r="X4888" s="189"/>
      <c r="Y4888" s="189"/>
    </row>
    <row r="4889" spans="14:25" s="246" customFormat="1" x14ac:dyDescent="0.3">
      <c r="N4889" s="189"/>
      <c r="V4889" s="189"/>
      <c r="W4889" s="189"/>
      <c r="X4889" s="189"/>
      <c r="Y4889" s="189"/>
    </row>
    <row r="4890" spans="14:25" s="246" customFormat="1" x14ac:dyDescent="0.3">
      <c r="N4890" s="189"/>
      <c r="V4890" s="189"/>
      <c r="W4890" s="189"/>
      <c r="X4890" s="189"/>
      <c r="Y4890" s="189"/>
    </row>
    <row r="4891" spans="14:25" s="246" customFormat="1" x14ac:dyDescent="0.3">
      <c r="N4891" s="189"/>
      <c r="V4891" s="189"/>
      <c r="W4891" s="189"/>
      <c r="X4891" s="189"/>
      <c r="Y4891" s="189"/>
    </row>
    <row r="4892" spans="14:25" s="246" customFormat="1" x14ac:dyDescent="0.3">
      <c r="N4892" s="189"/>
      <c r="V4892" s="189"/>
      <c r="W4892" s="189"/>
      <c r="X4892" s="189"/>
      <c r="Y4892" s="189"/>
    </row>
    <row r="4893" spans="14:25" s="246" customFormat="1" x14ac:dyDescent="0.3">
      <c r="N4893" s="189"/>
      <c r="V4893" s="189"/>
      <c r="W4893" s="189"/>
      <c r="X4893" s="189"/>
      <c r="Y4893" s="189"/>
    </row>
    <row r="4894" spans="14:25" s="246" customFormat="1" x14ac:dyDescent="0.3">
      <c r="N4894" s="189"/>
      <c r="V4894" s="189"/>
      <c r="W4894" s="189"/>
      <c r="X4894" s="189"/>
      <c r="Y4894" s="189"/>
    </row>
    <row r="4895" spans="14:25" s="246" customFormat="1" x14ac:dyDescent="0.3">
      <c r="N4895" s="189"/>
      <c r="V4895" s="189"/>
      <c r="W4895" s="189"/>
      <c r="X4895" s="189"/>
      <c r="Y4895" s="189"/>
    </row>
    <row r="4896" spans="14:25" s="246" customFormat="1" x14ac:dyDescent="0.3">
      <c r="N4896" s="189"/>
      <c r="V4896" s="189"/>
      <c r="W4896" s="189"/>
      <c r="X4896" s="189"/>
      <c r="Y4896" s="189"/>
    </row>
    <row r="4897" spans="14:25" s="246" customFormat="1" x14ac:dyDescent="0.3">
      <c r="N4897" s="189"/>
      <c r="V4897" s="189"/>
      <c r="W4897" s="189"/>
      <c r="X4897" s="189"/>
      <c r="Y4897" s="189"/>
    </row>
    <row r="4898" spans="14:25" s="246" customFormat="1" x14ac:dyDescent="0.3">
      <c r="N4898" s="189"/>
      <c r="V4898" s="189"/>
      <c r="W4898" s="189"/>
      <c r="X4898" s="189"/>
      <c r="Y4898" s="189"/>
    </row>
    <row r="4899" spans="14:25" s="246" customFormat="1" x14ac:dyDescent="0.3">
      <c r="N4899" s="189"/>
      <c r="V4899" s="189"/>
      <c r="W4899" s="189"/>
      <c r="X4899" s="189"/>
      <c r="Y4899" s="189"/>
    </row>
    <row r="4900" spans="14:25" s="246" customFormat="1" x14ac:dyDescent="0.3">
      <c r="N4900" s="189"/>
      <c r="V4900" s="189"/>
      <c r="W4900" s="189"/>
      <c r="X4900" s="189"/>
      <c r="Y4900" s="189"/>
    </row>
    <row r="4901" spans="14:25" s="246" customFormat="1" x14ac:dyDescent="0.3">
      <c r="N4901" s="189"/>
      <c r="V4901" s="189"/>
      <c r="W4901" s="189"/>
      <c r="X4901" s="189"/>
      <c r="Y4901" s="189"/>
    </row>
    <row r="4902" spans="14:25" s="246" customFormat="1" x14ac:dyDescent="0.3">
      <c r="N4902" s="189"/>
      <c r="V4902" s="189"/>
      <c r="W4902" s="189"/>
      <c r="X4902" s="189"/>
      <c r="Y4902" s="189"/>
    </row>
    <row r="4903" spans="14:25" s="246" customFormat="1" x14ac:dyDescent="0.3">
      <c r="N4903" s="189"/>
      <c r="V4903" s="189"/>
      <c r="W4903" s="189"/>
      <c r="X4903" s="189"/>
      <c r="Y4903" s="189"/>
    </row>
    <row r="4904" spans="14:25" s="246" customFormat="1" x14ac:dyDescent="0.3">
      <c r="N4904" s="189"/>
      <c r="V4904" s="189"/>
      <c r="W4904" s="189"/>
      <c r="X4904" s="189"/>
      <c r="Y4904" s="189"/>
    </row>
    <row r="4905" spans="14:25" s="246" customFormat="1" x14ac:dyDescent="0.3">
      <c r="N4905" s="189"/>
      <c r="V4905" s="189"/>
      <c r="W4905" s="189"/>
      <c r="X4905" s="189"/>
      <c r="Y4905" s="189"/>
    </row>
    <row r="4906" spans="14:25" s="246" customFormat="1" x14ac:dyDescent="0.3">
      <c r="N4906" s="189"/>
      <c r="V4906" s="189"/>
      <c r="W4906" s="189"/>
      <c r="X4906" s="189"/>
      <c r="Y4906" s="189"/>
    </row>
    <row r="4907" spans="14:25" s="246" customFormat="1" x14ac:dyDescent="0.3">
      <c r="N4907" s="189"/>
      <c r="V4907" s="189"/>
      <c r="W4907" s="189"/>
      <c r="X4907" s="189"/>
      <c r="Y4907" s="189"/>
    </row>
    <row r="4908" spans="14:25" s="246" customFormat="1" x14ac:dyDescent="0.3">
      <c r="N4908" s="189"/>
      <c r="V4908" s="189"/>
      <c r="W4908" s="189"/>
      <c r="X4908" s="189"/>
      <c r="Y4908" s="189"/>
    </row>
    <row r="4909" spans="14:25" s="246" customFormat="1" x14ac:dyDescent="0.3">
      <c r="N4909" s="189"/>
      <c r="V4909" s="189"/>
      <c r="W4909" s="189"/>
      <c r="X4909" s="189"/>
      <c r="Y4909" s="189"/>
    </row>
    <row r="4910" spans="14:25" s="246" customFormat="1" x14ac:dyDescent="0.3">
      <c r="N4910" s="189"/>
      <c r="V4910" s="189"/>
      <c r="W4910" s="189"/>
      <c r="X4910" s="189"/>
      <c r="Y4910" s="189"/>
    </row>
    <row r="4911" spans="14:25" s="246" customFormat="1" x14ac:dyDescent="0.3">
      <c r="N4911" s="189"/>
      <c r="V4911" s="189"/>
      <c r="W4911" s="189"/>
      <c r="X4911" s="189"/>
      <c r="Y4911" s="189"/>
    </row>
    <row r="4912" spans="14:25" s="246" customFormat="1" x14ac:dyDescent="0.3">
      <c r="N4912" s="189"/>
      <c r="V4912" s="189"/>
      <c r="W4912" s="189"/>
      <c r="X4912" s="189"/>
      <c r="Y4912" s="189"/>
    </row>
    <row r="4913" spans="14:25" s="246" customFormat="1" x14ac:dyDescent="0.3">
      <c r="N4913" s="189"/>
      <c r="V4913" s="189"/>
      <c r="W4913" s="189"/>
      <c r="X4913" s="189"/>
      <c r="Y4913" s="189"/>
    </row>
    <row r="4914" spans="14:25" s="246" customFormat="1" x14ac:dyDescent="0.3">
      <c r="N4914" s="189"/>
      <c r="V4914" s="189"/>
      <c r="W4914" s="189"/>
      <c r="X4914" s="189"/>
      <c r="Y4914" s="189"/>
    </row>
    <row r="4915" spans="14:25" s="246" customFormat="1" x14ac:dyDescent="0.3">
      <c r="N4915" s="189"/>
      <c r="V4915" s="189"/>
      <c r="W4915" s="189"/>
      <c r="X4915" s="189"/>
      <c r="Y4915" s="189"/>
    </row>
    <row r="4916" spans="14:25" s="246" customFormat="1" x14ac:dyDescent="0.3">
      <c r="N4916" s="189"/>
      <c r="V4916" s="189"/>
      <c r="W4916" s="189"/>
      <c r="X4916" s="189"/>
      <c r="Y4916" s="189"/>
    </row>
    <row r="4917" spans="14:25" s="246" customFormat="1" x14ac:dyDescent="0.3">
      <c r="N4917" s="189"/>
      <c r="V4917" s="189"/>
      <c r="W4917" s="189"/>
      <c r="X4917" s="189"/>
      <c r="Y4917" s="189"/>
    </row>
    <row r="4918" spans="14:25" s="246" customFormat="1" x14ac:dyDescent="0.3">
      <c r="N4918" s="189"/>
      <c r="V4918" s="189"/>
      <c r="W4918" s="189"/>
      <c r="X4918" s="189"/>
      <c r="Y4918" s="189"/>
    </row>
    <row r="4919" spans="14:25" s="246" customFormat="1" x14ac:dyDescent="0.3">
      <c r="N4919" s="189"/>
      <c r="V4919" s="189"/>
      <c r="W4919" s="189"/>
      <c r="X4919" s="189"/>
      <c r="Y4919" s="189"/>
    </row>
    <row r="4920" spans="14:25" s="246" customFormat="1" x14ac:dyDescent="0.3">
      <c r="N4920" s="189"/>
      <c r="V4920" s="189"/>
      <c r="W4920" s="189"/>
      <c r="X4920" s="189"/>
      <c r="Y4920" s="189"/>
    </row>
    <row r="4921" spans="14:25" s="246" customFormat="1" x14ac:dyDescent="0.3">
      <c r="N4921" s="189"/>
      <c r="V4921" s="189"/>
      <c r="W4921" s="189"/>
      <c r="X4921" s="189"/>
      <c r="Y4921" s="189"/>
    </row>
    <row r="4922" spans="14:25" s="246" customFormat="1" x14ac:dyDescent="0.3">
      <c r="N4922" s="189"/>
      <c r="V4922" s="189"/>
      <c r="W4922" s="189"/>
      <c r="X4922" s="189"/>
      <c r="Y4922" s="189"/>
    </row>
    <row r="4923" spans="14:25" s="246" customFormat="1" x14ac:dyDescent="0.3">
      <c r="N4923" s="189"/>
      <c r="V4923" s="189"/>
      <c r="W4923" s="189"/>
      <c r="X4923" s="189"/>
      <c r="Y4923" s="189"/>
    </row>
    <row r="4924" spans="14:25" s="246" customFormat="1" x14ac:dyDescent="0.3">
      <c r="N4924" s="189"/>
      <c r="V4924" s="189"/>
      <c r="W4924" s="189"/>
      <c r="X4924" s="189"/>
      <c r="Y4924" s="189"/>
    </row>
    <row r="4925" spans="14:25" s="246" customFormat="1" x14ac:dyDescent="0.3">
      <c r="N4925" s="189"/>
      <c r="V4925" s="189"/>
      <c r="W4925" s="189"/>
      <c r="X4925" s="189"/>
      <c r="Y4925" s="189"/>
    </row>
    <row r="4926" spans="14:25" s="246" customFormat="1" x14ac:dyDescent="0.3">
      <c r="N4926" s="189"/>
      <c r="V4926" s="189"/>
      <c r="W4926" s="189"/>
      <c r="X4926" s="189"/>
      <c r="Y4926" s="189"/>
    </row>
    <row r="4927" spans="14:25" s="246" customFormat="1" x14ac:dyDescent="0.3">
      <c r="N4927" s="189"/>
      <c r="V4927" s="189"/>
      <c r="W4927" s="189"/>
      <c r="X4927" s="189"/>
      <c r="Y4927" s="189"/>
    </row>
    <row r="4928" spans="14:25" s="246" customFormat="1" x14ac:dyDescent="0.3">
      <c r="N4928" s="189"/>
      <c r="V4928" s="189"/>
      <c r="W4928" s="189"/>
      <c r="X4928" s="189"/>
      <c r="Y4928" s="189"/>
    </row>
    <row r="4929" spans="14:25" s="246" customFormat="1" x14ac:dyDescent="0.3">
      <c r="N4929" s="189"/>
      <c r="V4929" s="189"/>
      <c r="W4929" s="189"/>
      <c r="X4929" s="189"/>
      <c r="Y4929" s="189"/>
    </row>
    <row r="4930" spans="14:25" s="246" customFormat="1" x14ac:dyDescent="0.3">
      <c r="N4930" s="189"/>
      <c r="V4930" s="189"/>
      <c r="W4930" s="189"/>
      <c r="X4930" s="189"/>
      <c r="Y4930" s="189"/>
    </row>
    <row r="4931" spans="14:25" s="246" customFormat="1" x14ac:dyDescent="0.3">
      <c r="N4931" s="189"/>
      <c r="V4931" s="189"/>
      <c r="W4931" s="189"/>
      <c r="X4931" s="189"/>
      <c r="Y4931" s="189"/>
    </row>
    <row r="4932" spans="14:25" s="246" customFormat="1" x14ac:dyDescent="0.3">
      <c r="N4932" s="189"/>
      <c r="V4932" s="189"/>
      <c r="W4932" s="189"/>
      <c r="X4932" s="189"/>
      <c r="Y4932" s="189"/>
    </row>
    <row r="4933" spans="14:25" s="246" customFormat="1" x14ac:dyDescent="0.3">
      <c r="N4933" s="189"/>
      <c r="V4933" s="189"/>
      <c r="W4933" s="189"/>
      <c r="X4933" s="189"/>
      <c r="Y4933" s="189"/>
    </row>
    <row r="4934" spans="14:25" s="246" customFormat="1" x14ac:dyDescent="0.3">
      <c r="N4934" s="189"/>
      <c r="V4934" s="189"/>
      <c r="W4934" s="189"/>
      <c r="X4934" s="189"/>
      <c r="Y4934" s="189"/>
    </row>
    <row r="4935" spans="14:25" s="246" customFormat="1" x14ac:dyDescent="0.3">
      <c r="N4935" s="189"/>
      <c r="V4935" s="189"/>
      <c r="W4935" s="189"/>
      <c r="X4935" s="189"/>
      <c r="Y4935" s="189"/>
    </row>
    <row r="4936" spans="14:25" s="246" customFormat="1" x14ac:dyDescent="0.3">
      <c r="N4936" s="189"/>
      <c r="V4936" s="189"/>
      <c r="W4936" s="189"/>
      <c r="X4936" s="189"/>
      <c r="Y4936" s="189"/>
    </row>
    <row r="4937" spans="14:25" s="246" customFormat="1" x14ac:dyDescent="0.3">
      <c r="N4937" s="189"/>
      <c r="V4937" s="189"/>
      <c r="W4937" s="189"/>
      <c r="X4937" s="189"/>
      <c r="Y4937" s="189"/>
    </row>
    <row r="4938" spans="14:25" s="246" customFormat="1" x14ac:dyDescent="0.3">
      <c r="N4938" s="189"/>
      <c r="V4938" s="189"/>
      <c r="W4938" s="189"/>
      <c r="X4938" s="189"/>
      <c r="Y4938" s="189"/>
    </row>
    <row r="4939" spans="14:25" s="246" customFormat="1" x14ac:dyDescent="0.3">
      <c r="N4939" s="189"/>
      <c r="V4939" s="189"/>
      <c r="W4939" s="189"/>
      <c r="X4939" s="189"/>
      <c r="Y4939" s="189"/>
    </row>
    <row r="4940" spans="14:25" s="246" customFormat="1" x14ac:dyDescent="0.3">
      <c r="N4940" s="189"/>
      <c r="V4940" s="189"/>
      <c r="W4940" s="189"/>
      <c r="X4940" s="189"/>
      <c r="Y4940" s="189"/>
    </row>
    <row r="4941" spans="14:25" s="246" customFormat="1" x14ac:dyDescent="0.3">
      <c r="N4941" s="189"/>
      <c r="V4941" s="189"/>
      <c r="W4941" s="189"/>
      <c r="X4941" s="189"/>
      <c r="Y4941" s="189"/>
    </row>
    <row r="4942" spans="14:25" s="246" customFormat="1" x14ac:dyDescent="0.3">
      <c r="N4942" s="189"/>
      <c r="V4942" s="189"/>
      <c r="W4942" s="189"/>
      <c r="X4942" s="189"/>
      <c r="Y4942" s="189"/>
    </row>
    <row r="4943" spans="14:25" s="246" customFormat="1" x14ac:dyDescent="0.3">
      <c r="N4943" s="189"/>
      <c r="V4943" s="189"/>
      <c r="W4943" s="189"/>
      <c r="X4943" s="189"/>
      <c r="Y4943" s="189"/>
    </row>
    <row r="4944" spans="14:25" s="246" customFormat="1" x14ac:dyDescent="0.3">
      <c r="N4944" s="189"/>
      <c r="V4944" s="189"/>
      <c r="W4944" s="189"/>
      <c r="X4944" s="189"/>
      <c r="Y4944" s="189"/>
    </row>
    <row r="4945" spans="14:25" s="246" customFormat="1" x14ac:dyDescent="0.3">
      <c r="N4945" s="189"/>
      <c r="V4945" s="189"/>
      <c r="W4945" s="189"/>
      <c r="X4945" s="189"/>
      <c r="Y4945" s="189"/>
    </row>
    <row r="4946" spans="14:25" s="246" customFormat="1" x14ac:dyDescent="0.3">
      <c r="N4946" s="189"/>
      <c r="V4946" s="189"/>
      <c r="W4946" s="189"/>
      <c r="X4946" s="189"/>
      <c r="Y4946" s="189"/>
    </row>
    <row r="4947" spans="14:25" s="246" customFormat="1" x14ac:dyDescent="0.3">
      <c r="N4947" s="189"/>
      <c r="V4947" s="189"/>
      <c r="W4947" s="189"/>
      <c r="X4947" s="189"/>
      <c r="Y4947" s="189"/>
    </row>
    <row r="4948" spans="14:25" s="246" customFormat="1" x14ac:dyDescent="0.3">
      <c r="N4948" s="189"/>
      <c r="V4948" s="189"/>
      <c r="W4948" s="189"/>
      <c r="X4948" s="189"/>
      <c r="Y4948" s="189"/>
    </row>
    <row r="4949" spans="14:25" s="246" customFormat="1" x14ac:dyDescent="0.3">
      <c r="N4949" s="189"/>
      <c r="V4949" s="189"/>
      <c r="W4949" s="189"/>
      <c r="X4949" s="189"/>
      <c r="Y4949" s="189"/>
    </row>
    <row r="4950" spans="14:25" s="246" customFormat="1" x14ac:dyDescent="0.3">
      <c r="N4950" s="189"/>
      <c r="V4950" s="189"/>
      <c r="W4950" s="189"/>
      <c r="X4950" s="189"/>
      <c r="Y4950" s="189"/>
    </row>
    <row r="4951" spans="14:25" s="246" customFormat="1" x14ac:dyDescent="0.3">
      <c r="N4951" s="189"/>
      <c r="V4951" s="189"/>
      <c r="W4951" s="189"/>
      <c r="X4951" s="189"/>
      <c r="Y4951" s="189"/>
    </row>
    <row r="4952" spans="14:25" s="246" customFormat="1" x14ac:dyDescent="0.3">
      <c r="N4952" s="189"/>
      <c r="V4952" s="189"/>
      <c r="W4952" s="189"/>
      <c r="X4952" s="189"/>
      <c r="Y4952" s="189"/>
    </row>
    <row r="4953" spans="14:25" s="246" customFormat="1" x14ac:dyDescent="0.3">
      <c r="N4953" s="189"/>
      <c r="V4953" s="189"/>
      <c r="W4953" s="189"/>
      <c r="X4953" s="189"/>
      <c r="Y4953" s="189"/>
    </row>
    <row r="4954" spans="14:25" s="246" customFormat="1" x14ac:dyDescent="0.3">
      <c r="N4954" s="189"/>
      <c r="V4954" s="189"/>
      <c r="W4954" s="189"/>
      <c r="X4954" s="189"/>
      <c r="Y4954" s="189"/>
    </row>
    <row r="4955" spans="14:25" s="246" customFormat="1" x14ac:dyDescent="0.3">
      <c r="N4955" s="189"/>
      <c r="V4955" s="189"/>
      <c r="W4955" s="189"/>
      <c r="X4955" s="189"/>
      <c r="Y4955" s="189"/>
    </row>
    <row r="4956" spans="14:25" s="246" customFormat="1" x14ac:dyDescent="0.3">
      <c r="N4956" s="189"/>
      <c r="V4956" s="189"/>
      <c r="W4956" s="189"/>
      <c r="X4956" s="189"/>
      <c r="Y4956" s="189"/>
    </row>
    <row r="4957" spans="14:25" s="246" customFormat="1" x14ac:dyDescent="0.3">
      <c r="N4957" s="189"/>
      <c r="V4957" s="189"/>
      <c r="W4957" s="189"/>
      <c r="X4957" s="189"/>
      <c r="Y4957" s="189"/>
    </row>
    <row r="4958" spans="14:25" s="246" customFormat="1" x14ac:dyDescent="0.3">
      <c r="N4958" s="189"/>
      <c r="V4958" s="189"/>
      <c r="W4958" s="189"/>
      <c r="X4958" s="189"/>
      <c r="Y4958" s="189"/>
    </row>
    <row r="4959" spans="14:25" s="246" customFormat="1" x14ac:dyDescent="0.3">
      <c r="N4959" s="189"/>
      <c r="V4959" s="189"/>
      <c r="W4959" s="189"/>
      <c r="X4959" s="189"/>
      <c r="Y4959" s="189"/>
    </row>
    <row r="4960" spans="14:25" s="246" customFormat="1" x14ac:dyDescent="0.3">
      <c r="N4960" s="189"/>
      <c r="V4960" s="189"/>
      <c r="W4960" s="189"/>
      <c r="X4960" s="189"/>
      <c r="Y4960" s="189"/>
    </row>
    <row r="4961" spans="14:25" s="246" customFormat="1" x14ac:dyDescent="0.3">
      <c r="N4961" s="189"/>
      <c r="V4961" s="189"/>
      <c r="W4961" s="189"/>
      <c r="X4961" s="189"/>
      <c r="Y4961" s="189"/>
    </row>
    <row r="4962" spans="14:25" s="246" customFormat="1" x14ac:dyDescent="0.3">
      <c r="N4962" s="189"/>
      <c r="V4962" s="189"/>
      <c r="W4962" s="189"/>
      <c r="X4962" s="189"/>
      <c r="Y4962" s="189"/>
    </row>
    <row r="4963" spans="14:25" s="246" customFormat="1" x14ac:dyDescent="0.3">
      <c r="N4963" s="189"/>
      <c r="V4963" s="189"/>
      <c r="W4963" s="189"/>
      <c r="X4963" s="189"/>
      <c r="Y4963" s="189"/>
    </row>
    <row r="4964" spans="14:25" s="246" customFormat="1" x14ac:dyDescent="0.3">
      <c r="N4964" s="189"/>
      <c r="V4964" s="189"/>
      <c r="W4964" s="189"/>
      <c r="X4964" s="189"/>
      <c r="Y4964" s="189"/>
    </row>
    <row r="4965" spans="14:25" s="246" customFormat="1" x14ac:dyDescent="0.3">
      <c r="N4965" s="189"/>
      <c r="V4965" s="189"/>
      <c r="W4965" s="189"/>
      <c r="X4965" s="189"/>
      <c r="Y4965" s="189"/>
    </row>
    <row r="4966" spans="14:25" s="246" customFormat="1" x14ac:dyDescent="0.3">
      <c r="N4966" s="189"/>
      <c r="V4966" s="189"/>
      <c r="W4966" s="189"/>
      <c r="X4966" s="189"/>
      <c r="Y4966" s="189"/>
    </row>
    <row r="4967" spans="14:25" s="246" customFormat="1" x14ac:dyDescent="0.3">
      <c r="N4967" s="189"/>
      <c r="V4967" s="189"/>
      <c r="W4967" s="189"/>
      <c r="X4967" s="189"/>
      <c r="Y4967" s="189"/>
    </row>
    <row r="4968" spans="14:25" s="246" customFormat="1" x14ac:dyDescent="0.3">
      <c r="N4968" s="189"/>
      <c r="V4968" s="189"/>
      <c r="W4968" s="189"/>
      <c r="X4968" s="189"/>
      <c r="Y4968" s="189"/>
    </row>
    <row r="4969" spans="14:25" s="246" customFormat="1" x14ac:dyDescent="0.3">
      <c r="N4969" s="189"/>
      <c r="V4969" s="189"/>
      <c r="W4969" s="189"/>
      <c r="X4969" s="189"/>
      <c r="Y4969" s="189"/>
    </row>
    <row r="4970" spans="14:25" s="246" customFormat="1" x14ac:dyDescent="0.3">
      <c r="N4970" s="189"/>
      <c r="V4970" s="189"/>
      <c r="W4970" s="189"/>
      <c r="X4970" s="189"/>
      <c r="Y4970" s="189"/>
    </row>
    <row r="4971" spans="14:25" s="246" customFormat="1" x14ac:dyDescent="0.3">
      <c r="N4971" s="189"/>
      <c r="V4971" s="189"/>
      <c r="W4971" s="189"/>
      <c r="X4971" s="189"/>
      <c r="Y4971" s="189"/>
    </row>
    <row r="4972" spans="14:25" s="246" customFormat="1" x14ac:dyDescent="0.3">
      <c r="N4972" s="189"/>
      <c r="V4972" s="189"/>
      <c r="W4972" s="189"/>
      <c r="X4972" s="189"/>
      <c r="Y4972" s="189"/>
    </row>
    <row r="4973" spans="14:25" s="246" customFormat="1" x14ac:dyDescent="0.3">
      <c r="N4973" s="189"/>
      <c r="V4973" s="189"/>
      <c r="W4973" s="189"/>
      <c r="X4973" s="189"/>
      <c r="Y4973" s="189"/>
    </row>
    <row r="4974" spans="14:25" s="246" customFormat="1" x14ac:dyDescent="0.3">
      <c r="N4974" s="189"/>
      <c r="V4974" s="189"/>
      <c r="W4974" s="189"/>
      <c r="X4974" s="189"/>
      <c r="Y4974" s="189"/>
    </row>
    <row r="4975" spans="14:25" s="246" customFormat="1" x14ac:dyDescent="0.3">
      <c r="N4975" s="189"/>
      <c r="V4975" s="189"/>
      <c r="W4975" s="189"/>
      <c r="X4975" s="189"/>
      <c r="Y4975" s="189"/>
    </row>
    <row r="4976" spans="14:25" s="246" customFormat="1" x14ac:dyDescent="0.3">
      <c r="N4976" s="189"/>
      <c r="V4976" s="189"/>
      <c r="W4976" s="189"/>
      <c r="X4976" s="189"/>
      <c r="Y4976" s="189"/>
    </row>
    <row r="4977" spans="14:25" s="246" customFormat="1" x14ac:dyDescent="0.3">
      <c r="N4977" s="189"/>
      <c r="V4977" s="189"/>
      <c r="W4977" s="189"/>
      <c r="X4977" s="189"/>
      <c r="Y4977" s="189"/>
    </row>
    <row r="4978" spans="14:25" s="246" customFormat="1" x14ac:dyDescent="0.3">
      <c r="N4978" s="189"/>
      <c r="V4978" s="189"/>
      <c r="W4978" s="189"/>
      <c r="X4978" s="189"/>
      <c r="Y4978" s="189"/>
    </row>
    <row r="4979" spans="14:25" s="246" customFormat="1" x14ac:dyDescent="0.3">
      <c r="N4979" s="189"/>
      <c r="V4979" s="189"/>
      <c r="W4979" s="189"/>
      <c r="X4979" s="189"/>
      <c r="Y4979" s="189"/>
    </row>
    <row r="4980" spans="14:25" s="246" customFormat="1" x14ac:dyDescent="0.3">
      <c r="N4980" s="189"/>
      <c r="V4980" s="189"/>
      <c r="W4980" s="189"/>
      <c r="X4980" s="189"/>
      <c r="Y4980" s="189"/>
    </row>
    <row r="4981" spans="14:25" s="246" customFormat="1" x14ac:dyDescent="0.3">
      <c r="N4981" s="189"/>
      <c r="V4981" s="189"/>
      <c r="W4981" s="189"/>
      <c r="X4981" s="189"/>
      <c r="Y4981" s="189"/>
    </row>
    <row r="4982" spans="14:25" s="246" customFormat="1" x14ac:dyDescent="0.3">
      <c r="N4982" s="189"/>
      <c r="V4982" s="189"/>
      <c r="W4982" s="189"/>
      <c r="X4982" s="189"/>
      <c r="Y4982" s="189"/>
    </row>
    <row r="4983" spans="14:25" s="246" customFormat="1" x14ac:dyDescent="0.3">
      <c r="N4983" s="189"/>
      <c r="V4983" s="189"/>
      <c r="W4983" s="189"/>
      <c r="X4983" s="189"/>
      <c r="Y4983" s="189"/>
    </row>
    <row r="4984" spans="14:25" s="246" customFormat="1" x14ac:dyDescent="0.3">
      <c r="N4984" s="189"/>
      <c r="V4984" s="189"/>
      <c r="W4984" s="189"/>
      <c r="X4984" s="189"/>
      <c r="Y4984" s="189"/>
    </row>
    <row r="4985" spans="14:25" s="246" customFormat="1" x14ac:dyDescent="0.3">
      <c r="N4985" s="189"/>
      <c r="V4985" s="189"/>
      <c r="W4985" s="189"/>
      <c r="X4985" s="189"/>
      <c r="Y4985" s="189"/>
    </row>
    <row r="4986" spans="14:25" s="246" customFormat="1" x14ac:dyDescent="0.3">
      <c r="N4986" s="189"/>
      <c r="V4986" s="189"/>
      <c r="W4986" s="189"/>
      <c r="X4986" s="189"/>
      <c r="Y4986" s="189"/>
    </row>
    <row r="4987" spans="14:25" s="246" customFormat="1" x14ac:dyDescent="0.3">
      <c r="N4987" s="189"/>
      <c r="V4987" s="189"/>
      <c r="W4987" s="189"/>
      <c r="X4987" s="189"/>
      <c r="Y4987" s="189"/>
    </row>
    <row r="4988" spans="14:25" s="246" customFormat="1" x14ac:dyDescent="0.3">
      <c r="N4988" s="189"/>
      <c r="V4988" s="189"/>
      <c r="W4988" s="189"/>
      <c r="X4988" s="189"/>
      <c r="Y4988" s="189"/>
    </row>
    <row r="4989" spans="14:25" s="246" customFormat="1" x14ac:dyDescent="0.3">
      <c r="N4989" s="189"/>
      <c r="V4989" s="189"/>
      <c r="W4989" s="189"/>
      <c r="X4989" s="189"/>
      <c r="Y4989" s="189"/>
    </row>
    <row r="4990" spans="14:25" s="246" customFormat="1" x14ac:dyDescent="0.3">
      <c r="N4990" s="189"/>
      <c r="V4990" s="189"/>
      <c r="W4990" s="189"/>
      <c r="X4990" s="189"/>
      <c r="Y4990" s="189"/>
    </row>
    <row r="4991" spans="14:25" s="246" customFormat="1" x14ac:dyDescent="0.3">
      <c r="N4991" s="189"/>
      <c r="V4991" s="189"/>
      <c r="W4991" s="189"/>
      <c r="X4991" s="189"/>
      <c r="Y4991" s="189"/>
    </row>
    <row r="4992" spans="14:25" s="246" customFormat="1" x14ac:dyDescent="0.3">
      <c r="N4992" s="189"/>
      <c r="V4992" s="189"/>
      <c r="W4992" s="189"/>
      <c r="X4992" s="189"/>
      <c r="Y4992" s="189"/>
    </row>
    <row r="4993" spans="14:25" s="246" customFormat="1" x14ac:dyDescent="0.3">
      <c r="N4993" s="189"/>
      <c r="V4993" s="189"/>
      <c r="W4993" s="189"/>
      <c r="X4993" s="189"/>
      <c r="Y4993" s="189"/>
    </row>
    <row r="4994" spans="14:25" s="246" customFormat="1" x14ac:dyDescent="0.3">
      <c r="N4994" s="189"/>
      <c r="V4994" s="189"/>
      <c r="W4994" s="189"/>
      <c r="X4994" s="189"/>
      <c r="Y4994" s="189"/>
    </row>
    <row r="4995" spans="14:25" s="246" customFormat="1" x14ac:dyDescent="0.3">
      <c r="N4995" s="189"/>
      <c r="V4995" s="189"/>
      <c r="W4995" s="189"/>
      <c r="X4995" s="189"/>
      <c r="Y4995" s="189"/>
    </row>
    <row r="4996" spans="14:25" s="246" customFormat="1" x14ac:dyDescent="0.3">
      <c r="N4996" s="189"/>
      <c r="V4996" s="189"/>
      <c r="W4996" s="189"/>
      <c r="X4996" s="189"/>
      <c r="Y4996" s="189"/>
    </row>
    <row r="4997" spans="14:25" s="246" customFormat="1" x14ac:dyDescent="0.3">
      <c r="N4997" s="189"/>
      <c r="V4997" s="189"/>
      <c r="W4997" s="189"/>
      <c r="X4997" s="189"/>
      <c r="Y4997" s="189"/>
    </row>
    <row r="4998" spans="14:25" s="246" customFormat="1" x14ac:dyDescent="0.3">
      <c r="N4998" s="189"/>
      <c r="V4998" s="189"/>
      <c r="W4998" s="189"/>
      <c r="X4998" s="189"/>
      <c r="Y4998" s="189"/>
    </row>
    <row r="4999" spans="14:25" s="246" customFormat="1" x14ac:dyDescent="0.3">
      <c r="N4999" s="189"/>
      <c r="V4999" s="189"/>
      <c r="W4999" s="189"/>
      <c r="X4999" s="189"/>
      <c r="Y4999" s="189"/>
    </row>
    <row r="5000" spans="14:25" s="246" customFormat="1" x14ac:dyDescent="0.3">
      <c r="N5000" s="189"/>
      <c r="V5000" s="189"/>
      <c r="W5000" s="189"/>
      <c r="X5000" s="189"/>
      <c r="Y5000" s="189"/>
    </row>
    <row r="5001" spans="14:25" s="246" customFormat="1" x14ac:dyDescent="0.3">
      <c r="N5001" s="189"/>
      <c r="V5001" s="189"/>
      <c r="W5001" s="189"/>
      <c r="X5001" s="189"/>
      <c r="Y5001" s="189"/>
    </row>
    <row r="5002" spans="14:25" s="246" customFormat="1" x14ac:dyDescent="0.3">
      <c r="N5002" s="189"/>
      <c r="V5002" s="189"/>
      <c r="W5002" s="189"/>
      <c r="X5002" s="189"/>
      <c r="Y5002" s="189"/>
    </row>
    <row r="5003" spans="14:25" s="246" customFormat="1" x14ac:dyDescent="0.3">
      <c r="N5003" s="189"/>
      <c r="V5003" s="189"/>
      <c r="W5003" s="189"/>
      <c r="X5003" s="189"/>
      <c r="Y5003" s="189"/>
    </row>
    <row r="5004" spans="14:25" s="246" customFormat="1" x14ac:dyDescent="0.3">
      <c r="N5004" s="189"/>
      <c r="V5004" s="189"/>
      <c r="W5004" s="189"/>
      <c r="X5004" s="189"/>
      <c r="Y5004" s="189"/>
    </row>
    <row r="5005" spans="14:25" s="246" customFormat="1" x14ac:dyDescent="0.3">
      <c r="N5005" s="189"/>
      <c r="V5005" s="189"/>
      <c r="W5005" s="189"/>
      <c r="X5005" s="189"/>
      <c r="Y5005" s="189"/>
    </row>
    <row r="5006" spans="14:25" s="246" customFormat="1" x14ac:dyDescent="0.3">
      <c r="N5006" s="189"/>
      <c r="V5006" s="189"/>
      <c r="W5006" s="189"/>
      <c r="X5006" s="189"/>
      <c r="Y5006" s="189"/>
    </row>
    <row r="5007" spans="14:25" s="246" customFormat="1" x14ac:dyDescent="0.3">
      <c r="N5007" s="189"/>
      <c r="V5007" s="189"/>
      <c r="W5007" s="189"/>
      <c r="X5007" s="189"/>
      <c r="Y5007" s="189"/>
    </row>
    <row r="5008" spans="14:25" s="246" customFormat="1" x14ac:dyDescent="0.3">
      <c r="N5008" s="189"/>
      <c r="V5008" s="189"/>
      <c r="W5008" s="189"/>
      <c r="X5008" s="189"/>
      <c r="Y5008" s="189"/>
    </row>
    <row r="5009" spans="14:25" s="246" customFormat="1" x14ac:dyDescent="0.3">
      <c r="N5009" s="189"/>
      <c r="V5009" s="189"/>
      <c r="W5009" s="189"/>
      <c r="X5009" s="189"/>
      <c r="Y5009" s="189"/>
    </row>
    <row r="5010" spans="14:25" s="246" customFormat="1" x14ac:dyDescent="0.3">
      <c r="N5010" s="189"/>
      <c r="V5010" s="189"/>
      <c r="W5010" s="189"/>
      <c r="X5010" s="189"/>
      <c r="Y5010" s="189"/>
    </row>
    <row r="5011" spans="14:25" s="246" customFormat="1" x14ac:dyDescent="0.3">
      <c r="N5011" s="189"/>
      <c r="V5011" s="189"/>
      <c r="W5011" s="189"/>
      <c r="X5011" s="189"/>
      <c r="Y5011" s="189"/>
    </row>
    <row r="5012" spans="14:25" s="246" customFormat="1" x14ac:dyDescent="0.3">
      <c r="N5012" s="189"/>
      <c r="V5012" s="189"/>
      <c r="W5012" s="189"/>
      <c r="X5012" s="189"/>
      <c r="Y5012" s="189"/>
    </row>
    <row r="5013" spans="14:25" s="246" customFormat="1" x14ac:dyDescent="0.3">
      <c r="N5013" s="189"/>
      <c r="V5013" s="189"/>
      <c r="W5013" s="189"/>
      <c r="X5013" s="189"/>
      <c r="Y5013" s="189"/>
    </row>
    <row r="5014" spans="14:25" s="246" customFormat="1" x14ac:dyDescent="0.3">
      <c r="N5014" s="189"/>
      <c r="V5014" s="189"/>
      <c r="W5014" s="189"/>
      <c r="X5014" s="189"/>
      <c r="Y5014" s="189"/>
    </row>
    <row r="5015" spans="14:25" s="246" customFormat="1" x14ac:dyDescent="0.3">
      <c r="N5015" s="189"/>
      <c r="V5015" s="189"/>
      <c r="W5015" s="189"/>
      <c r="X5015" s="189"/>
      <c r="Y5015" s="189"/>
    </row>
    <row r="5016" spans="14:25" s="246" customFormat="1" x14ac:dyDescent="0.3">
      <c r="N5016" s="189"/>
      <c r="V5016" s="189"/>
      <c r="W5016" s="189"/>
      <c r="X5016" s="189"/>
      <c r="Y5016" s="189"/>
    </row>
    <row r="5017" spans="14:25" s="246" customFormat="1" x14ac:dyDescent="0.3">
      <c r="N5017" s="189"/>
      <c r="V5017" s="189"/>
      <c r="W5017" s="189"/>
      <c r="X5017" s="189"/>
      <c r="Y5017" s="189"/>
    </row>
    <row r="5018" spans="14:25" s="246" customFormat="1" x14ac:dyDescent="0.3">
      <c r="N5018" s="189"/>
      <c r="V5018" s="189"/>
      <c r="W5018" s="189"/>
      <c r="X5018" s="189"/>
      <c r="Y5018" s="189"/>
    </row>
    <row r="5019" spans="14:25" s="246" customFormat="1" x14ac:dyDescent="0.3">
      <c r="N5019" s="189"/>
      <c r="V5019" s="189"/>
      <c r="W5019" s="189"/>
      <c r="X5019" s="189"/>
      <c r="Y5019" s="189"/>
    </row>
    <row r="5020" spans="14:25" s="246" customFormat="1" x14ac:dyDescent="0.3">
      <c r="N5020" s="189"/>
      <c r="V5020" s="189"/>
      <c r="W5020" s="189"/>
      <c r="X5020" s="189"/>
      <c r="Y5020" s="189"/>
    </row>
    <row r="5021" spans="14:25" s="246" customFormat="1" x14ac:dyDescent="0.3">
      <c r="N5021" s="189"/>
      <c r="V5021" s="189"/>
      <c r="W5021" s="189"/>
      <c r="X5021" s="189"/>
      <c r="Y5021" s="189"/>
    </row>
    <row r="5022" spans="14:25" s="246" customFormat="1" x14ac:dyDescent="0.3">
      <c r="N5022" s="189"/>
      <c r="V5022" s="189"/>
      <c r="W5022" s="189"/>
      <c r="X5022" s="189"/>
      <c r="Y5022" s="189"/>
    </row>
    <row r="5023" spans="14:25" s="246" customFormat="1" x14ac:dyDescent="0.3">
      <c r="N5023" s="189"/>
      <c r="V5023" s="189"/>
      <c r="W5023" s="189"/>
      <c r="X5023" s="189"/>
      <c r="Y5023" s="189"/>
    </row>
    <row r="5024" spans="14:25" s="246" customFormat="1" x14ac:dyDescent="0.3">
      <c r="N5024" s="189"/>
      <c r="V5024" s="189"/>
      <c r="W5024" s="189"/>
      <c r="X5024" s="189"/>
      <c r="Y5024" s="189"/>
    </row>
    <row r="5025" spans="14:25" s="246" customFormat="1" x14ac:dyDescent="0.3">
      <c r="N5025" s="189"/>
      <c r="V5025" s="189"/>
      <c r="W5025" s="189"/>
      <c r="X5025" s="189"/>
      <c r="Y5025" s="189"/>
    </row>
    <row r="5026" spans="14:25" s="246" customFormat="1" x14ac:dyDescent="0.3">
      <c r="N5026" s="189"/>
      <c r="V5026" s="189"/>
      <c r="W5026" s="189"/>
      <c r="X5026" s="189"/>
      <c r="Y5026" s="189"/>
    </row>
    <row r="5027" spans="14:25" s="246" customFormat="1" x14ac:dyDescent="0.3">
      <c r="N5027" s="189"/>
      <c r="V5027" s="189"/>
      <c r="W5027" s="189"/>
      <c r="X5027" s="189"/>
      <c r="Y5027" s="189"/>
    </row>
    <row r="5028" spans="14:25" s="246" customFormat="1" x14ac:dyDescent="0.3">
      <c r="N5028" s="189"/>
      <c r="V5028" s="189"/>
      <c r="W5028" s="189"/>
      <c r="X5028" s="189"/>
      <c r="Y5028" s="189"/>
    </row>
    <row r="5029" spans="14:25" s="246" customFormat="1" x14ac:dyDescent="0.3">
      <c r="N5029" s="189"/>
      <c r="V5029" s="189"/>
      <c r="W5029" s="189"/>
      <c r="X5029" s="189"/>
      <c r="Y5029" s="189"/>
    </row>
    <row r="5030" spans="14:25" s="246" customFormat="1" x14ac:dyDescent="0.3">
      <c r="N5030" s="189"/>
      <c r="V5030" s="189"/>
      <c r="W5030" s="189"/>
      <c r="X5030" s="189"/>
      <c r="Y5030" s="189"/>
    </row>
    <row r="5031" spans="14:25" s="246" customFormat="1" x14ac:dyDescent="0.3">
      <c r="N5031" s="189"/>
      <c r="V5031" s="189"/>
      <c r="W5031" s="189"/>
      <c r="X5031" s="189"/>
      <c r="Y5031" s="189"/>
    </row>
    <row r="5032" spans="14:25" s="246" customFormat="1" x14ac:dyDescent="0.3">
      <c r="N5032" s="189"/>
      <c r="V5032" s="189"/>
      <c r="W5032" s="189"/>
      <c r="X5032" s="189"/>
      <c r="Y5032" s="189"/>
    </row>
    <row r="5033" spans="14:25" s="246" customFormat="1" x14ac:dyDescent="0.3">
      <c r="N5033" s="189"/>
      <c r="V5033" s="189"/>
      <c r="W5033" s="189"/>
      <c r="X5033" s="189"/>
      <c r="Y5033" s="189"/>
    </row>
    <row r="5034" spans="14:25" s="246" customFormat="1" x14ac:dyDescent="0.3">
      <c r="N5034" s="189"/>
      <c r="V5034" s="189"/>
      <c r="W5034" s="189"/>
      <c r="X5034" s="189"/>
      <c r="Y5034" s="189"/>
    </row>
    <row r="5035" spans="14:25" s="246" customFormat="1" x14ac:dyDescent="0.3">
      <c r="N5035" s="189"/>
      <c r="V5035" s="189"/>
      <c r="W5035" s="189"/>
      <c r="X5035" s="189"/>
      <c r="Y5035" s="189"/>
    </row>
    <row r="5036" spans="14:25" s="246" customFormat="1" x14ac:dyDescent="0.3">
      <c r="N5036" s="189"/>
      <c r="V5036" s="189"/>
      <c r="W5036" s="189"/>
      <c r="X5036" s="189"/>
      <c r="Y5036" s="189"/>
    </row>
    <row r="5037" spans="14:25" s="246" customFormat="1" x14ac:dyDescent="0.3">
      <c r="N5037" s="189"/>
      <c r="V5037" s="189"/>
      <c r="W5037" s="189"/>
      <c r="X5037" s="189"/>
      <c r="Y5037" s="189"/>
    </row>
    <row r="5038" spans="14:25" s="246" customFormat="1" ht="19.2" customHeight="1" x14ac:dyDescent="0.3">
      <c r="N5038" s="189"/>
      <c r="V5038" s="189"/>
      <c r="W5038" s="189"/>
      <c r="X5038" s="189"/>
      <c r="Y5038" s="189"/>
    </row>
    <row r="5039" spans="14:25" s="246" customFormat="1" x14ac:dyDescent="0.3">
      <c r="N5039" s="189"/>
      <c r="V5039" s="189"/>
      <c r="W5039" s="189"/>
      <c r="X5039" s="189"/>
      <c r="Y5039" s="189"/>
    </row>
    <row r="5040" spans="14:25" s="246" customFormat="1" x14ac:dyDescent="0.3">
      <c r="N5040" s="189"/>
      <c r="V5040" s="189"/>
      <c r="W5040" s="189"/>
      <c r="X5040" s="189"/>
      <c r="Y5040" s="189"/>
    </row>
    <row r="5041" spans="14:25" s="246" customFormat="1" x14ac:dyDescent="0.3">
      <c r="N5041" s="189"/>
      <c r="V5041" s="189"/>
      <c r="W5041" s="189"/>
      <c r="X5041" s="189"/>
      <c r="Y5041" s="189"/>
    </row>
    <row r="5042" spans="14:25" s="246" customFormat="1" x14ac:dyDescent="0.3">
      <c r="N5042" s="189"/>
      <c r="V5042" s="189"/>
      <c r="W5042" s="189"/>
      <c r="X5042" s="189"/>
      <c r="Y5042" s="189"/>
    </row>
    <row r="5043" spans="14:25" s="246" customFormat="1" x14ac:dyDescent="0.3">
      <c r="N5043" s="189"/>
      <c r="V5043" s="189"/>
      <c r="W5043" s="189"/>
      <c r="X5043" s="189"/>
      <c r="Y5043" s="189"/>
    </row>
    <row r="5044" spans="14:25" s="246" customFormat="1" x14ac:dyDescent="0.3">
      <c r="N5044" s="189"/>
      <c r="V5044" s="189"/>
      <c r="W5044" s="189"/>
      <c r="X5044" s="189"/>
      <c r="Y5044" s="189"/>
    </row>
    <row r="5045" spans="14:25" s="246" customFormat="1" x14ac:dyDescent="0.3">
      <c r="N5045" s="189"/>
      <c r="V5045" s="189"/>
      <c r="W5045" s="189"/>
      <c r="X5045" s="189"/>
      <c r="Y5045" s="189"/>
    </row>
    <row r="5046" spans="14:25" s="246" customFormat="1" x14ac:dyDescent="0.3">
      <c r="N5046" s="189"/>
      <c r="V5046" s="189"/>
      <c r="W5046" s="189"/>
      <c r="X5046" s="189"/>
      <c r="Y5046" s="189"/>
    </row>
    <row r="5047" spans="14:25" s="246" customFormat="1" x14ac:dyDescent="0.3">
      <c r="N5047" s="189"/>
      <c r="V5047" s="189"/>
      <c r="W5047" s="189"/>
      <c r="X5047" s="189"/>
      <c r="Y5047" s="189"/>
    </row>
    <row r="5048" spans="14:25" s="246" customFormat="1" x14ac:dyDescent="0.3">
      <c r="N5048" s="189"/>
      <c r="V5048" s="189"/>
      <c r="W5048" s="189"/>
      <c r="X5048" s="189"/>
      <c r="Y5048" s="189"/>
    </row>
    <row r="5049" spans="14:25" s="246" customFormat="1" x14ac:dyDescent="0.3">
      <c r="N5049" s="189"/>
      <c r="V5049" s="189"/>
      <c r="W5049" s="189"/>
      <c r="X5049" s="189"/>
      <c r="Y5049" s="189"/>
    </row>
    <row r="5050" spans="14:25" s="246" customFormat="1" x14ac:dyDescent="0.3">
      <c r="N5050" s="189"/>
      <c r="V5050" s="189"/>
      <c r="W5050" s="189"/>
      <c r="X5050" s="189"/>
      <c r="Y5050" s="189"/>
    </row>
    <row r="5051" spans="14:25" s="246" customFormat="1" x14ac:dyDescent="0.3">
      <c r="N5051" s="189"/>
      <c r="V5051" s="189"/>
      <c r="W5051" s="189"/>
      <c r="X5051" s="189"/>
      <c r="Y5051" s="189"/>
    </row>
    <row r="5052" spans="14:25" s="246" customFormat="1" x14ac:dyDescent="0.3">
      <c r="N5052" s="189"/>
      <c r="V5052" s="189"/>
      <c r="W5052" s="189"/>
      <c r="X5052" s="189"/>
      <c r="Y5052" s="189"/>
    </row>
    <row r="5053" spans="14:25" s="246" customFormat="1" x14ac:dyDescent="0.3">
      <c r="N5053" s="189"/>
      <c r="V5053" s="189"/>
      <c r="W5053" s="189"/>
      <c r="X5053" s="189"/>
      <c r="Y5053" s="189"/>
    </row>
    <row r="5054" spans="14:25" s="246" customFormat="1" x14ac:dyDescent="0.3">
      <c r="N5054" s="189"/>
      <c r="V5054" s="189"/>
      <c r="W5054" s="189"/>
      <c r="X5054" s="189"/>
      <c r="Y5054" s="189"/>
    </row>
    <row r="5055" spans="14:25" s="246" customFormat="1" x14ac:dyDescent="0.3">
      <c r="N5055" s="189"/>
      <c r="V5055" s="189"/>
      <c r="W5055" s="189"/>
      <c r="X5055" s="189"/>
      <c r="Y5055" s="189"/>
    </row>
    <row r="5056" spans="14:25" s="246" customFormat="1" x14ac:dyDescent="0.3">
      <c r="N5056" s="189"/>
      <c r="V5056" s="189"/>
      <c r="W5056" s="189"/>
      <c r="X5056" s="189"/>
      <c r="Y5056" s="189"/>
    </row>
    <row r="5057" spans="14:25" s="246" customFormat="1" x14ac:dyDescent="0.3">
      <c r="N5057" s="189"/>
      <c r="V5057" s="189"/>
      <c r="W5057" s="189"/>
      <c r="X5057" s="189"/>
      <c r="Y5057" s="189"/>
    </row>
    <row r="5058" spans="14:25" s="246" customFormat="1" x14ac:dyDescent="0.3">
      <c r="N5058" s="189"/>
      <c r="V5058" s="189"/>
      <c r="W5058" s="189"/>
      <c r="X5058" s="189"/>
      <c r="Y5058" s="189"/>
    </row>
    <row r="5059" spans="14:25" s="246" customFormat="1" x14ac:dyDescent="0.3">
      <c r="N5059" s="189"/>
      <c r="V5059" s="189"/>
      <c r="W5059" s="189"/>
      <c r="X5059" s="189"/>
      <c r="Y5059" s="189"/>
    </row>
    <row r="5060" spans="14:25" s="246" customFormat="1" x14ac:dyDescent="0.3">
      <c r="N5060" s="189"/>
      <c r="V5060" s="189"/>
      <c r="W5060" s="189"/>
      <c r="X5060" s="189"/>
      <c r="Y5060" s="189"/>
    </row>
    <row r="5061" spans="14:25" s="246" customFormat="1" x14ac:dyDescent="0.3">
      <c r="N5061" s="189"/>
      <c r="V5061" s="189"/>
      <c r="W5061" s="189"/>
      <c r="X5061" s="189"/>
      <c r="Y5061" s="189"/>
    </row>
    <row r="5062" spans="14:25" s="246" customFormat="1" x14ac:dyDescent="0.3">
      <c r="N5062" s="189"/>
      <c r="V5062" s="189"/>
      <c r="W5062" s="189"/>
      <c r="X5062" s="189"/>
      <c r="Y5062" s="189"/>
    </row>
    <row r="5063" spans="14:25" s="246" customFormat="1" x14ac:dyDescent="0.3">
      <c r="N5063" s="189"/>
      <c r="V5063" s="189"/>
      <c r="W5063" s="189"/>
      <c r="X5063" s="189"/>
      <c r="Y5063" s="189"/>
    </row>
    <row r="5064" spans="14:25" s="246" customFormat="1" x14ac:dyDescent="0.3">
      <c r="N5064" s="189"/>
      <c r="V5064" s="189"/>
      <c r="W5064" s="189"/>
      <c r="X5064" s="189"/>
      <c r="Y5064" s="189"/>
    </row>
    <row r="5065" spans="14:25" s="246" customFormat="1" x14ac:dyDescent="0.3">
      <c r="N5065" s="189"/>
      <c r="V5065" s="189"/>
      <c r="W5065" s="189"/>
      <c r="X5065" s="189"/>
      <c r="Y5065" s="189"/>
    </row>
    <row r="5066" spans="14:25" s="246" customFormat="1" x14ac:dyDescent="0.3">
      <c r="N5066" s="189"/>
      <c r="V5066" s="189"/>
      <c r="W5066" s="189"/>
      <c r="X5066" s="189"/>
      <c r="Y5066" s="189"/>
    </row>
    <row r="5067" spans="14:25" s="246" customFormat="1" x14ac:dyDescent="0.3">
      <c r="N5067" s="189"/>
      <c r="V5067" s="189"/>
      <c r="W5067" s="189"/>
      <c r="X5067" s="189"/>
      <c r="Y5067" s="189"/>
    </row>
    <row r="5068" spans="14:25" s="246" customFormat="1" x14ac:dyDescent="0.3">
      <c r="N5068" s="189"/>
      <c r="V5068" s="189"/>
      <c r="W5068" s="189"/>
      <c r="X5068" s="189"/>
      <c r="Y5068" s="189"/>
    </row>
    <row r="5069" spans="14:25" s="246" customFormat="1" x14ac:dyDescent="0.3">
      <c r="N5069" s="189"/>
      <c r="V5069" s="189"/>
      <c r="W5069" s="189"/>
      <c r="X5069" s="189"/>
      <c r="Y5069" s="189"/>
    </row>
    <row r="5070" spans="14:25" s="246" customFormat="1" x14ac:dyDescent="0.3">
      <c r="N5070" s="189"/>
      <c r="V5070" s="189"/>
      <c r="W5070" s="189"/>
      <c r="X5070" s="189"/>
      <c r="Y5070" s="189"/>
    </row>
    <row r="5071" spans="14:25" s="246" customFormat="1" x14ac:dyDescent="0.3">
      <c r="N5071" s="189"/>
      <c r="V5071" s="189"/>
      <c r="W5071" s="189"/>
      <c r="X5071" s="189"/>
      <c r="Y5071" s="189"/>
    </row>
    <row r="5072" spans="14:25" s="246" customFormat="1" x14ac:dyDescent="0.3">
      <c r="N5072" s="189"/>
      <c r="V5072" s="189"/>
      <c r="W5072" s="189"/>
      <c r="X5072" s="189"/>
      <c r="Y5072" s="189"/>
    </row>
    <row r="5073" spans="14:25" s="246" customFormat="1" x14ac:dyDescent="0.3">
      <c r="N5073" s="189"/>
      <c r="V5073" s="189"/>
      <c r="W5073" s="189"/>
      <c r="X5073" s="189"/>
      <c r="Y5073" s="189"/>
    </row>
    <row r="5074" spans="14:25" s="246" customFormat="1" x14ac:dyDescent="0.3">
      <c r="N5074" s="189"/>
      <c r="V5074" s="189"/>
      <c r="W5074" s="189"/>
      <c r="X5074" s="189"/>
      <c r="Y5074" s="189"/>
    </row>
    <row r="5075" spans="14:25" s="246" customFormat="1" x14ac:dyDescent="0.3">
      <c r="N5075" s="189"/>
      <c r="V5075" s="189"/>
      <c r="W5075" s="189"/>
      <c r="X5075" s="189"/>
      <c r="Y5075" s="189"/>
    </row>
    <row r="5076" spans="14:25" s="246" customFormat="1" x14ac:dyDescent="0.3">
      <c r="N5076" s="189"/>
      <c r="V5076" s="189"/>
      <c r="W5076" s="189"/>
      <c r="X5076" s="189"/>
      <c r="Y5076" s="189"/>
    </row>
    <row r="5077" spans="14:25" s="246" customFormat="1" x14ac:dyDescent="0.3">
      <c r="N5077" s="189"/>
      <c r="V5077" s="189"/>
      <c r="W5077" s="189"/>
      <c r="X5077" s="189"/>
      <c r="Y5077" s="189"/>
    </row>
    <row r="5078" spans="14:25" s="246" customFormat="1" x14ac:dyDescent="0.3">
      <c r="N5078" s="189"/>
      <c r="V5078" s="189"/>
      <c r="W5078" s="189"/>
      <c r="X5078" s="189"/>
      <c r="Y5078" s="189"/>
    </row>
    <row r="5079" spans="14:25" s="246" customFormat="1" x14ac:dyDescent="0.3">
      <c r="N5079" s="189"/>
      <c r="V5079" s="189"/>
      <c r="W5079" s="189"/>
      <c r="X5079" s="189"/>
      <c r="Y5079" s="189"/>
    </row>
    <row r="5080" spans="14:25" s="246" customFormat="1" x14ac:dyDescent="0.3">
      <c r="N5080" s="189"/>
      <c r="V5080" s="189"/>
      <c r="W5080" s="189"/>
      <c r="X5080" s="189"/>
      <c r="Y5080" s="189"/>
    </row>
    <row r="5081" spans="14:25" s="246" customFormat="1" x14ac:dyDescent="0.3">
      <c r="N5081" s="189"/>
      <c r="V5081" s="189"/>
      <c r="W5081" s="189"/>
      <c r="X5081" s="189"/>
      <c r="Y5081" s="189"/>
    </row>
    <row r="5082" spans="14:25" s="246" customFormat="1" x14ac:dyDescent="0.3">
      <c r="N5082" s="189"/>
      <c r="V5082" s="189"/>
      <c r="W5082" s="189"/>
      <c r="X5082" s="189"/>
      <c r="Y5082" s="189"/>
    </row>
    <row r="5083" spans="14:25" s="246" customFormat="1" x14ac:dyDescent="0.3">
      <c r="N5083" s="189"/>
      <c r="V5083" s="189"/>
      <c r="W5083" s="189"/>
      <c r="X5083" s="189"/>
      <c r="Y5083" s="189"/>
    </row>
    <row r="5084" spans="14:25" s="246" customFormat="1" x14ac:dyDescent="0.3">
      <c r="N5084" s="189"/>
      <c r="V5084" s="189"/>
      <c r="W5084" s="189"/>
      <c r="X5084" s="189"/>
      <c r="Y5084" s="189"/>
    </row>
    <row r="5085" spans="14:25" s="246" customFormat="1" x14ac:dyDescent="0.3">
      <c r="N5085" s="189"/>
      <c r="V5085" s="189"/>
      <c r="W5085" s="189"/>
      <c r="X5085" s="189"/>
      <c r="Y5085" s="189"/>
    </row>
    <row r="5086" spans="14:25" s="246" customFormat="1" x14ac:dyDescent="0.3">
      <c r="N5086" s="189"/>
      <c r="V5086" s="189"/>
      <c r="W5086" s="189"/>
      <c r="X5086" s="189"/>
      <c r="Y5086" s="189"/>
    </row>
    <row r="5087" spans="14:25" s="246" customFormat="1" x14ac:dyDescent="0.3">
      <c r="N5087" s="189"/>
      <c r="V5087" s="189"/>
      <c r="W5087" s="189"/>
      <c r="X5087" s="189"/>
      <c r="Y5087" s="189"/>
    </row>
    <row r="5088" spans="14:25" s="246" customFormat="1" x14ac:dyDescent="0.3">
      <c r="N5088" s="189"/>
      <c r="V5088" s="189"/>
      <c r="W5088" s="189"/>
      <c r="X5088" s="189"/>
      <c r="Y5088" s="189"/>
    </row>
    <row r="5089" spans="14:25" s="246" customFormat="1" x14ac:dyDescent="0.3">
      <c r="N5089" s="189"/>
      <c r="V5089" s="189"/>
      <c r="W5089" s="189"/>
      <c r="X5089" s="189"/>
      <c r="Y5089" s="189"/>
    </row>
    <row r="5090" spans="14:25" s="246" customFormat="1" x14ac:dyDescent="0.3">
      <c r="N5090" s="189"/>
      <c r="V5090" s="189"/>
      <c r="W5090" s="189"/>
      <c r="X5090" s="189"/>
      <c r="Y5090" s="189"/>
    </row>
    <row r="5091" spans="14:25" s="246" customFormat="1" x14ac:dyDescent="0.3">
      <c r="N5091" s="189"/>
      <c r="V5091" s="189"/>
      <c r="W5091" s="189"/>
      <c r="X5091" s="189"/>
      <c r="Y5091" s="189"/>
    </row>
    <row r="5092" spans="14:25" s="246" customFormat="1" x14ac:dyDescent="0.3">
      <c r="N5092" s="189"/>
      <c r="V5092" s="189"/>
      <c r="W5092" s="189"/>
      <c r="X5092" s="189"/>
      <c r="Y5092" s="189"/>
    </row>
    <row r="5093" spans="14:25" s="246" customFormat="1" x14ac:dyDescent="0.3">
      <c r="N5093" s="189"/>
      <c r="V5093" s="189"/>
      <c r="W5093" s="189"/>
      <c r="X5093" s="189"/>
      <c r="Y5093" s="189"/>
    </row>
    <row r="5094" spans="14:25" s="246" customFormat="1" x14ac:dyDescent="0.3">
      <c r="N5094" s="189"/>
      <c r="V5094" s="189"/>
      <c r="W5094" s="189"/>
      <c r="X5094" s="189"/>
      <c r="Y5094" s="189"/>
    </row>
    <row r="5095" spans="14:25" s="246" customFormat="1" x14ac:dyDescent="0.3">
      <c r="N5095" s="189"/>
      <c r="V5095" s="189"/>
      <c r="W5095" s="189"/>
      <c r="X5095" s="189"/>
      <c r="Y5095" s="189"/>
    </row>
    <row r="5096" spans="14:25" s="246" customFormat="1" x14ac:dyDescent="0.3">
      <c r="N5096" s="189"/>
      <c r="V5096" s="189"/>
      <c r="W5096" s="189"/>
      <c r="X5096" s="189"/>
      <c r="Y5096" s="189"/>
    </row>
    <row r="5097" spans="14:25" s="246" customFormat="1" x14ac:dyDescent="0.3">
      <c r="N5097" s="189"/>
      <c r="V5097" s="189"/>
      <c r="W5097" s="189"/>
      <c r="X5097" s="189"/>
      <c r="Y5097" s="189"/>
    </row>
    <row r="5098" spans="14:25" s="246" customFormat="1" x14ac:dyDescent="0.3">
      <c r="N5098" s="189"/>
      <c r="V5098" s="189"/>
      <c r="W5098" s="189"/>
      <c r="X5098" s="189"/>
      <c r="Y5098" s="189"/>
    </row>
    <row r="5099" spans="14:25" s="246" customFormat="1" x14ac:dyDescent="0.3">
      <c r="N5099" s="189"/>
      <c r="V5099" s="189"/>
      <c r="W5099" s="189"/>
      <c r="X5099" s="189"/>
      <c r="Y5099" s="189"/>
    </row>
    <row r="5100" spans="14:25" s="246" customFormat="1" x14ac:dyDescent="0.3">
      <c r="N5100" s="189"/>
      <c r="V5100" s="189"/>
      <c r="W5100" s="189"/>
      <c r="X5100" s="189"/>
      <c r="Y5100" s="189"/>
    </row>
    <row r="5101" spans="14:25" s="246" customFormat="1" x14ac:dyDescent="0.3">
      <c r="N5101" s="189"/>
      <c r="V5101" s="189"/>
      <c r="W5101" s="189"/>
      <c r="X5101" s="189"/>
      <c r="Y5101" s="189"/>
    </row>
    <row r="5102" spans="14:25" s="246" customFormat="1" x14ac:dyDescent="0.3">
      <c r="N5102" s="189"/>
      <c r="V5102" s="189"/>
      <c r="W5102" s="189"/>
      <c r="X5102" s="189"/>
      <c r="Y5102" s="189"/>
    </row>
    <row r="5103" spans="14:25" s="246" customFormat="1" x14ac:dyDescent="0.3">
      <c r="N5103" s="189"/>
      <c r="V5103" s="189"/>
      <c r="W5103" s="189"/>
      <c r="X5103" s="189"/>
      <c r="Y5103" s="189"/>
    </row>
    <row r="5104" spans="14:25" s="246" customFormat="1" x14ac:dyDescent="0.3">
      <c r="N5104" s="189"/>
      <c r="V5104" s="189"/>
      <c r="W5104" s="189"/>
      <c r="X5104" s="189"/>
      <c r="Y5104" s="189"/>
    </row>
    <row r="5105" spans="14:25" s="246" customFormat="1" x14ac:dyDescent="0.3">
      <c r="N5105" s="189"/>
      <c r="V5105" s="189"/>
      <c r="W5105" s="189"/>
      <c r="X5105" s="189"/>
      <c r="Y5105" s="189"/>
    </row>
    <row r="5106" spans="14:25" s="246" customFormat="1" x14ac:dyDescent="0.3">
      <c r="N5106" s="189"/>
      <c r="V5106" s="189"/>
      <c r="W5106" s="189"/>
      <c r="X5106" s="189"/>
      <c r="Y5106" s="189"/>
    </row>
    <row r="5107" spans="14:25" s="246" customFormat="1" x14ac:dyDescent="0.3">
      <c r="N5107" s="189"/>
      <c r="V5107" s="189"/>
      <c r="W5107" s="189"/>
      <c r="X5107" s="189"/>
      <c r="Y5107" s="189"/>
    </row>
    <row r="5108" spans="14:25" s="246" customFormat="1" x14ac:dyDescent="0.3">
      <c r="N5108" s="189"/>
      <c r="V5108" s="189"/>
      <c r="W5108" s="189"/>
      <c r="X5108" s="189"/>
      <c r="Y5108" s="189"/>
    </row>
    <row r="5109" spans="14:25" s="246" customFormat="1" x14ac:dyDescent="0.3">
      <c r="N5109" s="189"/>
      <c r="V5109" s="189"/>
      <c r="W5109" s="189"/>
      <c r="X5109" s="189"/>
      <c r="Y5109" s="189"/>
    </row>
    <row r="5110" spans="14:25" s="246" customFormat="1" x14ac:dyDescent="0.3">
      <c r="N5110" s="189"/>
      <c r="V5110" s="189"/>
      <c r="W5110" s="189"/>
      <c r="X5110" s="189"/>
      <c r="Y5110" s="189"/>
    </row>
    <row r="5111" spans="14:25" s="246" customFormat="1" x14ac:dyDescent="0.3">
      <c r="N5111" s="189"/>
      <c r="V5111" s="189"/>
      <c r="W5111" s="189"/>
      <c r="X5111" s="189"/>
      <c r="Y5111" s="189"/>
    </row>
    <row r="5112" spans="14:25" s="246" customFormat="1" x14ac:dyDescent="0.3">
      <c r="N5112" s="189"/>
      <c r="V5112" s="189"/>
      <c r="W5112" s="189"/>
      <c r="X5112" s="189"/>
      <c r="Y5112" s="189"/>
    </row>
    <row r="5113" spans="14:25" s="246" customFormat="1" x14ac:dyDescent="0.3">
      <c r="N5113" s="189"/>
      <c r="V5113" s="189"/>
      <c r="W5113" s="189"/>
      <c r="X5113" s="189"/>
      <c r="Y5113" s="189"/>
    </row>
    <row r="5114" spans="14:25" s="246" customFormat="1" x14ac:dyDescent="0.3">
      <c r="N5114" s="189"/>
      <c r="V5114" s="189"/>
      <c r="W5114" s="189"/>
      <c r="X5114" s="189"/>
      <c r="Y5114" s="189"/>
    </row>
    <row r="5115" spans="14:25" s="246" customFormat="1" x14ac:dyDescent="0.3">
      <c r="N5115" s="189"/>
      <c r="V5115" s="189"/>
      <c r="W5115" s="189"/>
      <c r="X5115" s="189"/>
      <c r="Y5115" s="189"/>
    </row>
    <row r="5116" spans="14:25" s="246" customFormat="1" x14ac:dyDescent="0.3">
      <c r="N5116" s="189"/>
      <c r="V5116" s="189"/>
      <c r="W5116" s="189"/>
      <c r="X5116" s="189"/>
      <c r="Y5116" s="189"/>
    </row>
    <row r="5117" spans="14:25" s="246" customFormat="1" x14ac:dyDescent="0.3">
      <c r="N5117" s="189"/>
      <c r="V5117" s="189"/>
      <c r="W5117" s="189"/>
      <c r="X5117" s="189"/>
      <c r="Y5117" s="189"/>
    </row>
    <row r="5118" spans="14:25" s="246" customFormat="1" x14ac:dyDescent="0.3">
      <c r="N5118" s="189"/>
      <c r="V5118" s="189"/>
      <c r="W5118" s="189"/>
      <c r="X5118" s="189"/>
      <c r="Y5118" s="189"/>
    </row>
    <row r="5119" spans="14:25" s="246" customFormat="1" x14ac:dyDescent="0.3">
      <c r="N5119" s="189"/>
      <c r="V5119" s="189"/>
      <c r="W5119" s="189"/>
      <c r="X5119" s="189"/>
      <c r="Y5119" s="189"/>
    </row>
    <row r="5120" spans="14:25" s="246" customFormat="1" x14ac:dyDescent="0.3">
      <c r="N5120" s="189"/>
      <c r="V5120" s="189"/>
      <c r="W5120" s="189"/>
      <c r="X5120" s="189"/>
      <c r="Y5120" s="189"/>
    </row>
    <row r="5121" spans="14:25" s="246" customFormat="1" x14ac:dyDescent="0.3">
      <c r="N5121" s="189"/>
      <c r="V5121" s="189"/>
      <c r="W5121" s="189"/>
      <c r="X5121" s="189"/>
      <c r="Y5121" s="189"/>
    </row>
    <row r="5122" spans="14:25" s="246" customFormat="1" x14ac:dyDescent="0.3">
      <c r="N5122" s="189"/>
      <c r="V5122" s="189"/>
      <c r="W5122" s="189"/>
      <c r="X5122" s="189"/>
      <c r="Y5122" s="189"/>
    </row>
    <row r="5123" spans="14:25" s="246" customFormat="1" x14ac:dyDescent="0.3">
      <c r="N5123" s="189"/>
      <c r="V5123" s="189"/>
      <c r="W5123" s="189"/>
      <c r="X5123" s="189"/>
      <c r="Y5123" s="189"/>
    </row>
    <row r="5124" spans="14:25" s="246" customFormat="1" x14ac:dyDescent="0.3">
      <c r="N5124" s="189"/>
      <c r="V5124" s="189"/>
      <c r="W5124" s="189"/>
      <c r="X5124" s="189"/>
      <c r="Y5124" s="189"/>
    </row>
    <row r="5125" spans="14:25" s="246" customFormat="1" x14ac:dyDescent="0.3">
      <c r="N5125" s="189"/>
      <c r="V5125" s="189"/>
      <c r="W5125" s="189"/>
      <c r="X5125" s="189"/>
      <c r="Y5125" s="189"/>
    </row>
    <row r="5126" spans="14:25" s="246" customFormat="1" x14ac:dyDescent="0.3">
      <c r="N5126" s="189"/>
      <c r="V5126" s="189"/>
      <c r="W5126" s="189"/>
      <c r="X5126" s="189"/>
      <c r="Y5126" s="189"/>
    </row>
    <row r="5127" spans="14:25" s="246" customFormat="1" x14ac:dyDescent="0.3">
      <c r="N5127" s="189"/>
      <c r="V5127" s="189"/>
      <c r="W5127" s="189"/>
      <c r="X5127" s="189"/>
      <c r="Y5127" s="189"/>
    </row>
    <row r="5128" spans="14:25" s="246" customFormat="1" x14ac:dyDescent="0.3">
      <c r="N5128" s="189"/>
      <c r="V5128" s="189"/>
      <c r="W5128" s="189"/>
      <c r="X5128" s="189"/>
      <c r="Y5128" s="189"/>
    </row>
    <row r="5129" spans="14:25" s="246" customFormat="1" x14ac:dyDescent="0.3">
      <c r="N5129" s="189"/>
      <c r="V5129" s="189"/>
      <c r="W5129" s="189"/>
      <c r="X5129" s="189"/>
      <c r="Y5129" s="189"/>
    </row>
    <row r="5130" spans="14:25" s="246" customFormat="1" x14ac:dyDescent="0.3">
      <c r="N5130" s="189"/>
      <c r="V5130" s="189"/>
      <c r="W5130" s="189"/>
      <c r="X5130" s="189"/>
      <c r="Y5130" s="189"/>
    </row>
    <row r="5131" spans="14:25" s="246" customFormat="1" x14ac:dyDescent="0.3">
      <c r="N5131" s="189"/>
      <c r="V5131" s="189"/>
      <c r="W5131" s="189"/>
      <c r="X5131" s="189"/>
      <c r="Y5131" s="189"/>
    </row>
    <row r="5132" spans="14:25" s="246" customFormat="1" x14ac:dyDescent="0.3">
      <c r="N5132" s="189"/>
      <c r="V5132" s="189"/>
      <c r="W5132" s="189"/>
      <c r="X5132" s="189"/>
      <c r="Y5132" s="189"/>
    </row>
    <row r="5133" spans="14:25" s="246" customFormat="1" x14ac:dyDescent="0.3">
      <c r="N5133" s="189"/>
      <c r="V5133" s="189"/>
      <c r="W5133" s="189"/>
      <c r="X5133" s="189"/>
      <c r="Y5133" s="189"/>
    </row>
    <row r="5134" spans="14:25" s="246" customFormat="1" x14ac:dyDescent="0.3">
      <c r="N5134" s="189"/>
      <c r="V5134" s="189"/>
      <c r="W5134" s="189"/>
      <c r="X5134" s="189"/>
      <c r="Y5134" s="189"/>
    </row>
    <row r="5135" spans="14:25" s="246" customFormat="1" x14ac:dyDescent="0.3">
      <c r="N5135" s="189"/>
      <c r="V5135" s="189"/>
      <c r="W5135" s="189"/>
      <c r="X5135" s="189"/>
      <c r="Y5135" s="189"/>
    </row>
    <row r="5136" spans="14:25" s="246" customFormat="1" x14ac:dyDescent="0.3">
      <c r="N5136" s="189"/>
      <c r="V5136" s="189"/>
      <c r="W5136" s="189"/>
      <c r="X5136" s="189"/>
      <c r="Y5136" s="189"/>
    </row>
    <row r="5137" spans="14:25" s="246" customFormat="1" x14ac:dyDescent="0.3">
      <c r="N5137" s="189"/>
      <c r="V5137" s="189"/>
      <c r="W5137" s="189"/>
      <c r="X5137" s="189"/>
      <c r="Y5137" s="189"/>
    </row>
    <row r="5138" spans="14:25" s="246" customFormat="1" x14ac:dyDescent="0.3">
      <c r="N5138" s="189"/>
      <c r="V5138" s="189"/>
      <c r="W5138" s="189"/>
      <c r="X5138" s="189"/>
      <c r="Y5138" s="189"/>
    </row>
    <row r="5139" spans="14:25" s="246" customFormat="1" x14ac:dyDescent="0.3">
      <c r="N5139" s="189"/>
      <c r="V5139" s="189"/>
      <c r="W5139" s="189"/>
      <c r="X5139" s="189"/>
      <c r="Y5139" s="189"/>
    </row>
    <row r="5140" spans="14:25" s="246" customFormat="1" x14ac:dyDescent="0.3">
      <c r="N5140" s="189"/>
      <c r="V5140" s="189"/>
      <c r="W5140" s="189"/>
      <c r="X5140" s="189"/>
      <c r="Y5140" s="189"/>
    </row>
    <row r="5141" spans="14:25" s="246" customFormat="1" x14ac:dyDescent="0.3">
      <c r="N5141" s="189"/>
      <c r="V5141" s="189"/>
      <c r="W5141" s="189"/>
      <c r="X5141" s="189"/>
      <c r="Y5141" s="189"/>
    </row>
    <row r="5142" spans="14:25" s="246" customFormat="1" x14ac:dyDescent="0.3">
      <c r="N5142" s="189"/>
      <c r="V5142" s="189"/>
      <c r="W5142" s="189"/>
      <c r="X5142" s="189"/>
      <c r="Y5142" s="189"/>
    </row>
    <row r="5143" spans="14:25" s="246" customFormat="1" x14ac:dyDescent="0.3">
      <c r="N5143" s="189"/>
      <c r="V5143" s="189"/>
      <c r="W5143" s="189"/>
      <c r="X5143" s="189"/>
      <c r="Y5143" s="189"/>
    </row>
    <row r="5144" spans="14:25" s="246" customFormat="1" x14ac:dyDescent="0.3">
      <c r="N5144" s="189"/>
      <c r="V5144" s="189"/>
      <c r="W5144" s="189"/>
      <c r="X5144" s="189"/>
      <c r="Y5144" s="189"/>
    </row>
    <row r="5145" spans="14:25" s="246" customFormat="1" x14ac:dyDescent="0.3">
      <c r="N5145" s="189"/>
      <c r="V5145" s="189"/>
      <c r="W5145" s="189"/>
      <c r="X5145" s="189"/>
      <c r="Y5145" s="189"/>
    </row>
    <row r="5146" spans="14:25" s="246" customFormat="1" x14ac:dyDescent="0.3">
      <c r="N5146" s="189"/>
      <c r="V5146" s="189"/>
      <c r="W5146" s="189"/>
      <c r="X5146" s="189"/>
      <c r="Y5146" s="189"/>
    </row>
    <row r="5147" spans="14:25" s="246" customFormat="1" x14ac:dyDescent="0.3">
      <c r="N5147" s="189"/>
      <c r="V5147" s="189"/>
      <c r="W5147" s="189"/>
      <c r="X5147" s="189"/>
      <c r="Y5147" s="189"/>
    </row>
    <row r="5148" spans="14:25" s="246" customFormat="1" x14ac:dyDescent="0.3">
      <c r="N5148" s="189"/>
      <c r="V5148" s="189"/>
      <c r="W5148" s="189"/>
      <c r="X5148" s="189"/>
      <c r="Y5148" s="189"/>
    </row>
    <row r="5149" spans="14:25" s="246" customFormat="1" x14ac:dyDescent="0.3">
      <c r="N5149" s="189"/>
      <c r="V5149" s="189"/>
      <c r="W5149" s="189"/>
      <c r="X5149" s="189"/>
      <c r="Y5149" s="189"/>
    </row>
    <row r="5150" spans="14:25" s="246" customFormat="1" x14ac:dyDescent="0.3">
      <c r="N5150" s="189"/>
      <c r="V5150" s="189"/>
      <c r="W5150" s="189"/>
      <c r="X5150" s="189"/>
      <c r="Y5150" s="189"/>
    </row>
    <row r="5151" spans="14:25" s="246" customFormat="1" x14ac:dyDescent="0.3">
      <c r="N5151" s="189"/>
      <c r="V5151" s="189"/>
      <c r="W5151" s="189"/>
      <c r="X5151" s="189"/>
      <c r="Y5151" s="189"/>
    </row>
    <row r="5152" spans="14:25" s="246" customFormat="1" x14ac:dyDescent="0.3">
      <c r="N5152" s="189"/>
      <c r="V5152" s="189"/>
      <c r="W5152" s="189"/>
      <c r="X5152" s="189"/>
      <c r="Y5152" s="189"/>
    </row>
    <row r="5153" spans="14:25" s="246" customFormat="1" x14ac:dyDescent="0.3">
      <c r="N5153" s="189"/>
      <c r="V5153" s="189"/>
      <c r="W5153" s="189"/>
      <c r="X5153" s="189"/>
      <c r="Y5153" s="189"/>
    </row>
    <row r="5154" spans="14:25" s="246" customFormat="1" x14ac:dyDescent="0.3">
      <c r="N5154" s="189"/>
      <c r="V5154" s="189"/>
      <c r="W5154" s="189"/>
      <c r="X5154" s="189"/>
      <c r="Y5154" s="189"/>
    </row>
    <row r="5155" spans="14:25" s="246" customFormat="1" x14ac:dyDescent="0.3">
      <c r="N5155" s="189"/>
      <c r="V5155" s="189"/>
      <c r="W5155" s="189"/>
      <c r="X5155" s="189"/>
      <c r="Y5155" s="189"/>
    </row>
    <row r="5156" spans="14:25" s="246" customFormat="1" x14ac:dyDescent="0.3">
      <c r="N5156" s="189"/>
      <c r="V5156" s="189"/>
      <c r="W5156" s="189"/>
      <c r="X5156" s="189"/>
      <c r="Y5156" s="189"/>
    </row>
    <row r="5157" spans="14:25" s="246" customFormat="1" x14ac:dyDescent="0.3">
      <c r="N5157" s="189"/>
      <c r="V5157" s="189"/>
      <c r="W5157" s="189"/>
      <c r="X5157" s="189"/>
      <c r="Y5157" s="189"/>
    </row>
    <row r="5158" spans="14:25" s="246" customFormat="1" x14ac:dyDescent="0.3">
      <c r="N5158" s="189"/>
      <c r="V5158" s="189"/>
      <c r="W5158" s="189"/>
      <c r="X5158" s="189"/>
      <c r="Y5158" s="189"/>
    </row>
    <row r="5159" spans="14:25" s="246" customFormat="1" x14ac:dyDescent="0.3">
      <c r="N5159" s="189"/>
      <c r="V5159" s="189"/>
      <c r="W5159" s="189"/>
      <c r="X5159" s="189"/>
      <c r="Y5159" s="189"/>
    </row>
    <row r="5160" spans="14:25" s="246" customFormat="1" x14ac:dyDescent="0.3">
      <c r="N5160" s="189"/>
      <c r="V5160" s="189"/>
      <c r="W5160" s="189"/>
      <c r="X5160" s="189"/>
      <c r="Y5160" s="189"/>
    </row>
    <row r="5161" spans="14:25" s="246" customFormat="1" x14ac:dyDescent="0.3">
      <c r="N5161" s="189"/>
      <c r="V5161" s="189"/>
      <c r="W5161" s="189"/>
      <c r="X5161" s="189"/>
      <c r="Y5161" s="189"/>
    </row>
    <row r="5162" spans="14:25" s="246" customFormat="1" x14ac:dyDescent="0.3">
      <c r="N5162" s="189"/>
      <c r="V5162" s="189"/>
      <c r="W5162" s="189"/>
      <c r="X5162" s="189"/>
      <c r="Y5162" s="189"/>
    </row>
    <row r="5163" spans="14:25" s="246" customFormat="1" x14ac:dyDescent="0.3">
      <c r="N5163" s="189"/>
      <c r="V5163" s="189"/>
      <c r="W5163" s="189"/>
      <c r="X5163" s="189"/>
      <c r="Y5163" s="189"/>
    </row>
    <row r="5164" spans="14:25" s="246" customFormat="1" x14ac:dyDescent="0.3">
      <c r="N5164" s="189"/>
      <c r="V5164" s="189"/>
      <c r="W5164" s="189"/>
      <c r="X5164" s="189"/>
      <c r="Y5164" s="189"/>
    </row>
    <row r="5165" spans="14:25" s="246" customFormat="1" x14ac:dyDescent="0.3">
      <c r="N5165" s="189"/>
      <c r="V5165" s="189"/>
      <c r="W5165" s="189"/>
      <c r="X5165" s="189"/>
      <c r="Y5165" s="189"/>
    </row>
    <row r="5166" spans="14:25" s="246" customFormat="1" x14ac:dyDescent="0.3">
      <c r="N5166" s="189"/>
      <c r="V5166" s="189"/>
      <c r="W5166" s="189"/>
      <c r="X5166" s="189"/>
      <c r="Y5166" s="189"/>
    </row>
    <row r="5167" spans="14:25" s="246" customFormat="1" x14ac:dyDescent="0.3">
      <c r="N5167" s="189"/>
      <c r="V5167" s="189"/>
      <c r="W5167" s="189"/>
      <c r="X5167" s="189"/>
      <c r="Y5167" s="189"/>
    </row>
    <row r="5168" spans="14:25" s="246" customFormat="1" x14ac:dyDescent="0.3">
      <c r="N5168" s="189"/>
      <c r="V5168" s="189"/>
      <c r="W5168" s="189"/>
      <c r="X5168" s="189"/>
      <c r="Y5168" s="189"/>
    </row>
    <row r="5169" spans="14:25" s="246" customFormat="1" x14ac:dyDescent="0.3">
      <c r="N5169" s="189"/>
      <c r="V5169" s="189"/>
      <c r="W5169" s="189"/>
      <c r="X5169" s="189"/>
      <c r="Y5169" s="189"/>
    </row>
    <row r="5170" spans="14:25" s="246" customFormat="1" x14ac:dyDescent="0.3">
      <c r="N5170" s="189"/>
      <c r="V5170" s="189"/>
      <c r="W5170" s="189"/>
      <c r="X5170" s="189"/>
      <c r="Y5170" s="189"/>
    </row>
    <row r="5171" spans="14:25" s="246" customFormat="1" x14ac:dyDescent="0.3">
      <c r="N5171" s="189"/>
      <c r="V5171" s="189"/>
      <c r="W5171" s="189"/>
      <c r="X5171" s="189"/>
      <c r="Y5171" s="189"/>
    </row>
    <row r="5172" spans="14:25" s="246" customFormat="1" x14ac:dyDescent="0.3">
      <c r="N5172" s="189"/>
      <c r="V5172" s="189"/>
      <c r="W5172" s="189"/>
      <c r="X5172" s="189"/>
      <c r="Y5172" s="189"/>
    </row>
    <row r="5173" spans="14:25" s="246" customFormat="1" x14ac:dyDescent="0.3">
      <c r="N5173" s="189"/>
      <c r="V5173" s="189"/>
      <c r="W5173" s="189"/>
      <c r="X5173" s="189"/>
      <c r="Y5173" s="189"/>
    </row>
    <row r="5174" spans="14:25" s="246" customFormat="1" x14ac:dyDescent="0.3">
      <c r="N5174" s="189"/>
      <c r="V5174" s="189"/>
      <c r="W5174" s="189"/>
      <c r="X5174" s="189"/>
      <c r="Y5174" s="189"/>
    </row>
    <row r="5175" spans="14:25" s="246" customFormat="1" x14ac:dyDescent="0.3">
      <c r="N5175" s="189"/>
      <c r="V5175" s="189"/>
      <c r="W5175" s="189"/>
      <c r="X5175" s="189"/>
      <c r="Y5175" s="189"/>
    </row>
    <row r="5176" spans="14:25" s="246" customFormat="1" x14ac:dyDescent="0.3">
      <c r="N5176" s="189"/>
      <c r="V5176" s="189"/>
      <c r="W5176" s="189"/>
      <c r="X5176" s="189"/>
      <c r="Y5176" s="189"/>
    </row>
    <row r="5177" spans="14:25" s="246" customFormat="1" x14ac:dyDescent="0.3">
      <c r="N5177" s="189"/>
      <c r="V5177" s="189"/>
      <c r="W5177" s="189"/>
      <c r="X5177" s="189"/>
      <c r="Y5177" s="189"/>
    </row>
    <row r="5178" spans="14:25" s="246" customFormat="1" x14ac:dyDescent="0.3">
      <c r="N5178" s="189"/>
      <c r="V5178" s="189"/>
      <c r="W5178" s="189"/>
      <c r="X5178" s="189"/>
      <c r="Y5178" s="189"/>
    </row>
    <row r="5179" spans="14:25" s="246" customFormat="1" x14ac:dyDescent="0.3">
      <c r="N5179" s="189"/>
      <c r="V5179" s="189"/>
      <c r="W5179" s="189"/>
      <c r="X5179" s="189"/>
      <c r="Y5179" s="189"/>
    </row>
    <row r="5180" spans="14:25" s="246" customFormat="1" x14ac:dyDescent="0.3">
      <c r="N5180" s="189"/>
      <c r="V5180" s="189"/>
      <c r="W5180" s="189"/>
      <c r="X5180" s="189"/>
      <c r="Y5180" s="189"/>
    </row>
    <row r="5181" spans="14:25" s="246" customFormat="1" x14ac:dyDescent="0.3">
      <c r="N5181" s="189"/>
      <c r="V5181" s="189"/>
      <c r="W5181" s="189"/>
      <c r="X5181" s="189"/>
      <c r="Y5181" s="189"/>
    </row>
    <row r="5182" spans="14:25" s="246" customFormat="1" x14ac:dyDescent="0.3">
      <c r="N5182" s="189"/>
      <c r="V5182" s="189"/>
      <c r="W5182" s="189"/>
      <c r="X5182" s="189"/>
      <c r="Y5182" s="189"/>
    </row>
    <row r="5183" spans="14:25" s="246" customFormat="1" x14ac:dyDescent="0.3">
      <c r="N5183" s="189"/>
      <c r="V5183" s="189"/>
      <c r="W5183" s="189"/>
      <c r="X5183" s="189"/>
      <c r="Y5183" s="189"/>
    </row>
    <row r="5184" spans="14:25" s="246" customFormat="1" x14ac:dyDescent="0.3">
      <c r="N5184" s="189"/>
      <c r="V5184" s="189"/>
      <c r="W5184" s="189"/>
      <c r="X5184" s="189"/>
      <c r="Y5184" s="189"/>
    </row>
    <row r="5185" spans="14:25" s="246" customFormat="1" x14ac:dyDescent="0.3">
      <c r="N5185" s="189"/>
      <c r="V5185" s="189"/>
      <c r="W5185" s="189"/>
      <c r="X5185" s="189"/>
      <c r="Y5185" s="189"/>
    </row>
    <row r="5186" spans="14:25" s="246" customFormat="1" x14ac:dyDescent="0.3">
      <c r="N5186" s="189"/>
      <c r="V5186" s="189"/>
      <c r="W5186" s="189"/>
      <c r="X5186" s="189"/>
      <c r="Y5186" s="189"/>
    </row>
    <row r="5187" spans="14:25" s="246" customFormat="1" x14ac:dyDescent="0.3">
      <c r="N5187" s="189"/>
      <c r="V5187" s="189"/>
      <c r="W5187" s="189"/>
      <c r="X5187" s="189"/>
      <c r="Y5187" s="189"/>
    </row>
    <row r="5188" spans="14:25" s="246" customFormat="1" x14ac:dyDescent="0.3">
      <c r="N5188" s="189"/>
      <c r="V5188" s="189"/>
      <c r="W5188" s="189"/>
      <c r="X5188" s="189"/>
      <c r="Y5188" s="189"/>
    </row>
    <row r="5189" spans="14:25" s="246" customFormat="1" x14ac:dyDescent="0.3">
      <c r="N5189" s="189"/>
      <c r="V5189" s="189"/>
      <c r="W5189" s="189"/>
      <c r="X5189" s="189"/>
      <c r="Y5189" s="189"/>
    </row>
    <row r="5190" spans="14:25" s="246" customFormat="1" x14ac:dyDescent="0.3">
      <c r="N5190" s="189"/>
      <c r="V5190" s="189"/>
      <c r="W5190" s="189"/>
      <c r="X5190" s="189"/>
      <c r="Y5190" s="189"/>
    </row>
    <row r="5191" spans="14:25" s="246" customFormat="1" x14ac:dyDescent="0.3">
      <c r="N5191" s="189"/>
      <c r="V5191" s="189"/>
      <c r="W5191" s="189"/>
      <c r="X5191" s="189"/>
      <c r="Y5191" s="189"/>
    </row>
    <row r="5192" spans="14:25" s="246" customFormat="1" x14ac:dyDescent="0.3">
      <c r="N5192" s="189"/>
      <c r="V5192" s="189"/>
      <c r="W5192" s="189"/>
      <c r="X5192" s="189"/>
      <c r="Y5192" s="189"/>
    </row>
    <row r="5193" spans="14:25" s="246" customFormat="1" x14ac:dyDescent="0.3">
      <c r="N5193" s="189"/>
      <c r="V5193" s="189"/>
      <c r="W5193" s="189"/>
      <c r="X5193" s="189"/>
      <c r="Y5193" s="189"/>
    </row>
    <row r="5194" spans="14:25" s="246" customFormat="1" x14ac:dyDescent="0.3">
      <c r="N5194" s="189"/>
      <c r="V5194" s="189"/>
      <c r="W5194" s="189"/>
      <c r="X5194" s="189"/>
      <c r="Y5194" s="189"/>
    </row>
    <row r="5195" spans="14:25" s="246" customFormat="1" x14ac:dyDescent="0.3">
      <c r="N5195" s="189"/>
      <c r="V5195" s="189"/>
      <c r="W5195" s="189"/>
      <c r="X5195" s="189"/>
      <c r="Y5195" s="189"/>
    </row>
    <row r="5196" spans="14:25" s="246" customFormat="1" x14ac:dyDescent="0.3">
      <c r="N5196" s="189"/>
      <c r="V5196" s="189"/>
      <c r="W5196" s="189"/>
      <c r="X5196" s="189"/>
      <c r="Y5196" s="189"/>
    </row>
    <row r="5197" spans="14:25" s="246" customFormat="1" x14ac:dyDescent="0.3">
      <c r="N5197" s="189"/>
      <c r="V5197" s="189"/>
      <c r="W5197" s="189"/>
      <c r="X5197" s="189"/>
      <c r="Y5197" s="189"/>
    </row>
    <row r="5198" spans="14:25" s="246" customFormat="1" x14ac:dyDescent="0.3">
      <c r="N5198" s="189"/>
      <c r="V5198" s="189"/>
      <c r="W5198" s="189"/>
      <c r="X5198" s="189"/>
      <c r="Y5198" s="189"/>
    </row>
    <row r="5199" spans="14:25" s="246" customFormat="1" x14ac:dyDescent="0.3">
      <c r="N5199" s="189"/>
      <c r="V5199" s="189"/>
      <c r="W5199" s="189"/>
      <c r="X5199" s="189"/>
      <c r="Y5199" s="189"/>
    </row>
    <row r="5200" spans="14:25" s="246" customFormat="1" x14ac:dyDescent="0.3">
      <c r="N5200" s="189"/>
      <c r="V5200" s="189"/>
      <c r="W5200" s="189"/>
      <c r="X5200" s="189"/>
      <c r="Y5200" s="189"/>
    </row>
    <row r="5201" spans="14:25" s="246" customFormat="1" x14ac:dyDescent="0.3">
      <c r="N5201" s="189"/>
      <c r="V5201" s="189"/>
      <c r="W5201" s="189"/>
      <c r="X5201" s="189"/>
      <c r="Y5201" s="189"/>
    </row>
    <row r="5202" spans="14:25" s="246" customFormat="1" x14ac:dyDescent="0.3">
      <c r="N5202" s="189"/>
      <c r="V5202" s="189"/>
      <c r="W5202" s="189"/>
      <c r="X5202" s="189"/>
      <c r="Y5202" s="189"/>
    </row>
    <row r="5203" spans="14:25" s="246" customFormat="1" x14ac:dyDescent="0.3">
      <c r="N5203" s="189"/>
      <c r="V5203" s="189"/>
      <c r="W5203" s="189"/>
      <c r="X5203" s="189"/>
      <c r="Y5203" s="189"/>
    </row>
    <row r="5204" spans="14:25" s="246" customFormat="1" x14ac:dyDescent="0.3">
      <c r="N5204" s="189"/>
      <c r="V5204" s="189"/>
      <c r="W5204" s="189"/>
      <c r="X5204" s="189"/>
      <c r="Y5204" s="189"/>
    </row>
    <row r="5205" spans="14:25" s="246" customFormat="1" x14ac:dyDescent="0.3">
      <c r="N5205" s="189"/>
      <c r="V5205" s="189"/>
      <c r="W5205" s="189"/>
      <c r="X5205" s="189"/>
      <c r="Y5205" s="189"/>
    </row>
    <row r="5206" spans="14:25" s="246" customFormat="1" x14ac:dyDescent="0.3">
      <c r="N5206" s="189"/>
      <c r="V5206" s="189"/>
      <c r="W5206" s="189"/>
      <c r="X5206" s="189"/>
      <c r="Y5206" s="189"/>
    </row>
    <row r="5207" spans="14:25" s="246" customFormat="1" x14ac:dyDescent="0.3">
      <c r="N5207" s="189"/>
      <c r="V5207" s="189"/>
      <c r="W5207" s="189"/>
      <c r="X5207" s="189"/>
      <c r="Y5207" s="189"/>
    </row>
    <row r="5208" spans="14:25" s="246" customFormat="1" x14ac:dyDescent="0.3">
      <c r="N5208" s="189"/>
      <c r="V5208" s="189"/>
      <c r="W5208" s="189"/>
      <c r="X5208" s="189"/>
      <c r="Y5208" s="189"/>
    </row>
    <row r="5209" spans="14:25" s="246" customFormat="1" x14ac:dyDescent="0.3">
      <c r="N5209" s="189"/>
      <c r="V5209" s="189"/>
      <c r="W5209" s="189"/>
      <c r="X5209" s="189"/>
      <c r="Y5209" s="189"/>
    </row>
    <row r="5210" spans="14:25" s="246" customFormat="1" x14ac:dyDescent="0.3">
      <c r="N5210" s="189"/>
      <c r="V5210" s="189"/>
      <c r="W5210" s="189"/>
      <c r="X5210" s="189"/>
      <c r="Y5210" s="189"/>
    </row>
    <row r="5211" spans="14:25" s="246" customFormat="1" x14ac:dyDescent="0.3">
      <c r="N5211" s="189"/>
      <c r="V5211" s="189"/>
      <c r="W5211" s="189"/>
      <c r="X5211" s="189"/>
      <c r="Y5211" s="189"/>
    </row>
    <row r="5212" spans="14:25" s="246" customFormat="1" x14ac:dyDescent="0.3">
      <c r="N5212" s="189"/>
      <c r="V5212" s="189"/>
      <c r="W5212" s="189"/>
      <c r="X5212" s="189"/>
      <c r="Y5212" s="189"/>
    </row>
    <row r="5213" spans="14:25" s="246" customFormat="1" x14ac:dyDescent="0.3">
      <c r="N5213" s="189"/>
      <c r="V5213" s="189"/>
      <c r="W5213" s="189"/>
      <c r="X5213" s="189"/>
      <c r="Y5213" s="189"/>
    </row>
    <row r="5214" spans="14:25" s="246" customFormat="1" x14ac:dyDescent="0.3">
      <c r="N5214" s="189"/>
      <c r="V5214" s="189"/>
      <c r="W5214" s="189"/>
      <c r="X5214" s="189"/>
      <c r="Y5214" s="189"/>
    </row>
    <row r="5215" spans="14:25" s="246" customFormat="1" x14ac:dyDescent="0.3">
      <c r="N5215" s="189"/>
      <c r="V5215" s="189"/>
      <c r="W5215" s="189"/>
      <c r="X5215" s="189"/>
      <c r="Y5215" s="189"/>
    </row>
    <row r="5216" spans="14:25" s="246" customFormat="1" x14ac:dyDescent="0.3">
      <c r="N5216" s="189"/>
      <c r="V5216" s="189"/>
      <c r="W5216" s="189"/>
      <c r="X5216" s="189"/>
      <c r="Y5216" s="189"/>
    </row>
    <row r="5217" spans="14:25" s="246" customFormat="1" x14ac:dyDescent="0.3">
      <c r="N5217" s="189"/>
      <c r="V5217" s="189"/>
      <c r="W5217" s="189"/>
      <c r="X5217" s="189"/>
      <c r="Y5217" s="189"/>
    </row>
    <row r="5218" spans="14:25" s="246" customFormat="1" x14ac:dyDescent="0.3">
      <c r="N5218" s="189"/>
      <c r="V5218" s="189"/>
      <c r="W5218" s="189"/>
      <c r="X5218" s="189"/>
      <c r="Y5218" s="189"/>
    </row>
    <row r="5219" spans="14:25" s="246" customFormat="1" x14ac:dyDescent="0.3">
      <c r="N5219" s="189"/>
      <c r="V5219" s="189"/>
      <c r="W5219" s="189"/>
      <c r="X5219" s="189"/>
      <c r="Y5219" s="189"/>
    </row>
    <row r="5220" spans="14:25" s="246" customFormat="1" x14ac:dyDescent="0.3">
      <c r="N5220" s="189"/>
      <c r="V5220" s="189"/>
      <c r="W5220" s="189"/>
      <c r="X5220" s="189"/>
      <c r="Y5220" s="189"/>
    </row>
    <row r="5221" spans="14:25" s="246" customFormat="1" x14ac:dyDescent="0.3">
      <c r="N5221" s="189"/>
      <c r="V5221" s="189"/>
      <c r="W5221" s="189"/>
      <c r="X5221" s="189"/>
      <c r="Y5221" s="189"/>
    </row>
    <row r="5222" spans="14:25" s="246" customFormat="1" x14ac:dyDescent="0.3">
      <c r="N5222" s="189"/>
      <c r="V5222" s="189"/>
      <c r="W5222" s="189"/>
      <c r="X5222" s="189"/>
      <c r="Y5222" s="189"/>
    </row>
    <row r="5223" spans="14:25" s="246" customFormat="1" x14ac:dyDescent="0.3">
      <c r="N5223" s="189"/>
      <c r="V5223" s="189"/>
      <c r="W5223" s="189"/>
      <c r="X5223" s="189"/>
      <c r="Y5223" s="189"/>
    </row>
    <row r="5224" spans="14:25" s="246" customFormat="1" x14ac:dyDescent="0.3">
      <c r="N5224" s="189"/>
      <c r="V5224" s="189"/>
      <c r="W5224" s="189"/>
      <c r="X5224" s="189"/>
      <c r="Y5224" s="189"/>
    </row>
    <row r="5225" spans="14:25" s="246" customFormat="1" x14ac:dyDescent="0.3">
      <c r="N5225" s="189"/>
      <c r="V5225" s="189"/>
      <c r="W5225" s="189"/>
      <c r="X5225" s="189"/>
      <c r="Y5225" s="189"/>
    </row>
    <row r="5226" spans="14:25" s="246" customFormat="1" x14ac:dyDescent="0.3">
      <c r="N5226" s="189"/>
      <c r="V5226" s="189"/>
      <c r="W5226" s="189"/>
      <c r="X5226" s="189"/>
      <c r="Y5226" s="189"/>
    </row>
    <row r="5227" spans="14:25" s="246" customFormat="1" x14ac:dyDescent="0.3">
      <c r="N5227" s="189"/>
      <c r="V5227" s="189"/>
      <c r="W5227" s="189"/>
      <c r="X5227" s="189"/>
      <c r="Y5227" s="189"/>
    </row>
    <row r="5228" spans="14:25" s="246" customFormat="1" x14ac:dyDescent="0.3">
      <c r="N5228" s="189"/>
      <c r="V5228" s="189"/>
      <c r="W5228" s="189"/>
      <c r="X5228" s="189"/>
      <c r="Y5228" s="189"/>
    </row>
    <row r="5229" spans="14:25" s="246" customFormat="1" x14ac:dyDescent="0.3">
      <c r="N5229" s="189"/>
      <c r="V5229" s="189"/>
      <c r="W5229" s="189"/>
      <c r="X5229" s="189"/>
      <c r="Y5229" s="189"/>
    </row>
    <row r="5230" spans="14:25" s="246" customFormat="1" x14ac:dyDescent="0.3">
      <c r="N5230" s="189"/>
      <c r="V5230" s="189"/>
      <c r="W5230" s="189"/>
      <c r="X5230" s="189"/>
      <c r="Y5230" s="189"/>
    </row>
    <row r="5231" spans="14:25" s="246" customFormat="1" x14ac:dyDescent="0.3">
      <c r="N5231" s="189"/>
      <c r="V5231" s="189"/>
      <c r="W5231" s="189"/>
      <c r="X5231" s="189"/>
      <c r="Y5231" s="189"/>
    </row>
    <row r="5232" spans="14:25" s="246" customFormat="1" x14ac:dyDescent="0.3">
      <c r="N5232" s="189"/>
      <c r="V5232" s="189"/>
      <c r="W5232" s="189"/>
      <c r="X5232" s="189"/>
      <c r="Y5232" s="189"/>
    </row>
    <row r="5233" spans="14:25" s="246" customFormat="1" x14ac:dyDescent="0.3">
      <c r="N5233" s="189"/>
      <c r="V5233" s="189"/>
      <c r="W5233" s="189"/>
      <c r="X5233" s="189"/>
      <c r="Y5233" s="189"/>
    </row>
    <row r="5234" spans="14:25" s="246" customFormat="1" x14ac:dyDescent="0.3">
      <c r="N5234" s="189"/>
      <c r="V5234" s="189"/>
      <c r="W5234" s="189"/>
      <c r="X5234" s="189"/>
      <c r="Y5234" s="189"/>
    </row>
    <row r="5235" spans="14:25" s="246" customFormat="1" x14ac:dyDescent="0.3">
      <c r="N5235" s="189"/>
      <c r="V5235" s="189"/>
      <c r="W5235" s="189"/>
      <c r="X5235" s="189"/>
      <c r="Y5235" s="189"/>
    </row>
    <row r="5236" spans="14:25" s="246" customFormat="1" x14ac:dyDescent="0.3">
      <c r="N5236" s="189"/>
      <c r="V5236" s="189"/>
      <c r="W5236" s="189"/>
      <c r="X5236" s="189"/>
      <c r="Y5236" s="189"/>
    </row>
    <row r="5237" spans="14:25" s="246" customFormat="1" x14ac:dyDescent="0.3">
      <c r="N5237" s="189"/>
      <c r="V5237" s="189"/>
      <c r="W5237" s="189"/>
      <c r="X5237" s="189"/>
      <c r="Y5237" s="189"/>
    </row>
    <row r="5238" spans="14:25" s="246" customFormat="1" x14ac:dyDescent="0.3">
      <c r="N5238" s="189"/>
      <c r="V5238" s="189"/>
      <c r="W5238" s="189"/>
      <c r="X5238" s="189"/>
      <c r="Y5238" s="189"/>
    </row>
    <row r="5239" spans="14:25" s="246" customFormat="1" x14ac:dyDescent="0.3">
      <c r="N5239" s="189"/>
      <c r="V5239" s="189"/>
      <c r="W5239" s="189"/>
      <c r="X5239" s="189"/>
      <c r="Y5239" s="189"/>
    </row>
    <row r="5240" spans="14:25" s="246" customFormat="1" x14ac:dyDescent="0.3">
      <c r="N5240" s="189"/>
      <c r="V5240" s="189"/>
      <c r="W5240" s="189"/>
      <c r="X5240" s="189"/>
      <c r="Y5240" s="189"/>
    </row>
    <row r="5241" spans="14:25" s="246" customFormat="1" x14ac:dyDescent="0.3">
      <c r="N5241" s="189"/>
      <c r="V5241" s="189"/>
      <c r="W5241" s="189"/>
      <c r="X5241" s="189"/>
      <c r="Y5241" s="189"/>
    </row>
    <row r="5242" spans="14:25" s="246" customFormat="1" x14ac:dyDescent="0.3">
      <c r="N5242" s="189"/>
      <c r="V5242" s="189"/>
      <c r="W5242" s="189"/>
      <c r="X5242" s="189"/>
      <c r="Y5242" s="189"/>
    </row>
    <row r="5243" spans="14:25" s="246" customFormat="1" x14ac:dyDescent="0.3">
      <c r="N5243" s="189"/>
      <c r="V5243" s="189"/>
      <c r="W5243" s="189"/>
      <c r="X5243" s="189"/>
      <c r="Y5243" s="189"/>
    </row>
    <row r="5244" spans="14:25" s="246" customFormat="1" x14ac:dyDescent="0.3">
      <c r="N5244" s="189"/>
      <c r="V5244" s="189"/>
      <c r="W5244" s="189"/>
      <c r="X5244" s="189"/>
      <c r="Y5244" s="189"/>
    </row>
    <row r="5245" spans="14:25" s="246" customFormat="1" x14ac:dyDescent="0.3">
      <c r="N5245" s="189"/>
      <c r="V5245" s="189"/>
      <c r="W5245" s="189"/>
      <c r="X5245" s="189"/>
      <c r="Y5245" s="189"/>
    </row>
    <row r="5246" spans="14:25" s="246" customFormat="1" x14ac:dyDescent="0.3">
      <c r="N5246" s="189"/>
      <c r="V5246" s="189"/>
      <c r="W5246" s="189"/>
      <c r="X5246" s="189"/>
      <c r="Y5246" s="189"/>
    </row>
    <row r="5247" spans="14:25" s="246" customFormat="1" x14ac:dyDescent="0.3">
      <c r="N5247" s="189"/>
      <c r="V5247" s="189"/>
      <c r="W5247" s="189"/>
      <c r="X5247" s="189"/>
      <c r="Y5247" s="189"/>
    </row>
    <row r="5248" spans="14:25" s="246" customFormat="1" x14ac:dyDescent="0.3">
      <c r="N5248" s="189"/>
      <c r="V5248" s="189"/>
      <c r="W5248" s="189"/>
      <c r="X5248" s="189"/>
      <c r="Y5248" s="189"/>
    </row>
    <row r="5249" spans="1:29" s="246" customFormat="1" x14ac:dyDescent="0.3">
      <c r="N5249" s="189"/>
      <c r="V5249" s="189"/>
      <c r="W5249" s="189"/>
      <c r="X5249" s="189"/>
      <c r="Y5249" s="189"/>
    </row>
    <row r="5250" spans="1:29" s="246" customFormat="1" x14ac:dyDescent="0.3">
      <c r="N5250" s="189"/>
      <c r="V5250" s="189"/>
      <c r="W5250" s="189"/>
      <c r="X5250" s="189"/>
      <c r="Y5250" s="189"/>
    </row>
    <row r="5251" spans="1:29" s="246" customFormat="1" x14ac:dyDescent="0.3">
      <c r="A5251" s="252"/>
      <c r="F5251" s="247"/>
      <c r="J5251" s="252"/>
      <c r="K5251" s="252"/>
      <c r="L5251" s="252"/>
      <c r="M5251" s="252"/>
      <c r="N5251" s="252"/>
      <c r="O5251" s="252"/>
      <c r="P5251" s="252"/>
      <c r="Q5251" s="252"/>
      <c r="R5251" s="252"/>
      <c r="S5251" s="252"/>
      <c r="T5251" s="253"/>
      <c r="U5251" s="252"/>
      <c r="V5251" s="252"/>
      <c r="W5251" s="252"/>
      <c r="X5251" s="252"/>
      <c r="Y5251" s="252"/>
      <c r="Z5251" s="252"/>
      <c r="AA5251" s="252"/>
      <c r="AB5251" s="252"/>
      <c r="AC5251" s="252"/>
    </row>
    <row r="5252" spans="1:29" s="246" customFormat="1" x14ac:dyDescent="0.3">
      <c r="A5252" s="252"/>
      <c r="F5252" s="247"/>
      <c r="J5252" s="252"/>
      <c r="K5252" s="252"/>
      <c r="L5252" s="252"/>
      <c r="M5252" s="252"/>
      <c r="N5252" s="252"/>
      <c r="O5252" s="252"/>
      <c r="P5252" s="252"/>
      <c r="Q5252" s="252"/>
      <c r="R5252" s="252"/>
      <c r="S5252" s="252"/>
      <c r="T5252" s="253"/>
      <c r="U5252" s="252"/>
      <c r="V5252" s="252"/>
      <c r="W5252" s="252"/>
      <c r="X5252" s="252"/>
      <c r="Y5252" s="252"/>
      <c r="Z5252" s="252"/>
      <c r="AA5252" s="252"/>
      <c r="AB5252" s="252"/>
      <c r="AC5252" s="252"/>
    </row>
    <row r="5253" spans="1:29" s="246" customFormat="1" x14ac:dyDescent="0.3">
      <c r="A5253" s="252"/>
      <c r="F5253" s="247"/>
      <c r="J5253" s="252"/>
      <c r="K5253" s="252"/>
      <c r="L5253" s="252"/>
      <c r="M5253" s="252"/>
      <c r="N5253" s="252"/>
      <c r="O5253" s="252"/>
      <c r="P5253" s="252"/>
      <c r="Q5253" s="252"/>
      <c r="R5253" s="252"/>
      <c r="S5253" s="252"/>
      <c r="T5253" s="253"/>
      <c r="U5253" s="252"/>
      <c r="V5253" s="252"/>
      <c r="W5253" s="252"/>
      <c r="X5253" s="252"/>
      <c r="Y5253" s="252"/>
      <c r="Z5253" s="252"/>
      <c r="AA5253" s="252"/>
      <c r="AB5253" s="252"/>
      <c r="AC5253" s="252"/>
    </row>
  </sheetData>
  <sheetProtection algorithmName="SHA-512" hashValue="g9BaXvwagQOEQazUpDy1Ijm7E8IFs4UmmXMYbU+WEZTIpI1q4DiK3+VbXAwR4h2IeJlE1hAlFl1Nznv/QJZJrA==" saltValue="C49kO4ddW/FQ0HB3gnlE0A==" spinCount="100000" sheet="1" selectLockedCells="1" selectUnlockedCells="1"/>
  <conditionalFormatting sqref="A1636:A1850">
    <cfRule type="duplicateValues" dxfId="9" priority="6"/>
  </conditionalFormatting>
  <conditionalFormatting sqref="A1851:A3076">
    <cfRule type="duplicateValues" dxfId="8" priority="5"/>
  </conditionalFormatting>
  <conditionalFormatting sqref="A3077:A4100">
    <cfRule type="duplicateValues" dxfId="7" priority="4"/>
  </conditionalFormatting>
  <conditionalFormatting sqref="A4101:A4648">
    <cfRule type="duplicateValues" dxfId="6" priority="3"/>
  </conditionalFormatting>
  <conditionalFormatting sqref="A5251:A5253">
    <cfRule type="duplicateValues" dxfId="5" priority="2"/>
  </conditionalFormatting>
  <conditionalFormatting sqref="A1:A1048576">
    <cfRule type="duplicateValues" dxfId="4" priority="1"/>
  </conditionalFormatting>
  <conditionalFormatting sqref="A2:A1635">
    <cfRule type="duplicateValues" dxfId="3" priority="47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6"/>
  <dimension ref="A1:BA817"/>
  <sheetViews>
    <sheetView rightToLeft="1" workbookViewId="0">
      <pane xSplit="2" ySplit="1" topLeftCell="C771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9" style="243"/>
    <col min="2" max="2" width="9" style="243" customWidth="1"/>
    <col min="3" max="42" width="9" style="243"/>
    <col min="43" max="43" width="8.88671875" style="243" bestFit="1" customWidth="1"/>
    <col min="44" max="16384" width="9" style="243"/>
  </cols>
  <sheetData>
    <row r="1" spans="1:53" x14ac:dyDescent="0.3">
      <c r="C1" s="243">
        <v>100</v>
      </c>
      <c r="D1" s="243">
        <v>110</v>
      </c>
      <c r="E1" s="243">
        <v>120</v>
      </c>
      <c r="F1" s="243">
        <v>130</v>
      </c>
      <c r="G1" s="243">
        <v>140</v>
      </c>
      <c r="H1" s="243">
        <v>150</v>
      </c>
      <c r="I1" s="243">
        <v>160</v>
      </c>
      <c r="J1" s="243">
        <v>170</v>
      </c>
      <c r="K1" s="243">
        <v>180</v>
      </c>
      <c r="L1" s="243">
        <v>190</v>
      </c>
      <c r="M1" s="243">
        <v>200</v>
      </c>
      <c r="N1" s="243">
        <v>210</v>
      </c>
      <c r="O1" s="243">
        <v>220</v>
      </c>
      <c r="P1" s="243">
        <v>230</v>
      </c>
      <c r="Q1" s="243">
        <v>240</v>
      </c>
      <c r="R1" s="243">
        <v>250</v>
      </c>
      <c r="S1" s="243">
        <v>260</v>
      </c>
      <c r="T1" s="243">
        <v>270</v>
      </c>
      <c r="U1" s="243">
        <v>280</v>
      </c>
      <c r="V1" s="243">
        <v>290</v>
      </c>
      <c r="W1" s="243">
        <v>300</v>
      </c>
      <c r="X1" s="243">
        <v>310</v>
      </c>
      <c r="Y1" s="243">
        <v>320</v>
      </c>
      <c r="Z1" s="243">
        <v>330</v>
      </c>
      <c r="AA1" s="243">
        <v>340</v>
      </c>
      <c r="AB1" s="243">
        <v>350</v>
      </c>
      <c r="AC1" s="243">
        <v>360</v>
      </c>
      <c r="AD1" s="243">
        <v>370</v>
      </c>
      <c r="AE1" s="243">
        <v>380</v>
      </c>
      <c r="AF1" s="243">
        <v>390</v>
      </c>
      <c r="AG1" s="243">
        <v>400</v>
      </c>
      <c r="AH1" s="243">
        <v>410</v>
      </c>
      <c r="AI1" s="243">
        <v>420</v>
      </c>
      <c r="AJ1" s="243">
        <v>430</v>
      </c>
      <c r="AK1" s="243">
        <v>440</v>
      </c>
      <c r="AL1" s="243">
        <v>450</v>
      </c>
      <c r="AM1" s="243">
        <v>460</v>
      </c>
      <c r="AN1" s="243">
        <v>470</v>
      </c>
      <c r="AO1" s="243">
        <v>480</v>
      </c>
      <c r="AP1" s="243">
        <v>490</v>
      </c>
    </row>
    <row r="2" spans="1:53" x14ac:dyDescent="0.3">
      <c r="A2" s="246">
        <v>203311</v>
      </c>
      <c r="B2" s="246" t="s">
        <v>2162</v>
      </c>
      <c r="C2" s="246" t="s">
        <v>227</v>
      </c>
      <c r="D2" s="246" t="s">
        <v>229</v>
      </c>
      <c r="E2" s="246" t="s">
        <v>227</v>
      </c>
      <c r="F2" s="246" t="s">
        <v>227</v>
      </c>
      <c r="G2" s="246" t="s">
        <v>229</v>
      </c>
      <c r="H2" s="246" t="s">
        <v>227</v>
      </c>
      <c r="I2" s="246" t="s">
        <v>229</v>
      </c>
      <c r="J2" s="246" t="s">
        <v>229</v>
      </c>
      <c r="K2" s="246" t="s">
        <v>229</v>
      </c>
      <c r="L2" s="246" t="s">
        <v>227</v>
      </c>
      <c r="M2" s="246" t="s">
        <v>229</v>
      </c>
      <c r="N2" s="246" t="s">
        <v>227</v>
      </c>
      <c r="O2" s="246" t="s">
        <v>227</v>
      </c>
      <c r="P2" s="246" t="s">
        <v>229</v>
      </c>
      <c r="Q2" s="246" t="s">
        <v>229</v>
      </c>
      <c r="R2" s="246" t="s">
        <v>229</v>
      </c>
      <c r="S2" s="246" t="s">
        <v>229</v>
      </c>
      <c r="T2" s="246" t="s">
        <v>229</v>
      </c>
      <c r="U2" s="246" t="s">
        <v>229</v>
      </c>
      <c r="V2" s="246" t="s">
        <v>227</v>
      </c>
      <c r="W2" s="246" t="s">
        <v>229</v>
      </c>
      <c r="X2" s="246" t="s">
        <v>227</v>
      </c>
      <c r="Y2" s="246" t="s">
        <v>227</v>
      </c>
      <c r="Z2" s="246" t="s">
        <v>229</v>
      </c>
      <c r="AA2" s="246" t="s">
        <v>227</v>
      </c>
      <c r="AB2" s="246" t="s">
        <v>229</v>
      </c>
      <c r="AC2" s="246" t="s">
        <v>227</v>
      </c>
      <c r="AD2" s="246" t="s">
        <v>229</v>
      </c>
      <c r="AE2" s="246" t="s">
        <v>229</v>
      </c>
      <c r="AF2" s="246" t="s">
        <v>227</v>
      </c>
      <c r="AG2" s="246" t="s">
        <v>228</v>
      </c>
      <c r="AH2" s="246" t="s">
        <v>228</v>
      </c>
      <c r="AI2" s="246" t="s">
        <v>228</v>
      </c>
      <c r="AJ2" s="246" t="s">
        <v>228</v>
      </c>
      <c r="AK2" s="246" t="s">
        <v>228</v>
      </c>
      <c r="AL2" s="246" t="s">
        <v>364</v>
      </c>
      <c r="AM2" s="246" t="s">
        <v>364</v>
      </c>
      <c r="AN2" s="246" t="s">
        <v>364</v>
      </c>
      <c r="AO2" s="246" t="s">
        <v>364</v>
      </c>
      <c r="AP2" s="246" t="s">
        <v>364</v>
      </c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</row>
    <row r="3" spans="1:53" x14ac:dyDescent="0.3">
      <c r="A3" s="246">
        <v>209997</v>
      </c>
      <c r="B3" s="246" t="s">
        <v>2162</v>
      </c>
      <c r="C3" s="246" t="s">
        <v>229</v>
      </c>
      <c r="D3" s="246" t="s">
        <v>227</v>
      </c>
      <c r="E3" s="246" t="s">
        <v>227</v>
      </c>
      <c r="F3" s="246" t="s">
        <v>227</v>
      </c>
      <c r="G3" s="246" t="s">
        <v>227</v>
      </c>
      <c r="H3" s="246" t="s">
        <v>229</v>
      </c>
      <c r="I3" s="246" t="s">
        <v>227</v>
      </c>
      <c r="J3" s="246" t="s">
        <v>227</v>
      </c>
      <c r="K3" s="246" t="s">
        <v>227</v>
      </c>
      <c r="L3" s="246" t="s">
        <v>229</v>
      </c>
      <c r="M3" s="246" t="s">
        <v>227</v>
      </c>
      <c r="N3" s="246" t="s">
        <v>227</v>
      </c>
      <c r="O3" s="246" t="s">
        <v>229</v>
      </c>
      <c r="P3" s="246" t="s">
        <v>229</v>
      </c>
      <c r="Q3" s="246" t="s">
        <v>229</v>
      </c>
      <c r="R3" s="246" t="s">
        <v>229</v>
      </c>
      <c r="S3" s="246" t="s">
        <v>227</v>
      </c>
      <c r="T3" s="246" t="s">
        <v>229</v>
      </c>
      <c r="U3" s="246" t="s">
        <v>229</v>
      </c>
      <c r="V3" s="246" t="s">
        <v>229</v>
      </c>
      <c r="W3" s="246" t="s">
        <v>229</v>
      </c>
      <c r="X3" s="246" t="s">
        <v>227</v>
      </c>
      <c r="Y3" s="246" t="s">
        <v>227</v>
      </c>
      <c r="Z3" s="246" t="s">
        <v>227</v>
      </c>
      <c r="AA3" s="246" t="s">
        <v>227</v>
      </c>
      <c r="AB3" s="246" t="s">
        <v>227</v>
      </c>
      <c r="AC3" s="246" t="s">
        <v>229</v>
      </c>
      <c r="AD3" s="246" t="s">
        <v>227</v>
      </c>
      <c r="AE3" s="246" t="s">
        <v>228</v>
      </c>
      <c r="AF3" s="246" t="s">
        <v>227</v>
      </c>
      <c r="AG3" s="246" t="s">
        <v>228</v>
      </c>
      <c r="AH3" s="246" t="s">
        <v>228</v>
      </c>
      <c r="AI3" s="246" t="s">
        <v>228</v>
      </c>
      <c r="AJ3" s="246" t="s">
        <v>228</v>
      </c>
      <c r="AK3" s="246" t="s">
        <v>228</v>
      </c>
      <c r="AL3" s="246" t="s">
        <v>364</v>
      </c>
      <c r="AM3" s="246" t="s">
        <v>364</v>
      </c>
      <c r="AN3" s="246" t="s">
        <v>364</v>
      </c>
      <c r="AO3" s="246" t="s">
        <v>364</v>
      </c>
      <c r="AP3" s="246" t="s">
        <v>364</v>
      </c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</row>
    <row r="4" spans="1:53" x14ac:dyDescent="0.3">
      <c r="A4" s="246">
        <v>210174</v>
      </c>
      <c r="B4" s="246" t="s">
        <v>2162</v>
      </c>
      <c r="C4" s="246" t="s">
        <v>227</v>
      </c>
      <c r="D4" s="246" t="s">
        <v>227</v>
      </c>
      <c r="E4" s="246" t="s">
        <v>227</v>
      </c>
      <c r="F4" s="246" t="s">
        <v>227</v>
      </c>
      <c r="G4" s="246" t="s">
        <v>227</v>
      </c>
      <c r="H4" s="246" t="s">
        <v>229</v>
      </c>
      <c r="I4" s="246" t="s">
        <v>227</v>
      </c>
      <c r="J4" s="246" t="s">
        <v>227</v>
      </c>
      <c r="K4" s="246" t="s">
        <v>229</v>
      </c>
      <c r="L4" s="246" t="s">
        <v>229</v>
      </c>
      <c r="M4" s="246" t="s">
        <v>227</v>
      </c>
      <c r="N4" s="246" t="s">
        <v>227</v>
      </c>
      <c r="O4" s="246" t="s">
        <v>229</v>
      </c>
      <c r="P4" s="246" t="s">
        <v>227</v>
      </c>
      <c r="Q4" s="246" t="s">
        <v>229</v>
      </c>
      <c r="R4" s="246" t="s">
        <v>228</v>
      </c>
      <c r="S4" s="246" t="s">
        <v>229</v>
      </c>
      <c r="T4" s="246" t="s">
        <v>229</v>
      </c>
      <c r="U4" s="246" t="s">
        <v>229</v>
      </c>
      <c r="V4" s="246" t="s">
        <v>227</v>
      </c>
      <c r="W4" s="246" t="s">
        <v>227</v>
      </c>
      <c r="X4" s="246" t="s">
        <v>227</v>
      </c>
      <c r="Y4" s="246" t="s">
        <v>227</v>
      </c>
      <c r="Z4" s="246" t="s">
        <v>227</v>
      </c>
      <c r="AA4" s="246" t="s">
        <v>229</v>
      </c>
      <c r="AB4" s="246" t="s">
        <v>229</v>
      </c>
      <c r="AC4" s="246" t="s">
        <v>229</v>
      </c>
      <c r="AD4" s="246" t="s">
        <v>227</v>
      </c>
      <c r="AE4" s="246" t="s">
        <v>229</v>
      </c>
      <c r="AF4" s="246" t="s">
        <v>229</v>
      </c>
      <c r="AG4" s="246" t="s">
        <v>228</v>
      </c>
      <c r="AH4" s="246" t="s">
        <v>228</v>
      </c>
      <c r="AI4" s="246" t="s">
        <v>228</v>
      </c>
      <c r="AJ4" s="246" t="s">
        <v>228</v>
      </c>
      <c r="AK4" s="246" t="s">
        <v>228</v>
      </c>
      <c r="AL4" s="246" t="s">
        <v>364</v>
      </c>
      <c r="AM4" s="246" t="s">
        <v>364</v>
      </c>
      <c r="AN4" s="246" t="s">
        <v>364</v>
      </c>
      <c r="AO4" s="246" t="s">
        <v>364</v>
      </c>
      <c r="AP4" s="246" t="s">
        <v>364</v>
      </c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</row>
    <row r="5" spans="1:53" x14ac:dyDescent="0.3">
      <c r="A5" s="246">
        <v>210356</v>
      </c>
      <c r="B5" s="246" t="s">
        <v>2162</v>
      </c>
      <c r="C5" s="246" t="s">
        <v>229</v>
      </c>
      <c r="D5" s="246" t="s">
        <v>229</v>
      </c>
      <c r="E5" s="246" t="s">
        <v>229</v>
      </c>
      <c r="F5" s="246" t="s">
        <v>229</v>
      </c>
      <c r="G5" s="246" t="s">
        <v>229</v>
      </c>
      <c r="H5" s="246" t="s">
        <v>227</v>
      </c>
      <c r="I5" s="246" t="s">
        <v>229</v>
      </c>
      <c r="J5" s="246" t="s">
        <v>227</v>
      </c>
      <c r="K5" s="246" t="s">
        <v>227</v>
      </c>
      <c r="L5" s="246" t="s">
        <v>229</v>
      </c>
      <c r="M5" s="246" t="s">
        <v>227</v>
      </c>
      <c r="N5" s="246" t="s">
        <v>229</v>
      </c>
      <c r="O5" s="246" t="s">
        <v>229</v>
      </c>
      <c r="P5" s="246" t="s">
        <v>227</v>
      </c>
      <c r="Q5" s="246" t="s">
        <v>227</v>
      </c>
      <c r="R5" s="246" t="s">
        <v>228</v>
      </c>
      <c r="S5" s="246" t="s">
        <v>227</v>
      </c>
      <c r="T5" s="246" t="s">
        <v>229</v>
      </c>
      <c r="U5" s="246" t="s">
        <v>229</v>
      </c>
      <c r="V5" s="246" t="s">
        <v>229</v>
      </c>
      <c r="W5" s="246" t="s">
        <v>227</v>
      </c>
      <c r="X5" s="246" t="s">
        <v>227</v>
      </c>
      <c r="Y5" s="246" t="s">
        <v>227</v>
      </c>
      <c r="Z5" s="246" t="s">
        <v>227</v>
      </c>
      <c r="AA5" s="246" t="s">
        <v>227</v>
      </c>
      <c r="AB5" s="246" t="s">
        <v>229</v>
      </c>
      <c r="AC5" s="246" t="s">
        <v>229</v>
      </c>
      <c r="AD5" s="246" t="s">
        <v>227</v>
      </c>
      <c r="AE5" s="246" t="s">
        <v>227</v>
      </c>
      <c r="AF5" s="246" t="s">
        <v>229</v>
      </c>
      <c r="AG5" s="246" t="s">
        <v>228</v>
      </c>
      <c r="AH5" s="246" t="s">
        <v>228</v>
      </c>
      <c r="AI5" s="246" t="s">
        <v>228</v>
      </c>
      <c r="AJ5" s="246" t="s">
        <v>228</v>
      </c>
      <c r="AK5" s="246" t="s">
        <v>228</v>
      </c>
      <c r="AL5" s="246" t="s">
        <v>364</v>
      </c>
      <c r="AM5" s="246" t="s">
        <v>364</v>
      </c>
      <c r="AN5" s="246" t="s">
        <v>364</v>
      </c>
      <c r="AO5" s="246" t="s">
        <v>364</v>
      </c>
      <c r="AP5" s="246" t="s">
        <v>364</v>
      </c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</row>
    <row r="6" spans="1:53" x14ac:dyDescent="0.3">
      <c r="A6" s="246">
        <v>210362</v>
      </c>
      <c r="B6" s="246" t="s">
        <v>2162</v>
      </c>
      <c r="C6" s="246" t="s">
        <v>229</v>
      </c>
      <c r="D6" s="246" t="s">
        <v>229</v>
      </c>
      <c r="E6" s="246" t="s">
        <v>229</v>
      </c>
      <c r="F6" s="246" t="s">
        <v>227</v>
      </c>
      <c r="G6" s="246" t="s">
        <v>228</v>
      </c>
      <c r="H6" s="246" t="s">
        <v>228</v>
      </c>
      <c r="I6" s="246" t="s">
        <v>229</v>
      </c>
      <c r="J6" s="246" t="s">
        <v>229</v>
      </c>
      <c r="K6" s="246" t="s">
        <v>229</v>
      </c>
      <c r="L6" s="246" t="s">
        <v>229</v>
      </c>
      <c r="M6" s="246" t="s">
        <v>227</v>
      </c>
      <c r="N6" s="246" t="s">
        <v>229</v>
      </c>
      <c r="O6" s="246" t="s">
        <v>229</v>
      </c>
      <c r="P6" s="246" t="s">
        <v>229</v>
      </c>
      <c r="Q6" s="246" t="s">
        <v>229</v>
      </c>
      <c r="R6" s="246" t="s">
        <v>229</v>
      </c>
      <c r="S6" s="246" t="s">
        <v>229</v>
      </c>
      <c r="T6" s="246" t="s">
        <v>229</v>
      </c>
      <c r="U6" s="246" t="s">
        <v>229</v>
      </c>
      <c r="V6" s="246" t="s">
        <v>229</v>
      </c>
      <c r="W6" s="246" t="s">
        <v>227</v>
      </c>
      <c r="X6" s="246" t="s">
        <v>227</v>
      </c>
      <c r="Y6" s="246" t="s">
        <v>229</v>
      </c>
      <c r="Z6" s="246" t="s">
        <v>229</v>
      </c>
      <c r="AA6" s="246" t="s">
        <v>227</v>
      </c>
      <c r="AB6" s="246" t="s">
        <v>229</v>
      </c>
      <c r="AC6" s="246" t="s">
        <v>229</v>
      </c>
      <c r="AD6" s="246" t="s">
        <v>229</v>
      </c>
      <c r="AE6" s="246" t="s">
        <v>227</v>
      </c>
      <c r="AF6" s="246" t="s">
        <v>229</v>
      </c>
      <c r="AG6" s="246" t="s">
        <v>228</v>
      </c>
      <c r="AH6" s="246" t="s">
        <v>228</v>
      </c>
      <c r="AI6" s="246" t="s">
        <v>228</v>
      </c>
      <c r="AJ6" s="246" t="s">
        <v>228</v>
      </c>
      <c r="AK6" s="246" t="s">
        <v>228</v>
      </c>
      <c r="AL6" s="246" t="s">
        <v>364</v>
      </c>
      <c r="AM6" s="246" t="s">
        <v>364</v>
      </c>
      <c r="AN6" s="246" t="s">
        <v>364</v>
      </c>
      <c r="AO6" s="246" t="s">
        <v>364</v>
      </c>
      <c r="AP6" s="246" t="s">
        <v>364</v>
      </c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</row>
    <row r="7" spans="1:53" x14ac:dyDescent="0.3">
      <c r="A7" s="246">
        <v>210394</v>
      </c>
      <c r="B7" s="246" t="s">
        <v>2162</v>
      </c>
      <c r="C7" s="246" t="s">
        <v>229</v>
      </c>
      <c r="D7" s="246" t="s">
        <v>229</v>
      </c>
      <c r="E7" s="246" t="s">
        <v>227</v>
      </c>
      <c r="F7" s="246" t="s">
        <v>227</v>
      </c>
      <c r="G7" s="246" t="s">
        <v>227</v>
      </c>
      <c r="H7" s="246" t="s">
        <v>227</v>
      </c>
      <c r="I7" s="246" t="s">
        <v>227</v>
      </c>
      <c r="J7" s="246" t="s">
        <v>227</v>
      </c>
      <c r="K7" s="246" t="s">
        <v>227</v>
      </c>
      <c r="L7" s="246" t="s">
        <v>229</v>
      </c>
      <c r="M7" s="246" t="s">
        <v>227</v>
      </c>
      <c r="N7" s="246" t="s">
        <v>227</v>
      </c>
      <c r="O7" s="246" t="s">
        <v>227</v>
      </c>
      <c r="P7" s="246" t="s">
        <v>229</v>
      </c>
      <c r="Q7" s="246" t="s">
        <v>227</v>
      </c>
      <c r="R7" s="246" t="s">
        <v>229</v>
      </c>
      <c r="S7" s="246" t="s">
        <v>227</v>
      </c>
      <c r="T7" s="246" t="s">
        <v>227</v>
      </c>
      <c r="U7" s="246" t="s">
        <v>229</v>
      </c>
      <c r="V7" s="246" t="s">
        <v>227</v>
      </c>
      <c r="W7" s="246" t="s">
        <v>229</v>
      </c>
      <c r="X7" s="246" t="s">
        <v>229</v>
      </c>
      <c r="Y7" s="246" t="s">
        <v>227</v>
      </c>
      <c r="Z7" s="246" t="s">
        <v>229</v>
      </c>
      <c r="AA7" s="246" t="s">
        <v>229</v>
      </c>
      <c r="AB7" s="246" t="s">
        <v>229</v>
      </c>
      <c r="AC7" s="246" t="s">
        <v>229</v>
      </c>
      <c r="AD7" s="246" t="s">
        <v>227</v>
      </c>
      <c r="AE7" s="246" t="s">
        <v>227</v>
      </c>
      <c r="AF7" s="246" t="s">
        <v>229</v>
      </c>
      <c r="AG7" s="246" t="s">
        <v>228</v>
      </c>
      <c r="AH7" s="246" t="s">
        <v>228</v>
      </c>
      <c r="AI7" s="246" t="s">
        <v>228</v>
      </c>
      <c r="AJ7" s="246" t="s">
        <v>228</v>
      </c>
      <c r="AK7" s="246" t="s">
        <v>228</v>
      </c>
      <c r="AL7" s="246" t="s">
        <v>364</v>
      </c>
      <c r="AM7" s="246" t="s">
        <v>364</v>
      </c>
      <c r="AN7" s="246" t="s">
        <v>364</v>
      </c>
      <c r="AO7" s="246" t="s">
        <v>364</v>
      </c>
      <c r="AP7" s="246" t="s">
        <v>364</v>
      </c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</row>
    <row r="8" spans="1:53" x14ac:dyDescent="0.3">
      <c r="A8" s="246">
        <v>210426</v>
      </c>
      <c r="B8" s="246" t="s">
        <v>2162</v>
      </c>
      <c r="C8" s="246" t="s">
        <v>229</v>
      </c>
      <c r="D8" s="246" t="s">
        <v>229</v>
      </c>
      <c r="E8" s="246" t="s">
        <v>229</v>
      </c>
      <c r="F8" s="246" t="s">
        <v>229</v>
      </c>
      <c r="G8" s="246" t="s">
        <v>229</v>
      </c>
      <c r="H8" s="246" t="s">
        <v>227</v>
      </c>
      <c r="I8" s="246" t="s">
        <v>229</v>
      </c>
      <c r="J8" s="246" t="s">
        <v>227</v>
      </c>
      <c r="K8" s="246" t="s">
        <v>227</v>
      </c>
      <c r="L8" s="246" t="s">
        <v>229</v>
      </c>
      <c r="M8" s="246" t="s">
        <v>229</v>
      </c>
      <c r="N8" s="246" t="s">
        <v>229</v>
      </c>
      <c r="O8" s="246" t="s">
        <v>229</v>
      </c>
      <c r="P8" s="246" t="s">
        <v>229</v>
      </c>
      <c r="Q8" s="246" t="s">
        <v>227</v>
      </c>
      <c r="R8" s="246" t="s">
        <v>227</v>
      </c>
      <c r="S8" s="246" t="s">
        <v>229</v>
      </c>
      <c r="T8" s="246" t="s">
        <v>227</v>
      </c>
      <c r="U8" s="246" t="s">
        <v>227</v>
      </c>
      <c r="V8" s="246" t="s">
        <v>227</v>
      </c>
      <c r="W8" s="246" t="s">
        <v>227</v>
      </c>
      <c r="X8" s="246" t="s">
        <v>227</v>
      </c>
      <c r="Y8" s="246" t="s">
        <v>227</v>
      </c>
      <c r="Z8" s="246" t="s">
        <v>229</v>
      </c>
      <c r="AA8" s="246" t="s">
        <v>227</v>
      </c>
      <c r="AB8" s="246" t="s">
        <v>227</v>
      </c>
      <c r="AC8" s="246" t="s">
        <v>227</v>
      </c>
      <c r="AD8" s="246" t="s">
        <v>227</v>
      </c>
      <c r="AE8" s="246" t="s">
        <v>227</v>
      </c>
      <c r="AF8" s="246" t="s">
        <v>227</v>
      </c>
      <c r="AG8" s="246" t="s">
        <v>228</v>
      </c>
      <c r="AH8" s="246" t="s">
        <v>228</v>
      </c>
      <c r="AI8" s="246" t="s">
        <v>228</v>
      </c>
      <c r="AJ8" s="246" t="s">
        <v>228</v>
      </c>
      <c r="AK8" s="246" t="s">
        <v>228</v>
      </c>
      <c r="AL8" s="246" t="s">
        <v>364</v>
      </c>
      <c r="AM8" s="246" t="s">
        <v>364</v>
      </c>
      <c r="AN8" s="246" t="s">
        <v>364</v>
      </c>
      <c r="AO8" s="246" t="s">
        <v>364</v>
      </c>
      <c r="AP8" s="246" t="s">
        <v>364</v>
      </c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</row>
    <row r="9" spans="1:53" x14ac:dyDescent="0.3">
      <c r="A9" s="246">
        <v>210524</v>
      </c>
      <c r="B9" s="246" t="s">
        <v>2162</v>
      </c>
      <c r="C9" s="246" t="s">
        <v>227</v>
      </c>
      <c r="D9" s="246" t="s">
        <v>227</v>
      </c>
      <c r="E9" s="246" t="s">
        <v>229</v>
      </c>
      <c r="F9" s="246" t="s">
        <v>229</v>
      </c>
      <c r="G9" s="246" t="s">
        <v>229</v>
      </c>
      <c r="H9" s="246" t="s">
        <v>229</v>
      </c>
      <c r="I9" s="246" t="s">
        <v>229</v>
      </c>
      <c r="J9" s="246" t="s">
        <v>227</v>
      </c>
      <c r="K9" s="246" t="s">
        <v>227</v>
      </c>
      <c r="L9" s="246" t="s">
        <v>227</v>
      </c>
      <c r="M9" s="246" t="s">
        <v>227</v>
      </c>
      <c r="N9" s="246" t="s">
        <v>229</v>
      </c>
      <c r="O9" s="246" t="s">
        <v>227</v>
      </c>
      <c r="P9" s="246" t="s">
        <v>229</v>
      </c>
      <c r="Q9" s="246" t="s">
        <v>227</v>
      </c>
      <c r="R9" s="246" t="s">
        <v>229</v>
      </c>
      <c r="S9" s="246" t="s">
        <v>229</v>
      </c>
      <c r="T9" s="246" t="s">
        <v>227</v>
      </c>
      <c r="U9" s="246" t="s">
        <v>229</v>
      </c>
      <c r="V9" s="246" t="s">
        <v>227</v>
      </c>
      <c r="W9" s="246" t="s">
        <v>229</v>
      </c>
      <c r="X9" s="246" t="s">
        <v>227</v>
      </c>
      <c r="Y9" s="246" t="s">
        <v>227</v>
      </c>
      <c r="Z9" s="246" t="s">
        <v>227</v>
      </c>
      <c r="AA9" s="246" t="s">
        <v>227</v>
      </c>
      <c r="AB9" s="246" t="s">
        <v>227</v>
      </c>
      <c r="AC9" s="246" t="s">
        <v>227</v>
      </c>
      <c r="AD9" s="246" t="s">
        <v>229</v>
      </c>
      <c r="AE9" s="246" t="s">
        <v>227</v>
      </c>
      <c r="AF9" s="246" t="s">
        <v>227</v>
      </c>
      <c r="AG9" s="246" t="s">
        <v>228</v>
      </c>
      <c r="AH9" s="246" t="s">
        <v>228</v>
      </c>
      <c r="AI9" s="246" t="s">
        <v>228</v>
      </c>
      <c r="AJ9" s="246" t="s">
        <v>228</v>
      </c>
      <c r="AK9" s="246" t="s">
        <v>228</v>
      </c>
      <c r="AL9" s="246" t="s">
        <v>364</v>
      </c>
      <c r="AM9" s="246" t="s">
        <v>364</v>
      </c>
      <c r="AN9" s="246" t="s">
        <v>364</v>
      </c>
      <c r="AO9" s="246" t="s">
        <v>364</v>
      </c>
      <c r="AP9" s="246" t="s">
        <v>364</v>
      </c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</row>
    <row r="10" spans="1:53" x14ac:dyDescent="0.3">
      <c r="A10" s="246">
        <v>210928</v>
      </c>
      <c r="B10" s="246" t="s">
        <v>2162</v>
      </c>
      <c r="C10" s="246" t="s">
        <v>227</v>
      </c>
      <c r="D10" s="246" t="s">
        <v>229</v>
      </c>
      <c r="E10" s="246" t="s">
        <v>227</v>
      </c>
      <c r="F10" s="246" t="s">
        <v>227</v>
      </c>
      <c r="G10" s="246" t="s">
        <v>227</v>
      </c>
      <c r="H10" s="246" t="s">
        <v>227</v>
      </c>
      <c r="I10" s="246" t="s">
        <v>227</v>
      </c>
      <c r="J10" s="246" t="s">
        <v>227</v>
      </c>
      <c r="K10" s="246" t="s">
        <v>227</v>
      </c>
      <c r="L10" s="246" t="s">
        <v>227</v>
      </c>
      <c r="M10" s="246" t="s">
        <v>227</v>
      </c>
      <c r="N10" s="246" t="s">
        <v>227</v>
      </c>
      <c r="O10" s="246" t="s">
        <v>229</v>
      </c>
      <c r="P10" s="246" t="s">
        <v>227</v>
      </c>
      <c r="Q10" s="246" t="s">
        <v>227</v>
      </c>
      <c r="R10" s="246" t="s">
        <v>229</v>
      </c>
      <c r="S10" s="246" t="s">
        <v>227</v>
      </c>
      <c r="T10" s="246" t="s">
        <v>227</v>
      </c>
      <c r="U10" s="246" t="s">
        <v>227</v>
      </c>
      <c r="V10" s="246" t="s">
        <v>227</v>
      </c>
      <c r="W10" s="246" t="s">
        <v>229</v>
      </c>
      <c r="X10" s="246" t="s">
        <v>229</v>
      </c>
      <c r="Y10" s="246" t="s">
        <v>227</v>
      </c>
      <c r="Z10" s="246" t="s">
        <v>227</v>
      </c>
      <c r="AA10" s="246" t="s">
        <v>227</v>
      </c>
      <c r="AB10" s="246" t="s">
        <v>227</v>
      </c>
      <c r="AC10" s="246" t="s">
        <v>229</v>
      </c>
      <c r="AD10" s="246" t="s">
        <v>227</v>
      </c>
      <c r="AE10" s="246" t="s">
        <v>229</v>
      </c>
      <c r="AF10" s="246" t="s">
        <v>227</v>
      </c>
      <c r="AG10" s="246" t="s">
        <v>228</v>
      </c>
      <c r="AH10" s="246" t="s">
        <v>228</v>
      </c>
      <c r="AI10" s="246" t="s">
        <v>228</v>
      </c>
      <c r="AJ10" s="246" t="s">
        <v>228</v>
      </c>
      <c r="AK10" s="246" t="s">
        <v>228</v>
      </c>
      <c r="AL10" s="246" t="s">
        <v>364</v>
      </c>
      <c r="AM10" s="246" t="s">
        <v>364</v>
      </c>
      <c r="AN10" s="246" t="s">
        <v>364</v>
      </c>
      <c r="AO10" s="246" t="s">
        <v>364</v>
      </c>
      <c r="AP10" s="246" t="s">
        <v>364</v>
      </c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</row>
    <row r="11" spans="1:53" x14ac:dyDescent="0.3">
      <c r="A11" s="246">
        <v>211122</v>
      </c>
      <c r="B11" s="246" t="s">
        <v>2162</v>
      </c>
      <c r="C11" s="246" t="s">
        <v>227</v>
      </c>
      <c r="D11" s="246" t="s">
        <v>227</v>
      </c>
      <c r="E11" s="246" t="s">
        <v>227</v>
      </c>
      <c r="F11" s="246" t="s">
        <v>228</v>
      </c>
      <c r="G11" s="246" t="s">
        <v>229</v>
      </c>
      <c r="H11" s="246" t="s">
        <v>229</v>
      </c>
      <c r="I11" s="246" t="s">
        <v>229</v>
      </c>
      <c r="J11" s="246" t="s">
        <v>227</v>
      </c>
      <c r="K11" s="246" t="s">
        <v>229</v>
      </c>
      <c r="L11" s="246" t="s">
        <v>229</v>
      </c>
      <c r="M11" s="246" t="s">
        <v>227</v>
      </c>
      <c r="N11" s="246" t="s">
        <v>229</v>
      </c>
      <c r="O11" s="246" t="s">
        <v>229</v>
      </c>
      <c r="P11" s="246" t="s">
        <v>229</v>
      </c>
      <c r="Q11" s="246" t="s">
        <v>227</v>
      </c>
      <c r="R11" s="246" t="s">
        <v>229</v>
      </c>
      <c r="S11" s="246" t="s">
        <v>229</v>
      </c>
      <c r="T11" s="246" t="s">
        <v>229</v>
      </c>
      <c r="U11" s="246" t="s">
        <v>229</v>
      </c>
      <c r="V11" s="246" t="s">
        <v>229</v>
      </c>
      <c r="W11" s="246" t="s">
        <v>229</v>
      </c>
      <c r="X11" s="246" t="s">
        <v>229</v>
      </c>
      <c r="Y11" s="246" t="s">
        <v>227</v>
      </c>
      <c r="Z11" s="246" t="s">
        <v>229</v>
      </c>
      <c r="AA11" s="246" t="s">
        <v>227</v>
      </c>
      <c r="AB11" s="246" t="s">
        <v>227</v>
      </c>
      <c r="AC11" s="246" t="s">
        <v>229</v>
      </c>
      <c r="AD11" s="246" t="s">
        <v>229</v>
      </c>
      <c r="AE11" s="246" t="s">
        <v>227</v>
      </c>
      <c r="AF11" s="246" t="s">
        <v>227</v>
      </c>
      <c r="AG11" s="246" t="s">
        <v>228</v>
      </c>
      <c r="AH11" s="246" t="s">
        <v>228</v>
      </c>
      <c r="AI11" s="246" t="s">
        <v>228</v>
      </c>
      <c r="AJ11" s="246" t="s">
        <v>228</v>
      </c>
      <c r="AK11" s="246" t="s">
        <v>228</v>
      </c>
      <c r="AL11" s="246" t="s">
        <v>364</v>
      </c>
      <c r="AM11" s="246" t="s">
        <v>364</v>
      </c>
      <c r="AN11" s="246" t="s">
        <v>364</v>
      </c>
      <c r="AO11" s="246" t="s">
        <v>364</v>
      </c>
      <c r="AP11" s="246" t="s">
        <v>364</v>
      </c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</row>
    <row r="12" spans="1:53" x14ac:dyDescent="0.3">
      <c r="A12" s="246">
        <v>211184</v>
      </c>
      <c r="B12" s="246" t="s">
        <v>2162</v>
      </c>
      <c r="C12" s="246" t="s">
        <v>227</v>
      </c>
      <c r="D12" s="246" t="s">
        <v>227</v>
      </c>
      <c r="E12" s="246" t="s">
        <v>227</v>
      </c>
      <c r="F12" s="246" t="s">
        <v>227</v>
      </c>
      <c r="G12" s="246" t="s">
        <v>229</v>
      </c>
      <c r="H12" s="246" t="s">
        <v>227</v>
      </c>
      <c r="I12" s="246" t="s">
        <v>227</v>
      </c>
      <c r="J12" s="246" t="s">
        <v>227</v>
      </c>
      <c r="K12" s="246" t="s">
        <v>229</v>
      </c>
      <c r="L12" s="246" t="s">
        <v>227</v>
      </c>
      <c r="M12" s="246" t="s">
        <v>227</v>
      </c>
      <c r="N12" s="246" t="s">
        <v>229</v>
      </c>
      <c r="O12" s="246" t="s">
        <v>229</v>
      </c>
      <c r="P12" s="246" t="s">
        <v>227</v>
      </c>
      <c r="Q12" s="246" t="s">
        <v>227</v>
      </c>
      <c r="R12" s="246" t="s">
        <v>229</v>
      </c>
      <c r="S12" s="246" t="s">
        <v>227</v>
      </c>
      <c r="T12" s="246" t="s">
        <v>229</v>
      </c>
      <c r="U12" s="246" t="s">
        <v>229</v>
      </c>
      <c r="V12" s="246" t="s">
        <v>229</v>
      </c>
      <c r="W12" s="246" t="s">
        <v>227</v>
      </c>
      <c r="X12" s="246" t="s">
        <v>227</v>
      </c>
      <c r="Y12" s="246" t="s">
        <v>227</v>
      </c>
      <c r="Z12" s="246" t="s">
        <v>227</v>
      </c>
      <c r="AA12" s="246" t="s">
        <v>227</v>
      </c>
      <c r="AB12" s="246" t="s">
        <v>229</v>
      </c>
      <c r="AC12" s="246" t="s">
        <v>229</v>
      </c>
      <c r="AD12" s="246" t="s">
        <v>227</v>
      </c>
      <c r="AE12" s="246" t="s">
        <v>229</v>
      </c>
      <c r="AF12" s="246" t="s">
        <v>227</v>
      </c>
      <c r="AG12" s="246" t="s">
        <v>228</v>
      </c>
      <c r="AH12" s="246" t="s">
        <v>228</v>
      </c>
      <c r="AI12" s="246" t="s">
        <v>228</v>
      </c>
      <c r="AJ12" s="246" t="s">
        <v>228</v>
      </c>
      <c r="AK12" s="246" t="s">
        <v>228</v>
      </c>
      <c r="AL12" s="246" t="s">
        <v>364</v>
      </c>
      <c r="AM12" s="246" t="s">
        <v>364</v>
      </c>
      <c r="AN12" s="246" t="s">
        <v>364</v>
      </c>
      <c r="AO12" s="246" t="s">
        <v>364</v>
      </c>
      <c r="AP12" s="246" t="s">
        <v>364</v>
      </c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</row>
    <row r="13" spans="1:53" x14ac:dyDescent="0.3">
      <c r="A13" s="246">
        <v>211297</v>
      </c>
      <c r="B13" s="246" t="s">
        <v>2162</v>
      </c>
      <c r="C13" s="246" t="s">
        <v>227</v>
      </c>
      <c r="D13" s="246" t="s">
        <v>227</v>
      </c>
      <c r="E13" s="246" t="s">
        <v>229</v>
      </c>
      <c r="F13" s="246" t="s">
        <v>227</v>
      </c>
      <c r="G13" s="246" t="s">
        <v>229</v>
      </c>
      <c r="H13" s="246" t="s">
        <v>229</v>
      </c>
      <c r="I13" s="246" t="s">
        <v>229</v>
      </c>
      <c r="J13" s="246" t="s">
        <v>229</v>
      </c>
      <c r="K13" s="246" t="s">
        <v>227</v>
      </c>
      <c r="L13" s="246" t="s">
        <v>229</v>
      </c>
      <c r="M13" s="246" t="s">
        <v>229</v>
      </c>
      <c r="N13" s="246" t="s">
        <v>229</v>
      </c>
      <c r="O13" s="246" t="s">
        <v>229</v>
      </c>
      <c r="P13" s="246" t="s">
        <v>229</v>
      </c>
      <c r="Q13" s="246" t="s">
        <v>229</v>
      </c>
      <c r="R13" s="246" t="s">
        <v>229</v>
      </c>
      <c r="S13" s="246" t="s">
        <v>229</v>
      </c>
      <c r="T13" s="246" t="s">
        <v>229</v>
      </c>
      <c r="U13" s="246" t="s">
        <v>229</v>
      </c>
      <c r="V13" s="246" t="s">
        <v>229</v>
      </c>
      <c r="W13" s="246" t="s">
        <v>229</v>
      </c>
      <c r="X13" s="246" t="s">
        <v>229</v>
      </c>
      <c r="Y13" s="246" t="s">
        <v>229</v>
      </c>
      <c r="Z13" s="246" t="s">
        <v>227</v>
      </c>
      <c r="AA13" s="246" t="s">
        <v>227</v>
      </c>
      <c r="AB13" s="246" t="s">
        <v>229</v>
      </c>
      <c r="AC13" s="246" t="s">
        <v>229</v>
      </c>
      <c r="AD13" s="246" t="s">
        <v>228</v>
      </c>
      <c r="AE13" s="246" t="s">
        <v>229</v>
      </c>
      <c r="AF13" s="246" t="s">
        <v>229</v>
      </c>
      <c r="AG13" s="246" t="s">
        <v>228</v>
      </c>
      <c r="AH13" s="246" t="s">
        <v>228</v>
      </c>
      <c r="AI13" s="246" t="s">
        <v>228</v>
      </c>
      <c r="AJ13" s="246" t="s">
        <v>228</v>
      </c>
      <c r="AK13" s="246" t="s">
        <v>228</v>
      </c>
      <c r="AL13" s="246" t="s">
        <v>364</v>
      </c>
      <c r="AM13" s="246" t="s">
        <v>364</v>
      </c>
      <c r="AN13" s="246" t="s">
        <v>364</v>
      </c>
      <c r="AO13" s="246" t="s">
        <v>364</v>
      </c>
      <c r="AP13" s="246" t="s">
        <v>364</v>
      </c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</row>
    <row r="14" spans="1:53" x14ac:dyDescent="0.3">
      <c r="A14" s="246">
        <v>211319</v>
      </c>
      <c r="B14" s="246" t="s">
        <v>2162</v>
      </c>
      <c r="C14" s="246" t="s">
        <v>227</v>
      </c>
      <c r="D14" s="246" t="s">
        <v>227</v>
      </c>
      <c r="E14" s="246" t="s">
        <v>229</v>
      </c>
      <c r="F14" s="246" t="s">
        <v>227</v>
      </c>
      <c r="G14" s="246" t="s">
        <v>227</v>
      </c>
      <c r="H14" s="246" t="s">
        <v>229</v>
      </c>
      <c r="I14" s="246" t="s">
        <v>227</v>
      </c>
      <c r="J14" s="246" t="s">
        <v>227</v>
      </c>
      <c r="K14" s="246" t="s">
        <v>229</v>
      </c>
      <c r="L14" s="246" t="s">
        <v>227</v>
      </c>
      <c r="M14" s="246" t="s">
        <v>227</v>
      </c>
      <c r="N14" s="246" t="s">
        <v>229</v>
      </c>
      <c r="O14" s="246" t="s">
        <v>229</v>
      </c>
      <c r="P14" s="246" t="s">
        <v>229</v>
      </c>
      <c r="Q14" s="246" t="s">
        <v>229</v>
      </c>
      <c r="R14" s="246" t="s">
        <v>229</v>
      </c>
      <c r="S14" s="246" t="s">
        <v>227</v>
      </c>
      <c r="T14" s="246" t="s">
        <v>227</v>
      </c>
      <c r="U14" s="246" t="s">
        <v>229</v>
      </c>
      <c r="V14" s="246" t="s">
        <v>227</v>
      </c>
      <c r="W14" s="246" t="s">
        <v>229</v>
      </c>
      <c r="X14" s="246" t="s">
        <v>229</v>
      </c>
      <c r="Y14" s="246" t="s">
        <v>227</v>
      </c>
      <c r="Z14" s="246" t="s">
        <v>227</v>
      </c>
      <c r="AA14" s="246" t="s">
        <v>227</v>
      </c>
      <c r="AB14" s="246" t="s">
        <v>227</v>
      </c>
      <c r="AC14" s="246" t="s">
        <v>229</v>
      </c>
      <c r="AD14" s="246" t="s">
        <v>227</v>
      </c>
      <c r="AE14" s="246" t="s">
        <v>228</v>
      </c>
      <c r="AF14" s="246" t="s">
        <v>227</v>
      </c>
      <c r="AG14" s="246" t="s">
        <v>228</v>
      </c>
      <c r="AH14" s="246" t="s">
        <v>228</v>
      </c>
      <c r="AI14" s="246" t="s">
        <v>228</v>
      </c>
      <c r="AJ14" s="246" t="s">
        <v>228</v>
      </c>
      <c r="AK14" s="246" t="s">
        <v>228</v>
      </c>
      <c r="AL14" s="246" t="s">
        <v>364</v>
      </c>
      <c r="AM14" s="246" t="s">
        <v>364</v>
      </c>
      <c r="AN14" s="246" t="s">
        <v>364</v>
      </c>
      <c r="AO14" s="246" t="s">
        <v>364</v>
      </c>
      <c r="AP14" s="246" t="s">
        <v>364</v>
      </c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</row>
    <row r="15" spans="1:53" x14ac:dyDescent="0.3">
      <c r="A15" s="246">
        <v>211345</v>
      </c>
      <c r="B15" s="246" t="s">
        <v>2162</v>
      </c>
      <c r="C15" s="246" t="s">
        <v>227</v>
      </c>
      <c r="D15" s="246" t="s">
        <v>229</v>
      </c>
      <c r="E15" s="246" t="s">
        <v>227</v>
      </c>
      <c r="F15" s="246" t="s">
        <v>227</v>
      </c>
      <c r="G15" s="246" t="s">
        <v>227</v>
      </c>
      <c r="H15" s="246" t="s">
        <v>227</v>
      </c>
      <c r="I15" s="246" t="s">
        <v>229</v>
      </c>
      <c r="J15" s="246" t="s">
        <v>229</v>
      </c>
      <c r="K15" s="246" t="s">
        <v>229</v>
      </c>
      <c r="L15" s="246" t="s">
        <v>229</v>
      </c>
      <c r="M15" s="246" t="s">
        <v>229</v>
      </c>
      <c r="N15" s="246" t="s">
        <v>229</v>
      </c>
      <c r="O15" s="246" t="s">
        <v>229</v>
      </c>
      <c r="P15" s="246" t="s">
        <v>229</v>
      </c>
      <c r="Q15" s="246" t="s">
        <v>229</v>
      </c>
      <c r="R15" s="246" t="s">
        <v>229</v>
      </c>
      <c r="S15" s="246" t="s">
        <v>229</v>
      </c>
      <c r="T15" s="246" t="s">
        <v>229</v>
      </c>
      <c r="U15" s="246" t="s">
        <v>229</v>
      </c>
      <c r="V15" s="246" t="s">
        <v>229</v>
      </c>
      <c r="W15" s="246" t="s">
        <v>229</v>
      </c>
      <c r="X15" s="246" t="s">
        <v>229</v>
      </c>
      <c r="Y15" s="246" t="s">
        <v>229</v>
      </c>
      <c r="Z15" s="246" t="s">
        <v>229</v>
      </c>
      <c r="AA15" s="246" t="s">
        <v>229</v>
      </c>
      <c r="AB15" s="246" t="s">
        <v>229</v>
      </c>
      <c r="AC15" s="246" t="s">
        <v>229</v>
      </c>
      <c r="AD15" s="246" t="s">
        <v>229</v>
      </c>
      <c r="AE15" s="246" t="s">
        <v>229</v>
      </c>
      <c r="AF15" s="246" t="s">
        <v>229</v>
      </c>
      <c r="AG15" s="246" t="s">
        <v>228</v>
      </c>
      <c r="AH15" s="246" t="s">
        <v>228</v>
      </c>
      <c r="AI15" s="246" t="s">
        <v>228</v>
      </c>
      <c r="AJ15" s="246" t="s">
        <v>228</v>
      </c>
      <c r="AK15" s="246" t="s">
        <v>228</v>
      </c>
      <c r="AL15" s="246" t="s">
        <v>364</v>
      </c>
      <c r="AM15" s="246" t="s">
        <v>364</v>
      </c>
      <c r="AN15" s="246" t="s">
        <v>364</v>
      </c>
      <c r="AO15" s="246" t="s">
        <v>364</v>
      </c>
      <c r="AP15" s="246" t="s">
        <v>364</v>
      </c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</row>
    <row r="16" spans="1:53" x14ac:dyDescent="0.3">
      <c r="A16" s="246">
        <v>211407</v>
      </c>
      <c r="B16" s="246" t="s">
        <v>2162</v>
      </c>
      <c r="C16" s="246" t="s">
        <v>227</v>
      </c>
      <c r="D16" s="246" t="s">
        <v>227</v>
      </c>
      <c r="E16" s="246" t="s">
        <v>227</v>
      </c>
      <c r="F16" s="246" t="s">
        <v>227</v>
      </c>
      <c r="G16" s="246" t="s">
        <v>229</v>
      </c>
      <c r="H16" s="246" t="s">
        <v>229</v>
      </c>
      <c r="I16" s="246" t="s">
        <v>229</v>
      </c>
      <c r="J16" s="246" t="s">
        <v>227</v>
      </c>
      <c r="K16" s="246" t="s">
        <v>227</v>
      </c>
      <c r="L16" s="246" t="s">
        <v>227</v>
      </c>
      <c r="M16" s="246" t="s">
        <v>227</v>
      </c>
      <c r="N16" s="246" t="s">
        <v>229</v>
      </c>
      <c r="O16" s="246" t="s">
        <v>229</v>
      </c>
      <c r="P16" s="246" t="s">
        <v>229</v>
      </c>
      <c r="Q16" s="246" t="s">
        <v>229</v>
      </c>
      <c r="R16" s="246" t="s">
        <v>229</v>
      </c>
      <c r="S16" s="246" t="s">
        <v>227</v>
      </c>
      <c r="T16" s="246" t="s">
        <v>229</v>
      </c>
      <c r="U16" s="246" t="s">
        <v>229</v>
      </c>
      <c r="V16" s="246" t="s">
        <v>229</v>
      </c>
      <c r="W16" s="246" t="s">
        <v>229</v>
      </c>
      <c r="X16" s="246" t="s">
        <v>229</v>
      </c>
      <c r="Y16" s="246" t="s">
        <v>227</v>
      </c>
      <c r="Z16" s="246" t="s">
        <v>229</v>
      </c>
      <c r="AA16" s="246" t="s">
        <v>227</v>
      </c>
      <c r="AB16" s="246" t="s">
        <v>227</v>
      </c>
      <c r="AC16" s="246" t="s">
        <v>229</v>
      </c>
      <c r="AD16" s="246" t="s">
        <v>227</v>
      </c>
      <c r="AE16" s="246" t="s">
        <v>229</v>
      </c>
      <c r="AF16" s="246" t="s">
        <v>229</v>
      </c>
      <c r="AG16" s="246" t="s">
        <v>228</v>
      </c>
      <c r="AH16" s="246" t="s">
        <v>228</v>
      </c>
      <c r="AI16" s="246" t="s">
        <v>228</v>
      </c>
      <c r="AJ16" s="246" t="s">
        <v>228</v>
      </c>
      <c r="AK16" s="246" t="s">
        <v>228</v>
      </c>
      <c r="AL16" s="246" t="s">
        <v>364</v>
      </c>
      <c r="AM16" s="246" t="s">
        <v>364</v>
      </c>
      <c r="AN16" s="246" t="s">
        <v>364</v>
      </c>
      <c r="AO16" s="246" t="s">
        <v>364</v>
      </c>
      <c r="AP16" s="246" t="s">
        <v>364</v>
      </c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</row>
    <row r="17" spans="1:53" x14ac:dyDescent="0.3">
      <c r="A17" s="246">
        <v>211491</v>
      </c>
      <c r="B17" s="246" t="s">
        <v>2162</v>
      </c>
      <c r="C17" s="246" t="s">
        <v>227</v>
      </c>
      <c r="D17" s="246" t="s">
        <v>227</v>
      </c>
      <c r="E17" s="246" t="s">
        <v>227</v>
      </c>
      <c r="F17" s="246" t="s">
        <v>227</v>
      </c>
      <c r="G17" s="246" t="s">
        <v>227</v>
      </c>
      <c r="H17" s="246" t="s">
        <v>229</v>
      </c>
      <c r="I17" s="246" t="s">
        <v>227</v>
      </c>
      <c r="J17" s="246" t="s">
        <v>227</v>
      </c>
      <c r="K17" s="246" t="s">
        <v>227</v>
      </c>
      <c r="L17" s="246" t="s">
        <v>229</v>
      </c>
      <c r="M17" s="246" t="s">
        <v>227</v>
      </c>
      <c r="N17" s="246" t="s">
        <v>229</v>
      </c>
      <c r="O17" s="246" t="s">
        <v>227</v>
      </c>
      <c r="P17" s="246" t="s">
        <v>229</v>
      </c>
      <c r="Q17" s="246" t="s">
        <v>227</v>
      </c>
      <c r="R17" s="246" t="s">
        <v>229</v>
      </c>
      <c r="S17" s="246" t="s">
        <v>227</v>
      </c>
      <c r="T17" s="246" t="s">
        <v>229</v>
      </c>
      <c r="U17" s="246" t="s">
        <v>229</v>
      </c>
      <c r="V17" s="246" t="s">
        <v>227</v>
      </c>
      <c r="W17" s="246" t="s">
        <v>229</v>
      </c>
      <c r="X17" s="246" t="s">
        <v>229</v>
      </c>
      <c r="Y17" s="246" t="s">
        <v>227</v>
      </c>
      <c r="Z17" s="246" t="s">
        <v>227</v>
      </c>
      <c r="AA17" s="246" t="s">
        <v>227</v>
      </c>
      <c r="AB17" s="246" t="s">
        <v>227</v>
      </c>
      <c r="AC17" s="246" t="s">
        <v>229</v>
      </c>
      <c r="AD17" s="246" t="s">
        <v>229</v>
      </c>
      <c r="AE17" s="246" t="s">
        <v>228</v>
      </c>
      <c r="AF17" s="246" t="s">
        <v>229</v>
      </c>
      <c r="AG17" s="246" t="s">
        <v>228</v>
      </c>
      <c r="AH17" s="246" t="s">
        <v>228</v>
      </c>
      <c r="AI17" s="246" t="s">
        <v>228</v>
      </c>
      <c r="AJ17" s="246" t="s">
        <v>228</v>
      </c>
      <c r="AK17" s="246" t="s">
        <v>228</v>
      </c>
      <c r="AL17" s="246" t="s">
        <v>364</v>
      </c>
      <c r="AM17" s="246" t="s">
        <v>364</v>
      </c>
      <c r="AN17" s="246" t="s">
        <v>364</v>
      </c>
      <c r="AO17" s="246" t="s">
        <v>364</v>
      </c>
      <c r="AP17" s="246" t="s">
        <v>364</v>
      </c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</row>
    <row r="18" spans="1:53" x14ac:dyDescent="0.3">
      <c r="A18" s="246">
        <v>211555</v>
      </c>
      <c r="B18" s="246" t="s">
        <v>2162</v>
      </c>
      <c r="C18" s="246" t="s">
        <v>227</v>
      </c>
      <c r="D18" s="246" t="s">
        <v>229</v>
      </c>
      <c r="E18" s="246" t="s">
        <v>227</v>
      </c>
      <c r="F18" s="246" t="s">
        <v>227</v>
      </c>
      <c r="G18" s="246" t="s">
        <v>227</v>
      </c>
      <c r="H18" s="246" t="s">
        <v>229</v>
      </c>
      <c r="I18" s="246" t="s">
        <v>229</v>
      </c>
      <c r="J18" s="246" t="s">
        <v>227</v>
      </c>
      <c r="K18" s="246" t="s">
        <v>229</v>
      </c>
      <c r="L18" s="246" t="s">
        <v>229</v>
      </c>
      <c r="M18" s="246" t="s">
        <v>227</v>
      </c>
      <c r="N18" s="246" t="s">
        <v>229</v>
      </c>
      <c r="O18" s="246" t="s">
        <v>229</v>
      </c>
      <c r="P18" s="246" t="s">
        <v>227</v>
      </c>
      <c r="Q18" s="246" t="s">
        <v>227</v>
      </c>
      <c r="R18" s="246" t="s">
        <v>229</v>
      </c>
      <c r="S18" s="246" t="s">
        <v>229</v>
      </c>
      <c r="T18" s="246" t="s">
        <v>227</v>
      </c>
      <c r="U18" s="246" t="s">
        <v>229</v>
      </c>
      <c r="V18" s="246" t="s">
        <v>227</v>
      </c>
      <c r="W18" s="246" t="s">
        <v>227</v>
      </c>
      <c r="X18" s="246" t="s">
        <v>229</v>
      </c>
      <c r="Y18" s="246" t="s">
        <v>229</v>
      </c>
      <c r="Z18" s="246" t="s">
        <v>229</v>
      </c>
      <c r="AA18" s="246" t="s">
        <v>229</v>
      </c>
      <c r="AB18" s="246" t="s">
        <v>229</v>
      </c>
      <c r="AC18" s="246" t="s">
        <v>229</v>
      </c>
      <c r="AD18" s="246" t="s">
        <v>229</v>
      </c>
      <c r="AE18" s="246" t="s">
        <v>227</v>
      </c>
      <c r="AF18" s="246" t="s">
        <v>228</v>
      </c>
      <c r="AG18" s="246" t="s">
        <v>228</v>
      </c>
      <c r="AH18" s="246" t="s">
        <v>228</v>
      </c>
      <c r="AI18" s="246" t="s">
        <v>228</v>
      </c>
      <c r="AJ18" s="246" t="s">
        <v>228</v>
      </c>
      <c r="AK18" s="246" t="s">
        <v>228</v>
      </c>
      <c r="AL18" s="246" t="s">
        <v>364</v>
      </c>
      <c r="AM18" s="246" t="s">
        <v>364</v>
      </c>
      <c r="AN18" s="246" t="s">
        <v>364</v>
      </c>
      <c r="AO18" s="246" t="s">
        <v>364</v>
      </c>
      <c r="AP18" s="246" t="s">
        <v>364</v>
      </c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</row>
    <row r="19" spans="1:53" x14ac:dyDescent="0.3">
      <c r="A19" s="246">
        <v>211664</v>
      </c>
      <c r="B19" s="246" t="s">
        <v>2162</v>
      </c>
      <c r="C19" s="246" t="s">
        <v>229</v>
      </c>
      <c r="D19" s="246" t="s">
        <v>227</v>
      </c>
      <c r="E19" s="246" t="s">
        <v>227</v>
      </c>
      <c r="F19" s="246" t="s">
        <v>229</v>
      </c>
      <c r="G19" s="246" t="s">
        <v>229</v>
      </c>
      <c r="H19" s="246" t="s">
        <v>228</v>
      </c>
      <c r="I19" s="246" t="s">
        <v>229</v>
      </c>
      <c r="J19" s="246" t="s">
        <v>227</v>
      </c>
      <c r="K19" s="246" t="s">
        <v>229</v>
      </c>
      <c r="L19" s="246" t="s">
        <v>229</v>
      </c>
      <c r="M19" s="246" t="s">
        <v>229</v>
      </c>
      <c r="N19" s="246" t="s">
        <v>229</v>
      </c>
      <c r="O19" s="246" t="s">
        <v>229</v>
      </c>
      <c r="P19" s="246" t="s">
        <v>227</v>
      </c>
      <c r="Q19" s="246" t="s">
        <v>227</v>
      </c>
      <c r="R19" s="246" t="s">
        <v>227</v>
      </c>
      <c r="S19" s="246" t="s">
        <v>227</v>
      </c>
      <c r="T19" s="246" t="s">
        <v>229</v>
      </c>
      <c r="U19" s="246" t="s">
        <v>229</v>
      </c>
      <c r="V19" s="246" t="s">
        <v>229</v>
      </c>
      <c r="W19" s="246" t="s">
        <v>227</v>
      </c>
      <c r="X19" s="246" t="s">
        <v>229</v>
      </c>
      <c r="Y19" s="246" t="s">
        <v>227</v>
      </c>
      <c r="Z19" s="246" t="s">
        <v>229</v>
      </c>
      <c r="AA19" s="246" t="s">
        <v>228</v>
      </c>
      <c r="AB19" s="246" t="s">
        <v>227</v>
      </c>
      <c r="AC19" s="246" t="s">
        <v>227</v>
      </c>
      <c r="AD19" s="246" t="s">
        <v>227</v>
      </c>
      <c r="AE19" s="246" t="s">
        <v>227</v>
      </c>
      <c r="AF19" s="246" t="s">
        <v>227</v>
      </c>
      <c r="AG19" s="246" t="s">
        <v>228</v>
      </c>
      <c r="AH19" s="246" t="s">
        <v>228</v>
      </c>
      <c r="AI19" s="246" t="s">
        <v>228</v>
      </c>
      <c r="AJ19" s="246" t="s">
        <v>228</v>
      </c>
      <c r="AK19" s="246" t="s">
        <v>228</v>
      </c>
      <c r="AL19" s="246" t="s">
        <v>364</v>
      </c>
      <c r="AM19" s="246" t="s">
        <v>364</v>
      </c>
      <c r="AN19" s="246" t="s">
        <v>364</v>
      </c>
      <c r="AO19" s="246" t="s">
        <v>364</v>
      </c>
      <c r="AP19" s="246" t="s">
        <v>364</v>
      </c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</row>
    <row r="20" spans="1:53" x14ac:dyDescent="0.3">
      <c r="A20" s="246">
        <v>211685</v>
      </c>
      <c r="B20" s="246" t="s">
        <v>2162</v>
      </c>
      <c r="C20" s="246" t="s">
        <v>227</v>
      </c>
      <c r="D20" s="246" t="s">
        <v>229</v>
      </c>
      <c r="E20" s="246" t="s">
        <v>227</v>
      </c>
      <c r="F20" s="246" t="s">
        <v>227</v>
      </c>
      <c r="G20" s="246" t="s">
        <v>227</v>
      </c>
      <c r="H20" s="246" t="s">
        <v>229</v>
      </c>
      <c r="I20" s="246" t="s">
        <v>229</v>
      </c>
      <c r="J20" s="246" t="s">
        <v>229</v>
      </c>
      <c r="K20" s="246" t="s">
        <v>227</v>
      </c>
      <c r="L20" s="246" t="s">
        <v>229</v>
      </c>
      <c r="M20" s="246" t="s">
        <v>229</v>
      </c>
      <c r="N20" s="246" t="s">
        <v>229</v>
      </c>
      <c r="O20" s="246" t="s">
        <v>227</v>
      </c>
      <c r="P20" s="246" t="s">
        <v>229</v>
      </c>
      <c r="Q20" s="246" t="s">
        <v>229</v>
      </c>
      <c r="R20" s="246" t="s">
        <v>229</v>
      </c>
      <c r="S20" s="246" t="s">
        <v>229</v>
      </c>
      <c r="T20" s="246" t="s">
        <v>229</v>
      </c>
      <c r="U20" s="246" t="s">
        <v>229</v>
      </c>
      <c r="V20" s="246" t="s">
        <v>227</v>
      </c>
      <c r="W20" s="246" t="s">
        <v>227</v>
      </c>
      <c r="X20" s="246" t="s">
        <v>229</v>
      </c>
      <c r="Y20" s="246" t="s">
        <v>229</v>
      </c>
      <c r="Z20" s="246" t="s">
        <v>229</v>
      </c>
      <c r="AA20" s="246" t="s">
        <v>227</v>
      </c>
      <c r="AB20" s="246" t="s">
        <v>229</v>
      </c>
      <c r="AC20" s="246" t="s">
        <v>229</v>
      </c>
      <c r="AD20" s="246" t="s">
        <v>229</v>
      </c>
      <c r="AE20" s="246" t="s">
        <v>227</v>
      </c>
      <c r="AF20" s="246" t="s">
        <v>229</v>
      </c>
      <c r="AG20" s="246" t="s">
        <v>228</v>
      </c>
      <c r="AH20" s="246" t="s">
        <v>228</v>
      </c>
      <c r="AI20" s="246" t="s">
        <v>228</v>
      </c>
      <c r="AJ20" s="246" t="s">
        <v>228</v>
      </c>
      <c r="AK20" s="246" t="s">
        <v>228</v>
      </c>
      <c r="AL20" s="246" t="s">
        <v>364</v>
      </c>
      <c r="AM20" s="246" t="s">
        <v>364</v>
      </c>
      <c r="AN20" s="246" t="s">
        <v>364</v>
      </c>
      <c r="AO20" s="246" t="s">
        <v>364</v>
      </c>
      <c r="AP20" s="246" t="s">
        <v>364</v>
      </c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</row>
    <row r="21" spans="1:53" x14ac:dyDescent="0.3">
      <c r="A21" s="246">
        <v>211691</v>
      </c>
      <c r="B21" s="246" t="s">
        <v>2162</v>
      </c>
      <c r="C21" s="246" t="s">
        <v>227</v>
      </c>
      <c r="D21" s="246" t="s">
        <v>229</v>
      </c>
      <c r="E21" s="246" t="s">
        <v>227</v>
      </c>
      <c r="F21" s="246" t="s">
        <v>227</v>
      </c>
      <c r="G21" s="246" t="s">
        <v>229</v>
      </c>
      <c r="H21" s="246" t="s">
        <v>227</v>
      </c>
      <c r="I21" s="246" t="s">
        <v>227</v>
      </c>
      <c r="J21" s="246" t="s">
        <v>227</v>
      </c>
      <c r="K21" s="246" t="s">
        <v>229</v>
      </c>
      <c r="L21" s="246" t="s">
        <v>227</v>
      </c>
      <c r="M21" s="246" t="s">
        <v>227</v>
      </c>
      <c r="N21" s="246" t="s">
        <v>227</v>
      </c>
      <c r="O21" s="246" t="s">
        <v>227</v>
      </c>
      <c r="P21" s="246" t="s">
        <v>229</v>
      </c>
      <c r="Q21" s="246" t="s">
        <v>229</v>
      </c>
      <c r="R21" s="246" t="s">
        <v>229</v>
      </c>
      <c r="S21" s="246" t="s">
        <v>227</v>
      </c>
      <c r="T21" s="246" t="s">
        <v>229</v>
      </c>
      <c r="U21" s="246" t="s">
        <v>227</v>
      </c>
      <c r="V21" s="246" t="s">
        <v>227</v>
      </c>
      <c r="W21" s="246" t="s">
        <v>227</v>
      </c>
      <c r="X21" s="246" t="s">
        <v>229</v>
      </c>
      <c r="Y21" s="246" t="s">
        <v>229</v>
      </c>
      <c r="Z21" s="246" t="s">
        <v>229</v>
      </c>
      <c r="AA21" s="246" t="s">
        <v>227</v>
      </c>
      <c r="AB21" s="246" t="s">
        <v>227</v>
      </c>
      <c r="AC21" s="246" t="s">
        <v>229</v>
      </c>
      <c r="AD21" s="246" t="s">
        <v>229</v>
      </c>
      <c r="AE21" s="246" t="s">
        <v>229</v>
      </c>
      <c r="AF21" s="246" t="s">
        <v>229</v>
      </c>
      <c r="AG21" s="246" t="s">
        <v>228</v>
      </c>
      <c r="AH21" s="246" t="s">
        <v>228</v>
      </c>
      <c r="AI21" s="246" t="s">
        <v>228</v>
      </c>
      <c r="AJ21" s="246" t="s">
        <v>228</v>
      </c>
      <c r="AK21" s="246" t="s">
        <v>228</v>
      </c>
      <c r="AL21" s="246" t="s">
        <v>364</v>
      </c>
      <c r="AM21" s="246" t="s">
        <v>364</v>
      </c>
      <c r="AN21" s="246" t="s">
        <v>364</v>
      </c>
      <c r="AO21" s="246" t="s">
        <v>364</v>
      </c>
      <c r="AP21" s="246" t="s">
        <v>364</v>
      </c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</row>
    <row r="22" spans="1:53" x14ac:dyDescent="0.3">
      <c r="A22" s="246">
        <v>211695</v>
      </c>
      <c r="B22" s="246" t="s">
        <v>2162</v>
      </c>
      <c r="C22" s="246" t="s">
        <v>227</v>
      </c>
      <c r="D22" s="246" t="s">
        <v>229</v>
      </c>
      <c r="E22" s="246" t="s">
        <v>229</v>
      </c>
      <c r="F22" s="246" t="s">
        <v>229</v>
      </c>
      <c r="G22" s="246" t="s">
        <v>229</v>
      </c>
      <c r="H22" s="246" t="s">
        <v>227</v>
      </c>
      <c r="I22" s="246" t="s">
        <v>229</v>
      </c>
      <c r="J22" s="246" t="s">
        <v>227</v>
      </c>
      <c r="K22" s="246" t="s">
        <v>229</v>
      </c>
      <c r="L22" s="246" t="s">
        <v>229</v>
      </c>
      <c r="M22" s="246" t="s">
        <v>227</v>
      </c>
      <c r="N22" s="246" t="s">
        <v>227</v>
      </c>
      <c r="O22" s="246" t="s">
        <v>229</v>
      </c>
      <c r="P22" s="246" t="s">
        <v>229</v>
      </c>
      <c r="Q22" s="246" t="s">
        <v>229</v>
      </c>
      <c r="R22" s="246" t="s">
        <v>229</v>
      </c>
      <c r="S22" s="246" t="s">
        <v>227</v>
      </c>
      <c r="T22" s="246" t="s">
        <v>229</v>
      </c>
      <c r="U22" s="246" t="s">
        <v>229</v>
      </c>
      <c r="V22" s="246" t="s">
        <v>229</v>
      </c>
      <c r="W22" s="246" t="s">
        <v>227</v>
      </c>
      <c r="X22" s="246" t="s">
        <v>229</v>
      </c>
      <c r="Y22" s="246" t="s">
        <v>227</v>
      </c>
      <c r="Z22" s="246" t="s">
        <v>227</v>
      </c>
      <c r="AA22" s="246" t="s">
        <v>227</v>
      </c>
      <c r="AB22" s="246" t="s">
        <v>227</v>
      </c>
      <c r="AC22" s="246" t="s">
        <v>229</v>
      </c>
      <c r="AD22" s="246" t="s">
        <v>227</v>
      </c>
      <c r="AE22" s="246" t="s">
        <v>228</v>
      </c>
      <c r="AF22" s="246" t="s">
        <v>229</v>
      </c>
      <c r="AG22" s="246" t="s">
        <v>228</v>
      </c>
      <c r="AH22" s="246" t="s">
        <v>228</v>
      </c>
      <c r="AI22" s="246" t="s">
        <v>228</v>
      </c>
      <c r="AJ22" s="246" t="s">
        <v>228</v>
      </c>
      <c r="AK22" s="246" t="s">
        <v>228</v>
      </c>
      <c r="AL22" s="246" t="s">
        <v>364</v>
      </c>
      <c r="AM22" s="246" t="s">
        <v>364</v>
      </c>
      <c r="AN22" s="246" t="s">
        <v>364</v>
      </c>
      <c r="AO22" s="246" t="s">
        <v>364</v>
      </c>
      <c r="AP22" s="246" t="s">
        <v>364</v>
      </c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</row>
    <row r="23" spans="1:53" x14ac:dyDescent="0.3">
      <c r="A23" s="246">
        <v>211797</v>
      </c>
      <c r="B23" s="246" t="s">
        <v>2162</v>
      </c>
      <c r="C23" s="246" t="s">
        <v>227</v>
      </c>
      <c r="D23" s="246" t="s">
        <v>229</v>
      </c>
      <c r="E23" s="246" t="s">
        <v>229</v>
      </c>
      <c r="F23" s="246" t="s">
        <v>227</v>
      </c>
      <c r="G23" s="246" t="s">
        <v>229</v>
      </c>
      <c r="H23" s="246" t="s">
        <v>229</v>
      </c>
      <c r="I23" s="246" t="s">
        <v>227</v>
      </c>
      <c r="J23" s="246" t="s">
        <v>227</v>
      </c>
      <c r="K23" s="246" t="s">
        <v>227</v>
      </c>
      <c r="L23" s="246" t="s">
        <v>229</v>
      </c>
      <c r="M23" s="246" t="s">
        <v>229</v>
      </c>
      <c r="N23" s="246" t="s">
        <v>229</v>
      </c>
      <c r="O23" s="246" t="s">
        <v>227</v>
      </c>
      <c r="P23" s="246" t="s">
        <v>229</v>
      </c>
      <c r="Q23" s="246" t="s">
        <v>228</v>
      </c>
      <c r="R23" s="246" t="s">
        <v>229</v>
      </c>
      <c r="S23" s="246" t="s">
        <v>228</v>
      </c>
      <c r="T23" s="246" t="s">
        <v>229</v>
      </c>
      <c r="U23" s="246" t="s">
        <v>229</v>
      </c>
      <c r="V23" s="246" t="s">
        <v>229</v>
      </c>
      <c r="W23" s="246" t="s">
        <v>229</v>
      </c>
      <c r="X23" s="246" t="s">
        <v>227</v>
      </c>
      <c r="Y23" s="246" t="s">
        <v>229</v>
      </c>
      <c r="Z23" s="246" t="s">
        <v>229</v>
      </c>
      <c r="AA23" s="246" t="s">
        <v>227</v>
      </c>
      <c r="AB23" s="246" t="s">
        <v>229</v>
      </c>
      <c r="AC23" s="246" t="s">
        <v>229</v>
      </c>
      <c r="AD23" s="246" t="s">
        <v>229</v>
      </c>
      <c r="AE23" s="246" t="s">
        <v>229</v>
      </c>
      <c r="AF23" s="246" t="s">
        <v>229</v>
      </c>
      <c r="AG23" s="246" t="s">
        <v>228</v>
      </c>
      <c r="AH23" s="246" t="s">
        <v>228</v>
      </c>
      <c r="AI23" s="246" t="s">
        <v>228</v>
      </c>
      <c r="AJ23" s="246" t="s">
        <v>228</v>
      </c>
      <c r="AK23" s="246" t="s">
        <v>228</v>
      </c>
      <c r="AL23" s="246" t="s">
        <v>364</v>
      </c>
      <c r="AM23" s="246" t="s">
        <v>364</v>
      </c>
      <c r="AN23" s="246" t="s">
        <v>364</v>
      </c>
      <c r="AO23" s="246" t="s">
        <v>364</v>
      </c>
      <c r="AP23" s="246" t="s">
        <v>364</v>
      </c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</row>
    <row r="24" spans="1:53" x14ac:dyDescent="0.3">
      <c r="A24" s="246">
        <v>211829</v>
      </c>
      <c r="B24" s="246" t="s">
        <v>2162</v>
      </c>
      <c r="C24" s="246" t="s">
        <v>227</v>
      </c>
      <c r="D24" s="246" t="s">
        <v>229</v>
      </c>
      <c r="E24" s="246" t="s">
        <v>229</v>
      </c>
      <c r="F24" s="246" t="s">
        <v>227</v>
      </c>
      <c r="G24" s="246" t="s">
        <v>229</v>
      </c>
      <c r="H24" s="246" t="s">
        <v>229</v>
      </c>
      <c r="I24" s="246" t="s">
        <v>229</v>
      </c>
      <c r="J24" s="246" t="s">
        <v>229</v>
      </c>
      <c r="K24" s="246" t="s">
        <v>227</v>
      </c>
      <c r="L24" s="246" t="s">
        <v>229</v>
      </c>
      <c r="M24" s="246" t="s">
        <v>229</v>
      </c>
      <c r="N24" s="246" t="s">
        <v>229</v>
      </c>
      <c r="O24" s="246" t="s">
        <v>229</v>
      </c>
      <c r="P24" s="246" t="s">
        <v>227</v>
      </c>
      <c r="Q24" s="246" t="s">
        <v>229</v>
      </c>
      <c r="R24" s="246" t="s">
        <v>227</v>
      </c>
      <c r="S24" s="246" t="s">
        <v>227</v>
      </c>
      <c r="T24" s="246" t="s">
        <v>229</v>
      </c>
      <c r="U24" s="246" t="s">
        <v>229</v>
      </c>
      <c r="V24" s="246" t="s">
        <v>229</v>
      </c>
      <c r="W24" s="246" t="s">
        <v>229</v>
      </c>
      <c r="X24" s="246" t="s">
        <v>229</v>
      </c>
      <c r="Y24" s="246" t="s">
        <v>227</v>
      </c>
      <c r="Z24" s="246" t="s">
        <v>227</v>
      </c>
      <c r="AA24" s="246" t="s">
        <v>229</v>
      </c>
      <c r="AB24" s="246" t="s">
        <v>229</v>
      </c>
      <c r="AC24" s="246" t="s">
        <v>229</v>
      </c>
      <c r="AD24" s="246" t="s">
        <v>229</v>
      </c>
      <c r="AE24" s="246" t="s">
        <v>229</v>
      </c>
      <c r="AF24" s="246" t="s">
        <v>229</v>
      </c>
      <c r="AG24" s="246" t="s">
        <v>228</v>
      </c>
      <c r="AH24" s="246" t="s">
        <v>228</v>
      </c>
      <c r="AI24" s="246" t="s">
        <v>228</v>
      </c>
      <c r="AJ24" s="246" t="s">
        <v>228</v>
      </c>
      <c r="AK24" s="246" t="s">
        <v>228</v>
      </c>
      <c r="AL24" s="246" t="s">
        <v>364</v>
      </c>
      <c r="AM24" s="246" t="s">
        <v>364</v>
      </c>
      <c r="AN24" s="246" t="s">
        <v>364</v>
      </c>
      <c r="AO24" s="246" t="s">
        <v>364</v>
      </c>
      <c r="AP24" s="246" t="s">
        <v>364</v>
      </c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</row>
    <row r="25" spans="1:53" x14ac:dyDescent="0.3">
      <c r="A25" s="246">
        <v>211848</v>
      </c>
      <c r="B25" s="246" t="s">
        <v>2162</v>
      </c>
      <c r="C25" s="246" t="s">
        <v>228</v>
      </c>
      <c r="D25" s="246" t="s">
        <v>229</v>
      </c>
      <c r="E25" s="246" t="s">
        <v>227</v>
      </c>
      <c r="F25" s="246" t="s">
        <v>227</v>
      </c>
      <c r="G25" s="246" t="s">
        <v>229</v>
      </c>
      <c r="H25" s="246" t="s">
        <v>229</v>
      </c>
      <c r="I25" s="246" t="s">
        <v>229</v>
      </c>
      <c r="J25" s="246" t="s">
        <v>227</v>
      </c>
      <c r="K25" s="246" t="s">
        <v>229</v>
      </c>
      <c r="L25" s="246" t="s">
        <v>229</v>
      </c>
      <c r="M25" s="246" t="s">
        <v>227</v>
      </c>
      <c r="N25" s="246" t="s">
        <v>229</v>
      </c>
      <c r="O25" s="246" t="s">
        <v>229</v>
      </c>
      <c r="P25" s="246" t="s">
        <v>229</v>
      </c>
      <c r="Q25" s="246" t="s">
        <v>229</v>
      </c>
      <c r="R25" s="246" t="s">
        <v>229</v>
      </c>
      <c r="S25" s="246" t="s">
        <v>229</v>
      </c>
      <c r="T25" s="246" t="s">
        <v>229</v>
      </c>
      <c r="U25" s="246" t="s">
        <v>229</v>
      </c>
      <c r="V25" s="246" t="s">
        <v>229</v>
      </c>
      <c r="W25" s="246" t="s">
        <v>229</v>
      </c>
      <c r="X25" s="246" t="s">
        <v>229</v>
      </c>
      <c r="Y25" s="246" t="s">
        <v>229</v>
      </c>
      <c r="Z25" s="246" t="s">
        <v>229</v>
      </c>
      <c r="AA25" s="246" t="s">
        <v>229</v>
      </c>
      <c r="AB25" s="246" t="s">
        <v>229</v>
      </c>
      <c r="AC25" s="246" t="s">
        <v>227</v>
      </c>
      <c r="AD25" s="246" t="s">
        <v>229</v>
      </c>
      <c r="AE25" s="246" t="s">
        <v>228</v>
      </c>
      <c r="AF25" s="246" t="s">
        <v>227</v>
      </c>
      <c r="AG25" s="246" t="s">
        <v>228</v>
      </c>
      <c r="AH25" s="246" t="s">
        <v>228</v>
      </c>
      <c r="AI25" s="246" t="s">
        <v>228</v>
      </c>
      <c r="AJ25" s="246" t="s">
        <v>228</v>
      </c>
      <c r="AK25" s="246" t="s">
        <v>228</v>
      </c>
      <c r="AL25" s="246" t="s">
        <v>364</v>
      </c>
      <c r="AM25" s="246" t="s">
        <v>364</v>
      </c>
      <c r="AN25" s="246" t="s">
        <v>364</v>
      </c>
      <c r="AO25" s="246" t="s">
        <v>364</v>
      </c>
      <c r="AP25" s="246" t="s">
        <v>364</v>
      </c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</row>
    <row r="26" spans="1:53" x14ac:dyDescent="0.3">
      <c r="A26" s="246">
        <v>211858</v>
      </c>
      <c r="B26" s="246" t="s">
        <v>2162</v>
      </c>
      <c r="C26" s="246" t="s">
        <v>227</v>
      </c>
      <c r="D26" s="246" t="s">
        <v>229</v>
      </c>
      <c r="E26" s="246" t="s">
        <v>229</v>
      </c>
      <c r="F26" s="246" t="s">
        <v>229</v>
      </c>
      <c r="G26" s="246" t="s">
        <v>228</v>
      </c>
      <c r="H26" s="246" t="s">
        <v>228</v>
      </c>
      <c r="I26" s="246" t="s">
        <v>227</v>
      </c>
      <c r="J26" s="246" t="s">
        <v>227</v>
      </c>
      <c r="K26" s="246" t="s">
        <v>229</v>
      </c>
      <c r="L26" s="246" t="s">
        <v>229</v>
      </c>
      <c r="M26" s="246" t="s">
        <v>229</v>
      </c>
      <c r="N26" s="246" t="s">
        <v>229</v>
      </c>
      <c r="O26" s="246" t="s">
        <v>228</v>
      </c>
      <c r="P26" s="246" t="s">
        <v>228</v>
      </c>
      <c r="Q26" s="246" t="s">
        <v>227</v>
      </c>
      <c r="R26" s="246" t="s">
        <v>229</v>
      </c>
      <c r="S26" s="246" t="s">
        <v>229</v>
      </c>
      <c r="T26" s="246" t="s">
        <v>229</v>
      </c>
      <c r="U26" s="246" t="s">
        <v>229</v>
      </c>
      <c r="V26" s="246" t="s">
        <v>227</v>
      </c>
      <c r="W26" s="246" t="s">
        <v>229</v>
      </c>
      <c r="X26" s="246" t="s">
        <v>229</v>
      </c>
      <c r="Y26" s="246" t="s">
        <v>227</v>
      </c>
      <c r="Z26" s="246" t="s">
        <v>229</v>
      </c>
      <c r="AA26" s="246" t="s">
        <v>227</v>
      </c>
      <c r="AB26" s="246" t="s">
        <v>227</v>
      </c>
      <c r="AC26" s="246" t="s">
        <v>229</v>
      </c>
      <c r="AD26" s="246" t="s">
        <v>227</v>
      </c>
      <c r="AE26" s="246" t="s">
        <v>227</v>
      </c>
      <c r="AF26" s="246" t="s">
        <v>227</v>
      </c>
      <c r="AG26" s="246" t="s">
        <v>228</v>
      </c>
      <c r="AH26" s="246" t="s">
        <v>228</v>
      </c>
      <c r="AI26" s="246" t="s">
        <v>228</v>
      </c>
      <c r="AJ26" s="246" t="s">
        <v>228</v>
      </c>
      <c r="AK26" s="246" t="s">
        <v>228</v>
      </c>
      <c r="AL26" s="246" t="s">
        <v>364</v>
      </c>
      <c r="AM26" s="246" t="s">
        <v>364</v>
      </c>
      <c r="AN26" s="246" t="s">
        <v>364</v>
      </c>
      <c r="AO26" s="246" t="s">
        <v>364</v>
      </c>
      <c r="AP26" s="246" t="s">
        <v>364</v>
      </c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3" x14ac:dyDescent="0.3">
      <c r="A27" s="246">
        <v>211869</v>
      </c>
      <c r="B27" s="246" t="s">
        <v>2162</v>
      </c>
      <c r="C27" s="246" t="s">
        <v>229</v>
      </c>
      <c r="D27" s="246" t="s">
        <v>227</v>
      </c>
      <c r="E27" s="246" t="s">
        <v>227</v>
      </c>
      <c r="F27" s="246" t="s">
        <v>227</v>
      </c>
      <c r="G27" s="246" t="s">
        <v>229</v>
      </c>
      <c r="H27" s="246" t="s">
        <v>227</v>
      </c>
      <c r="I27" s="246" t="s">
        <v>229</v>
      </c>
      <c r="J27" s="246" t="s">
        <v>229</v>
      </c>
      <c r="K27" s="246" t="s">
        <v>229</v>
      </c>
      <c r="L27" s="246" t="s">
        <v>229</v>
      </c>
      <c r="M27" s="246" t="s">
        <v>227</v>
      </c>
      <c r="N27" s="246" t="s">
        <v>229</v>
      </c>
      <c r="O27" s="246" t="s">
        <v>229</v>
      </c>
      <c r="P27" s="246" t="s">
        <v>229</v>
      </c>
      <c r="Q27" s="246" t="s">
        <v>227</v>
      </c>
      <c r="R27" s="246" t="s">
        <v>229</v>
      </c>
      <c r="S27" s="246" t="s">
        <v>229</v>
      </c>
      <c r="T27" s="246" t="s">
        <v>229</v>
      </c>
      <c r="U27" s="246" t="s">
        <v>229</v>
      </c>
      <c r="V27" s="246" t="s">
        <v>229</v>
      </c>
      <c r="W27" s="246" t="s">
        <v>228</v>
      </c>
      <c r="X27" s="246" t="s">
        <v>229</v>
      </c>
      <c r="Y27" s="246" t="s">
        <v>229</v>
      </c>
      <c r="Z27" s="246" t="s">
        <v>229</v>
      </c>
      <c r="AA27" s="246" t="s">
        <v>229</v>
      </c>
      <c r="AB27" s="246" t="s">
        <v>229</v>
      </c>
      <c r="AC27" s="246" t="s">
        <v>229</v>
      </c>
      <c r="AD27" s="246" t="s">
        <v>229</v>
      </c>
      <c r="AE27" s="246" t="s">
        <v>229</v>
      </c>
      <c r="AF27" s="246" t="s">
        <v>229</v>
      </c>
      <c r="AG27" s="246" t="s">
        <v>228</v>
      </c>
      <c r="AH27" s="246" t="s">
        <v>228</v>
      </c>
      <c r="AI27" s="246" t="s">
        <v>228</v>
      </c>
      <c r="AJ27" s="246" t="s">
        <v>228</v>
      </c>
      <c r="AK27" s="246" t="s">
        <v>228</v>
      </c>
      <c r="AL27" s="246" t="s">
        <v>364</v>
      </c>
      <c r="AM27" s="246" t="s">
        <v>364</v>
      </c>
      <c r="AN27" s="246" t="s">
        <v>364</v>
      </c>
      <c r="AO27" s="246" t="s">
        <v>364</v>
      </c>
      <c r="AP27" s="246" t="s">
        <v>364</v>
      </c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</row>
    <row r="28" spans="1:53" x14ac:dyDescent="0.3">
      <c r="A28" s="246">
        <v>211872</v>
      </c>
      <c r="B28" s="246" t="s">
        <v>2162</v>
      </c>
      <c r="C28" s="246" t="s">
        <v>227</v>
      </c>
      <c r="D28" s="246" t="s">
        <v>227</v>
      </c>
      <c r="E28" s="246" t="s">
        <v>229</v>
      </c>
      <c r="F28" s="246" t="s">
        <v>227</v>
      </c>
      <c r="G28" s="246" t="s">
        <v>227</v>
      </c>
      <c r="H28" s="246" t="s">
        <v>227</v>
      </c>
      <c r="I28" s="246" t="s">
        <v>229</v>
      </c>
      <c r="J28" s="246" t="s">
        <v>227</v>
      </c>
      <c r="K28" s="246" t="s">
        <v>227</v>
      </c>
      <c r="L28" s="246" t="s">
        <v>227</v>
      </c>
      <c r="M28" s="246" t="s">
        <v>227</v>
      </c>
      <c r="N28" s="246" t="s">
        <v>229</v>
      </c>
      <c r="O28" s="246" t="s">
        <v>229</v>
      </c>
      <c r="P28" s="246" t="s">
        <v>227</v>
      </c>
      <c r="Q28" s="246" t="s">
        <v>229</v>
      </c>
      <c r="R28" s="246" t="s">
        <v>229</v>
      </c>
      <c r="S28" s="246" t="s">
        <v>227</v>
      </c>
      <c r="T28" s="246" t="s">
        <v>229</v>
      </c>
      <c r="U28" s="246" t="s">
        <v>229</v>
      </c>
      <c r="V28" s="246" t="s">
        <v>229</v>
      </c>
      <c r="W28" s="246" t="s">
        <v>229</v>
      </c>
      <c r="X28" s="246" t="s">
        <v>229</v>
      </c>
      <c r="Y28" s="246" t="s">
        <v>228</v>
      </c>
      <c r="Z28" s="246" t="s">
        <v>229</v>
      </c>
      <c r="AA28" s="246" t="s">
        <v>229</v>
      </c>
      <c r="AB28" s="246" t="s">
        <v>227</v>
      </c>
      <c r="AC28" s="246" t="s">
        <v>229</v>
      </c>
      <c r="AD28" s="246" t="s">
        <v>229</v>
      </c>
      <c r="AE28" s="246" t="s">
        <v>228</v>
      </c>
      <c r="AF28" s="246" t="s">
        <v>227</v>
      </c>
      <c r="AG28" s="246" t="s">
        <v>228</v>
      </c>
      <c r="AH28" s="246" t="s">
        <v>228</v>
      </c>
      <c r="AI28" s="246" t="s">
        <v>228</v>
      </c>
      <c r="AJ28" s="246" t="s">
        <v>228</v>
      </c>
      <c r="AK28" s="246" t="s">
        <v>228</v>
      </c>
      <c r="AL28" s="246" t="s">
        <v>364</v>
      </c>
      <c r="AM28" s="246" t="s">
        <v>364</v>
      </c>
      <c r="AN28" s="246" t="s">
        <v>364</v>
      </c>
      <c r="AO28" s="246" t="s">
        <v>364</v>
      </c>
      <c r="AP28" s="246" t="s">
        <v>364</v>
      </c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</row>
    <row r="29" spans="1:53" x14ac:dyDescent="0.3">
      <c r="A29" s="246">
        <v>211905</v>
      </c>
      <c r="B29" s="246" t="s">
        <v>2162</v>
      </c>
      <c r="C29" s="246" t="s">
        <v>229</v>
      </c>
      <c r="D29" s="246" t="s">
        <v>229</v>
      </c>
      <c r="E29" s="246" t="s">
        <v>227</v>
      </c>
      <c r="F29" s="246" t="s">
        <v>229</v>
      </c>
      <c r="G29" s="246" t="s">
        <v>227</v>
      </c>
      <c r="H29" s="246" t="s">
        <v>227</v>
      </c>
      <c r="I29" s="246" t="s">
        <v>229</v>
      </c>
      <c r="J29" s="246" t="s">
        <v>227</v>
      </c>
      <c r="K29" s="246" t="s">
        <v>229</v>
      </c>
      <c r="L29" s="246" t="s">
        <v>229</v>
      </c>
      <c r="M29" s="246" t="s">
        <v>227</v>
      </c>
      <c r="N29" s="246" t="s">
        <v>227</v>
      </c>
      <c r="O29" s="246" t="s">
        <v>229</v>
      </c>
      <c r="P29" s="246" t="s">
        <v>227</v>
      </c>
      <c r="Q29" s="246" t="s">
        <v>229</v>
      </c>
      <c r="R29" s="246" t="s">
        <v>227</v>
      </c>
      <c r="S29" s="246" t="s">
        <v>227</v>
      </c>
      <c r="T29" s="246" t="s">
        <v>229</v>
      </c>
      <c r="U29" s="246" t="s">
        <v>229</v>
      </c>
      <c r="V29" s="246" t="s">
        <v>229</v>
      </c>
      <c r="W29" s="246" t="s">
        <v>227</v>
      </c>
      <c r="X29" s="246" t="s">
        <v>227</v>
      </c>
      <c r="Y29" s="246" t="s">
        <v>227</v>
      </c>
      <c r="Z29" s="246" t="s">
        <v>227</v>
      </c>
      <c r="AA29" s="246" t="s">
        <v>227</v>
      </c>
      <c r="AB29" s="246" t="s">
        <v>227</v>
      </c>
      <c r="AC29" s="246" t="s">
        <v>227</v>
      </c>
      <c r="AD29" s="246" t="s">
        <v>227</v>
      </c>
      <c r="AE29" s="246" t="s">
        <v>227</v>
      </c>
      <c r="AF29" s="246" t="s">
        <v>227</v>
      </c>
      <c r="AG29" s="246" t="s">
        <v>228</v>
      </c>
      <c r="AH29" s="246" t="s">
        <v>228</v>
      </c>
      <c r="AI29" s="246" t="s">
        <v>228</v>
      </c>
      <c r="AJ29" s="246" t="s">
        <v>228</v>
      </c>
      <c r="AK29" s="246" t="s">
        <v>228</v>
      </c>
      <c r="AL29" s="246" t="s">
        <v>364</v>
      </c>
      <c r="AM29" s="246" t="s">
        <v>364</v>
      </c>
      <c r="AN29" s="246" t="s">
        <v>364</v>
      </c>
      <c r="AO29" s="246" t="s">
        <v>364</v>
      </c>
      <c r="AP29" s="246" t="s">
        <v>364</v>
      </c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</row>
    <row r="30" spans="1:53" x14ac:dyDescent="0.3">
      <c r="A30" s="246">
        <v>211906</v>
      </c>
      <c r="B30" s="246" t="s">
        <v>2162</v>
      </c>
      <c r="C30" s="246" t="s">
        <v>227</v>
      </c>
      <c r="D30" s="246" t="s">
        <v>229</v>
      </c>
      <c r="E30" s="246" t="s">
        <v>229</v>
      </c>
      <c r="F30" s="246" t="s">
        <v>229</v>
      </c>
      <c r="G30" s="246" t="s">
        <v>227</v>
      </c>
      <c r="H30" s="246" t="s">
        <v>227</v>
      </c>
      <c r="I30" s="246" t="s">
        <v>229</v>
      </c>
      <c r="J30" s="246" t="s">
        <v>227</v>
      </c>
      <c r="K30" s="246" t="s">
        <v>229</v>
      </c>
      <c r="L30" s="246" t="s">
        <v>229</v>
      </c>
      <c r="M30" s="246" t="s">
        <v>227</v>
      </c>
      <c r="N30" s="246" t="s">
        <v>229</v>
      </c>
      <c r="O30" s="246" t="s">
        <v>229</v>
      </c>
      <c r="P30" s="246" t="s">
        <v>227</v>
      </c>
      <c r="Q30" s="246" t="s">
        <v>227</v>
      </c>
      <c r="R30" s="246" t="s">
        <v>227</v>
      </c>
      <c r="S30" s="246" t="s">
        <v>228</v>
      </c>
      <c r="T30" s="246" t="s">
        <v>229</v>
      </c>
      <c r="U30" s="246" t="s">
        <v>229</v>
      </c>
      <c r="V30" s="246" t="s">
        <v>229</v>
      </c>
      <c r="W30" s="246" t="s">
        <v>227</v>
      </c>
      <c r="X30" s="246" t="s">
        <v>227</v>
      </c>
      <c r="Y30" s="246" t="s">
        <v>227</v>
      </c>
      <c r="Z30" s="246" t="s">
        <v>227</v>
      </c>
      <c r="AA30" s="246" t="s">
        <v>227</v>
      </c>
      <c r="AB30" s="246" t="s">
        <v>227</v>
      </c>
      <c r="AC30" s="246" t="s">
        <v>229</v>
      </c>
      <c r="AD30" s="246" t="s">
        <v>227</v>
      </c>
      <c r="AE30" s="246" t="s">
        <v>227</v>
      </c>
      <c r="AF30" s="246" t="s">
        <v>229</v>
      </c>
      <c r="AG30" s="246" t="s">
        <v>228</v>
      </c>
      <c r="AH30" s="246" t="s">
        <v>228</v>
      </c>
      <c r="AI30" s="246" t="s">
        <v>228</v>
      </c>
      <c r="AJ30" s="246" t="s">
        <v>228</v>
      </c>
      <c r="AK30" s="246" t="s">
        <v>228</v>
      </c>
      <c r="AL30" s="246" t="s">
        <v>364</v>
      </c>
      <c r="AM30" s="246" t="s">
        <v>364</v>
      </c>
      <c r="AN30" s="246" t="s">
        <v>364</v>
      </c>
      <c r="AO30" s="246" t="s">
        <v>364</v>
      </c>
      <c r="AP30" s="246" t="s">
        <v>364</v>
      </c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</row>
    <row r="31" spans="1:53" x14ac:dyDescent="0.3">
      <c r="A31" s="246">
        <v>211930</v>
      </c>
      <c r="B31" s="246" t="s">
        <v>2162</v>
      </c>
      <c r="C31" s="246" t="s">
        <v>227</v>
      </c>
      <c r="D31" s="246" t="s">
        <v>229</v>
      </c>
      <c r="E31" s="246" t="s">
        <v>227</v>
      </c>
      <c r="F31" s="246" t="s">
        <v>227</v>
      </c>
      <c r="G31" s="246" t="s">
        <v>229</v>
      </c>
      <c r="H31" s="246" t="s">
        <v>229</v>
      </c>
      <c r="I31" s="246" t="s">
        <v>229</v>
      </c>
      <c r="J31" s="246" t="s">
        <v>227</v>
      </c>
      <c r="K31" s="246" t="s">
        <v>227</v>
      </c>
      <c r="L31" s="246" t="s">
        <v>228</v>
      </c>
      <c r="M31" s="246" t="s">
        <v>227</v>
      </c>
      <c r="N31" s="246" t="s">
        <v>229</v>
      </c>
      <c r="O31" s="246" t="s">
        <v>227</v>
      </c>
      <c r="P31" s="246" t="s">
        <v>229</v>
      </c>
      <c r="Q31" s="246" t="s">
        <v>229</v>
      </c>
      <c r="R31" s="246" t="s">
        <v>227</v>
      </c>
      <c r="S31" s="246" t="s">
        <v>229</v>
      </c>
      <c r="T31" s="246" t="s">
        <v>229</v>
      </c>
      <c r="U31" s="246" t="s">
        <v>229</v>
      </c>
      <c r="V31" s="246" t="s">
        <v>227</v>
      </c>
      <c r="W31" s="246" t="s">
        <v>227</v>
      </c>
      <c r="X31" s="246" t="s">
        <v>227</v>
      </c>
      <c r="Y31" s="246" t="s">
        <v>227</v>
      </c>
      <c r="Z31" s="246" t="s">
        <v>227</v>
      </c>
      <c r="AA31" s="246" t="s">
        <v>227</v>
      </c>
      <c r="AB31" s="246" t="s">
        <v>229</v>
      </c>
      <c r="AC31" s="246" t="s">
        <v>229</v>
      </c>
      <c r="AD31" s="246" t="s">
        <v>229</v>
      </c>
      <c r="AE31" s="246" t="s">
        <v>228</v>
      </c>
      <c r="AF31" s="246" t="s">
        <v>229</v>
      </c>
      <c r="AG31" s="246" t="s">
        <v>228</v>
      </c>
      <c r="AH31" s="246" t="s">
        <v>228</v>
      </c>
      <c r="AI31" s="246" t="s">
        <v>228</v>
      </c>
      <c r="AJ31" s="246" t="s">
        <v>228</v>
      </c>
      <c r="AK31" s="246" t="s">
        <v>228</v>
      </c>
      <c r="AL31" s="246" t="s">
        <v>364</v>
      </c>
      <c r="AM31" s="246" t="s">
        <v>364</v>
      </c>
      <c r="AN31" s="246" t="s">
        <v>364</v>
      </c>
      <c r="AO31" s="246" t="s">
        <v>364</v>
      </c>
      <c r="AP31" s="246" t="s">
        <v>364</v>
      </c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</row>
    <row r="32" spans="1:53" x14ac:dyDescent="0.3">
      <c r="A32" s="246">
        <v>211966</v>
      </c>
      <c r="B32" s="246" t="s">
        <v>2162</v>
      </c>
      <c r="C32" s="246" t="s">
        <v>227</v>
      </c>
      <c r="D32" s="246" t="s">
        <v>229</v>
      </c>
      <c r="E32" s="246" t="s">
        <v>229</v>
      </c>
      <c r="F32" s="246" t="s">
        <v>227</v>
      </c>
      <c r="G32" s="246" t="s">
        <v>229</v>
      </c>
      <c r="H32" s="246" t="s">
        <v>227</v>
      </c>
      <c r="I32" s="246" t="s">
        <v>229</v>
      </c>
      <c r="J32" s="246" t="s">
        <v>227</v>
      </c>
      <c r="K32" s="246" t="s">
        <v>229</v>
      </c>
      <c r="L32" s="246" t="s">
        <v>229</v>
      </c>
      <c r="M32" s="246" t="s">
        <v>227</v>
      </c>
      <c r="N32" s="246" t="s">
        <v>227</v>
      </c>
      <c r="O32" s="246" t="s">
        <v>229</v>
      </c>
      <c r="P32" s="246" t="s">
        <v>229</v>
      </c>
      <c r="Q32" s="246" t="s">
        <v>227</v>
      </c>
      <c r="R32" s="246" t="s">
        <v>227</v>
      </c>
      <c r="S32" s="246" t="s">
        <v>227</v>
      </c>
      <c r="T32" s="246" t="s">
        <v>227</v>
      </c>
      <c r="U32" s="246" t="s">
        <v>229</v>
      </c>
      <c r="V32" s="246" t="s">
        <v>229</v>
      </c>
      <c r="W32" s="246" t="s">
        <v>227</v>
      </c>
      <c r="X32" s="246" t="s">
        <v>229</v>
      </c>
      <c r="Y32" s="246" t="s">
        <v>229</v>
      </c>
      <c r="Z32" s="246" t="s">
        <v>228</v>
      </c>
      <c r="AA32" s="246" t="s">
        <v>227</v>
      </c>
      <c r="AB32" s="246" t="s">
        <v>227</v>
      </c>
      <c r="AC32" s="246" t="s">
        <v>229</v>
      </c>
      <c r="AD32" s="246" t="s">
        <v>229</v>
      </c>
      <c r="AE32" s="246" t="s">
        <v>227</v>
      </c>
      <c r="AF32" s="246" t="s">
        <v>229</v>
      </c>
      <c r="AG32" s="246" t="s">
        <v>228</v>
      </c>
      <c r="AH32" s="246" t="s">
        <v>228</v>
      </c>
      <c r="AI32" s="246" t="s">
        <v>228</v>
      </c>
      <c r="AJ32" s="246" t="s">
        <v>228</v>
      </c>
      <c r="AK32" s="246" t="s">
        <v>228</v>
      </c>
      <c r="AL32" s="246" t="s">
        <v>364</v>
      </c>
      <c r="AM32" s="246" t="s">
        <v>364</v>
      </c>
      <c r="AN32" s="246" t="s">
        <v>364</v>
      </c>
      <c r="AO32" s="246" t="s">
        <v>364</v>
      </c>
      <c r="AP32" s="246" t="s">
        <v>364</v>
      </c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</row>
    <row r="33" spans="1:53" x14ac:dyDescent="0.3">
      <c r="A33" s="246">
        <v>212141</v>
      </c>
      <c r="B33" s="246" t="s">
        <v>2162</v>
      </c>
      <c r="C33" s="246" t="s">
        <v>227</v>
      </c>
      <c r="D33" s="246" t="s">
        <v>229</v>
      </c>
      <c r="E33" s="246" t="s">
        <v>227</v>
      </c>
      <c r="F33" s="246" t="s">
        <v>229</v>
      </c>
      <c r="G33" s="246" t="s">
        <v>227</v>
      </c>
      <c r="H33" s="246" t="s">
        <v>229</v>
      </c>
      <c r="I33" s="246" t="s">
        <v>229</v>
      </c>
      <c r="J33" s="246" t="s">
        <v>229</v>
      </c>
      <c r="K33" s="246" t="s">
        <v>229</v>
      </c>
      <c r="L33" s="246" t="s">
        <v>227</v>
      </c>
      <c r="M33" s="246" t="s">
        <v>227</v>
      </c>
      <c r="N33" s="246" t="s">
        <v>229</v>
      </c>
      <c r="O33" s="246" t="s">
        <v>229</v>
      </c>
      <c r="P33" s="246" t="s">
        <v>229</v>
      </c>
      <c r="Q33" s="246" t="s">
        <v>227</v>
      </c>
      <c r="R33" s="246" t="s">
        <v>229</v>
      </c>
      <c r="S33" s="246" t="s">
        <v>229</v>
      </c>
      <c r="T33" s="246" t="s">
        <v>227</v>
      </c>
      <c r="U33" s="246" t="s">
        <v>227</v>
      </c>
      <c r="V33" s="246" t="s">
        <v>227</v>
      </c>
      <c r="W33" s="246" t="s">
        <v>227</v>
      </c>
      <c r="X33" s="246" t="s">
        <v>229</v>
      </c>
      <c r="Y33" s="246" t="s">
        <v>227</v>
      </c>
      <c r="Z33" s="246" t="s">
        <v>227</v>
      </c>
      <c r="AA33" s="246" t="s">
        <v>229</v>
      </c>
      <c r="AB33" s="246" t="s">
        <v>227</v>
      </c>
      <c r="AC33" s="246" t="s">
        <v>229</v>
      </c>
      <c r="AD33" s="246" t="s">
        <v>227</v>
      </c>
      <c r="AE33" s="246" t="s">
        <v>227</v>
      </c>
      <c r="AF33" s="246" t="s">
        <v>229</v>
      </c>
      <c r="AG33" s="246" t="s">
        <v>228</v>
      </c>
      <c r="AH33" s="246" t="s">
        <v>228</v>
      </c>
      <c r="AI33" s="246" t="s">
        <v>228</v>
      </c>
      <c r="AJ33" s="246" t="s">
        <v>228</v>
      </c>
      <c r="AK33" s="246" t="s">
        <v>228</v>
      </c>
      <c r="AL33" s="246" t="s">
        <v>364</v>
      </c>
      <c r="AM33" s="246" t="s">
        <v>364</v>
      </c>
      <c r="AN33" s="246" t="s">
        <v>364</v>
      </c>
      <c r="AO33" s="246" t="s">
        <v>364</v>
      </c>
      <c r="AP33" s="246" t="s">
        <v>364</v>
      </c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</row>
    <row r="34" spans="1:53" x14ac:dyDescent="0.3">
      <c r="A34" s="246">
        <v>212174</v>
      </c>
      <c r="B34" s="246" t="s">
        <v>2162</v>
      </c>
      <c r="C34" s="246" t="s">
        <v>227</v>
      </c>
      <c r="D34" s="246" t="s">
        <v>229</v>
      </c>
      <c r="E34" s="246" t="s">
        <v>229</v>
      </c>
      <c r="F34" s="246" t="s">
        <v>227</v>
      </c>
      <c r="G34" s="246" t="s">
        <v>229</v>
      </c>
      <c r="H34" s="246" t="s">
        <v>229</v>
      </c>
      <c r="I34" s="246" t="s">
        <v>229</v>
      </c>
      <c r="J34" s="246" t="s">
        <v>229</v>
      </c>
      <c r="K34" s="246" t="s">
        <v>229</v>
      </c>
      <c r="L34" s="246" t="s">
        <v>227</v>
      </c>
      <c r="M34" s="246" t="s">
        <v>227</v>
      </c>
      <c r="N34" s="246" t="s">
        <v>229</v>
      </c>
      <c r="O34" s="246" t="s">
        <v>229</v>
      </c>
      <c r="P34" s="246" t="s">
        <v>229</v>
      </c>
      <c r="Q34" s="246" t="s">
        <v>228</v>
      </c>
      <c r="R34" s="246" t="s">
        <v>229</v>
      </c>
      <c r="S34" s="246" t="s">
        <v>229</v>
      </c>
      <c r="T34" s="246" t="s">
        <v>229</v>
      </c>
      <c r="U34" s="246" t="s">
        <v>229</v>
      </c>
      <c r="V34" s="246" t="s">
        <v>229</v>
      </c>
      <c r="W34" s="246" t="s">
        <v>229</v>
      </c>
      <c r="X34" s="246" t="s">
        <v>229</v>
      </c>
      <c r="Y34" s="246" t="s">
        <v>227</v>
      </c>
      <c r="Z34" s="246" t="s">
        <v>227</v>
      </c>
      <c r="AA34" s="246" t="s">
        <v>227</v>
      </c>
      <c r="AB34" s="246" t="s">
        <v>227</v>
      </c>
      <c r="AC34" s="246" t="s">
        <v>229</v>
      </c>
      <c r="AD34" s="246" t="s">
        <v>229</v>
      </c>
      <c r="AE34" s="246" t="s">
        <v>229</v>
      </c>
      <c r="AF34" s="246" t="s">
        <v>227</v>
      </c>
      <c r="AG34" s="246" t="s">
        <v>228</v>
      </c>
      <c r="AH34" s="246" t="s">
        <v>228</v>
      </c>
      <c r="AI34" s="246" t="s">
        <v>228</v>
      </c>
      <c r="AJ34" s="246" t="s">
        <v>228</v>
      </c>
      <c r="AK34" s="246" t="s">
        <v>228</v>
      </c>
      <c r="AL34" s="246" t="s">
        <v>364</v>
      </c>
      <c r="AM34" s="246" t="s">
        <v>364</v>
      </c>
      <c r="AN34" s="246" t="s">
        <v>364</v>
      </c>
      <c r="AO34" s="246" t="s">
        <v>364</v>
      </c>
      <c r="AP34" s="246" t="s">
        <v>364</v>
      </c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</row>
    <row r="35" spans="1:53" x14ac:dyDescent="0.3">
      <c r="A35" s="246">
        <v>212222</v>
      </c>
      <c r="B35" s="246" t="s">
        <v>2162</v>
      </c>
      <c r="C35" s="246" t="s">
        <v>229</v>
      </c>
      <c r="D35" s="246" t="s">
        <v>229</v>
      </c>
      <c r="E35" s="246" t="s">
        <v>229</v>
      </c>
      <c r="F35" s="246" t="s">
        <v>227</v>
      </c>
      <c r="G35" s="246" t="s">
        <v>229</v>
      </c>
      <c r="H35" s="246" t="s">
        <v>227</v>
      </c>
      <c r="I35" s="246" t="s">
        <v>229</v>
      </c>
      <c r="J35" s="246" t="s">
        <v>227</v>
      </c>
      <c r="K35" s="246" t="s">
        <v>229</v>
      </c>
      <c r="L35" s="246" t="s">
        <v>229</v>
      </c>
      <c r="M35" s="246" t="s">
        <v>229</v>
      </c>
      <c r="N35" s="246" t="s">
        <v>229</v>
      </c>
      <c r="O35" s="246" t="s">
        <v>229</v>
      </c>
      <c r="P35" s="246" t="s">
        <v>227</v>
      </c>
      <c r="Q35" s="246" t="s">
        <v>229</v>
      </c>
      <c r="R35" s="246" t="s">
        <v>227</v>
      </c>
      <c r="S35" s="246" t="s">
        <v>229</v>
      </c>
      <c r="T35" s="246" t="s">
        <v>229</v>
      </c>
      <c r="U35" s="246" t="s">
        <v>229</v>
      </c>
      <c r="V35" s="246" t="s">
        <v>227</v>
      </c>
      <c r="W35" s="246" t="s">
        <v>229</v>
      </c>
      <c r="X35" s="246" t="s">
        <v>229</v>
      </c>
      <c r="Y35" s="246" t="s">
        <v>227</v>
      </c>
      <c r="Z35" s="246" t="s">
        <v>227</v>
      </c>
      <c r="AA35" s="246" t="s">
        <v>227</v>
      </c>
      <c r="AB35" s="246" t="s">
        <v>227</v>
      </c>
      <c r="AC35" s="246" t="s">
        <v>229</v>
      </c>
      <c r="AD35" s="246" t="s">
        <v>227</v>
      </c>
      <c r="AE35" s="246" t="s">
        <v>227</v>
      </c>
      <c r="AF35" s="246" t="s">
        <v>227</v>
      </c>
      <c r="AG35" s="246" t="s">
        <v>228</v>
      </c>
      <c r="AH35" s="246" t="s">
        <v>228</v>
      </c>
      <c r="AI35" s="246" t="s">
        <v>228</v>
      </c>
      <c r="AJ35" s="246" t="s">
        <v>228</v>
      </c>
      <c r="AK35" s="246" t="s">
        <v>228</v>
      </c>
      <c r="AL35" s="246" t="s">
        <v>364</v>
      </c>
      <c r="AM35" s="246" t="s">
        <v>364</v>
      </c>
      <c r="AN35" s="246" t="s">
        <v>364</v>
      </c>
      <c r="AO35" s="246" t="s">
        <v>364</v>
      </c>
      <c r="AP35" s="246" t="s">
        <v>364</v>
      </c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</row>
    <row r="36" spans="1:53" x14ac:dyDescent="0.3">
      <c r="A36" s="246">
        <v>212281</v>
      </c>
      <c r="B36" s="246" t="s">
        <v>2162</v>
      </c>
      <c r="C36" s="246" t="s">
        <v>227</v>
      </c>
      <c r="D36" s="246" t="s">
        <v>229</v>
      </c>
      <c r="E36" s="246" t="s">
        <v>227</v>
      </c>
      <c r="F36" s="246" t="s">
        <v>227</v>
      </c>
      <c r="G36" s="246" t="s">
        <v>227</v>
      </c>
      <c r="H36" s="246" t="s">
        <v>227</v>
      </c>
      <c r="I36" s="246" t="s">
        <v>229</v>
      </c>
      <c r="J36" s="246" t="s">
        <v>227</v>
      </c>
      <c r="K36" s="246" t="s">
        <v>229</v>
      </c>
      <c r="L36" s="246" t="s">
        <v>227</v>
      </c>
      <c r="M36" s="246" t="s">
        <v>229</v>
      </c>
      <c r="N36" s="246" t="s">
        <v>229</v>
      </c>
      <c r="O36" s="246" t="s">
        <v>229</v>
      </c>
      <c r="P36" s="246" t="s">
        <v>229</v>
      </c>
      <c r="Q36" s="246" t="s">
        <v>229</v>
      </c>
      <c r="R36" s="246" t="s">
        <v>229</v>
      </c>
      <c r="S36" s="246" t="s">
        <v>227</v>
      </c>
      <c r="T36" s="246" t="s">
        <v>229</v>
      </c>
      <c r="U36" s="246" t="s">
        <v>229</v>
      </c>
      <c r="V36" s="246" t="s">
        <v>227</v>
      </c>
      <c r="W36" s="246" t="s">
        <v>227</v>
      </c>
      <c r="X36" s="246" t="s">
        <v>229</v>
      </c>
      <c r="Y36" s="246" t="s">
        <v>227</v>
      </c>
      <c r="Z36" s="246" t="s">
        <v>227</v>
      </c>
      <c r="AA36" s="246" t="s">
        <v>227</v>
      </c>
      <c r="AB36" s="246" t="s">
        <v>227</v>
      </c>
      <c r="AC36" s="246" t="s">
        <v>229</v>
      </c>
      <c r="AD36" s="246" t="s">
        <v>229</v>
      </c>
      <c r="AE36" s="246" t="s">
        <v>227</v>
      </c>
      <c r="AF36" s="246" t="s">
        <v>229</v>
      </c>
      <c r="AG36" s="246" t="s">
        <v>228</v>
      </c>
      <c r="AH36" s="246" t="s">
        <v>228</v>
      </c>
      <c r="AI36" s="246" t="s">
        <v>228</v>
      </c>
      <c r="AJ36" s="246" t="s">
        <v>228</v>
      </c>
      <c r="AK36" s="246" t="s">
        <v>228</v>
      </c>
      <c r="AL36" s="246" t="s">
        <v>364</v>
      </c>
      <c r="AM36" s="246" t="s">
        <v>364</v>
      </c>
      <c r="AN36" s="246" t="s">
        <v>364</v>
      </c>
      <c r="AO36" s="246" t="s">
        <v>364</v>
      </c>
      <c r="AP36" s="246" t="s">
        <v>364</v>
      </c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</row>
    <row r="37" spans="1:53" x14ac:dyDescent="0.3">
      <c r="A37" s="246">
        <v>212360</v>
      </c>
      <c r="B37" s="246" t="s">
        <v>2162</v>
      </c>
      <c r="C37" s="246" t="s">
        <v>227</v>
      </c>
      <c r="D37" s="246" t="s">
        <v>229</v>
      </c>
      <c r="E37" s="246" t="s">
        <v>229</v>
      </c>
      <c r="F37" s="246" t="s">
        <v>227</v>
      </c>
      <c r="G37" s="246" t="s">
        <v>229</v>
      </c>
      <c r="H37" s="246" t="s">
        <v>229</v>
      </c>
      <c r="I37" s="246" t="s">
        <v>229</v>
      </c>
      <c r="J37" s="246" t="s">
        <v>227</v>
      </c>
      <c r="K37" s="246" t="s">
        <v>229</v>
      </c>
      <c r="L37" s="246" t="s">
        <v>227</v>
      </c>
      <c r="M37" s="246" t="s">
        <v>227</v>
      </c>
      <c r="N37" s="246" t="s">
        <v>229</v>
      </c>
      <c r="O37" s="246" t="s">
        <v>229</v>
      </c>
      <c r="P37" s="246" t="s">
        <v>229</v>
      </c>
      <c r="Q37" s="246" t="s">
        <v>229</v>
      </c>
      <c r="R37" s="246" t="s">
        <v>229</v>
      </c>
      <c r="S37" s="246" t="s">
        <v>227</v>
      </c>
      <c r="T37" s="246" t="s">
        <v>229</v>
      </c>
      <c r="U37" s="246" t="s">
        <v>229</v>
      </c>
      <c r="V37" s="246" t="s">
        <v>229</v>
      </c>
      <c r="W37" s="246" t="s">
        <v>227</v>
      </c>
      <c r="X37" s="246" t="s">
        <v>229</v>
      </c>
      <c r="Y37" s="246" t="s">
        <v>229</v>
      </c>
      <c r="Z37" s="246" t="s">
        <v>229</v>
      </c>
      <c r="AA37" s="246" t="s">
        <v>227</v>
      </c>
      <c r="AB37" s="246" t="s">
        <v>229</v>
      </c>
      <c r="AC37" s="246" t="s">
        <v>229</v>
      </c>
      <c r="AD37" s="246" t="s">
        <v>229</v>
      </c>
      <c r="AE37" s="246" t="s">
        <v>229</v>
      </c>
      <c r="AF37" s="246" t="s">
        <v>229</v>
      </c>
      <c r="AG37" s="246" t="s">
        <v>228</v>
      </c>
      <c r="AH37" s="246" t="s">
        <v>228</v>
      </c>
      <c r="AI37" s="246" t="s">
        <v>228</v>
      </c>
      <c r="AJ37" s="246" t="s">
        <v>228</v>
      </c>
      <c r="AK37" s="246" t="s">
        <v>228</v>
      </c>
      <c r="AL37" s="246" t="s">
        <v>364</v>
      </c>
      <c r="AM37" s="246" t="s">
        <v>364</v>
      </c>
      <c r="AN37" s="246" t="s">
        <v>364</v>
      </c>
      <c r="AO37" s="246" t="s">
        <v>364</v>
      </c>
      <c r="AP37" s="246" t="s">
        <v>364</v>
      </c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</row>
    <row r="38" spans="1:53" x14ac:dyDescent="0.3">
      <c r="A38" s="246">
        <v>212413</v>
      </c>
      <c r="B38" s="246" t="s">
        <v>2162</v>
      </c>
      <c r="C38" s="246" t="s">
        <v>229</v>
      </c>
      <c r="D38" s="246" t="s">
        <v>229</v>
      </c>
      <c r="E38" s="246" t="s">
        <v>229</v>
      </c>
      <c r="F38" s="246" t="s">
        <v>229</v>
      </c>
      <c r="G38" s="246" t="s">
        <v>227</v>
      </c>
      <c r="H38" s="246" t="s">
        <v>229</v>
      </c>
      <c r="I38" s="246" t="s">
        <v>229</v>
      </c>
      <c r="J38" s="246" t="s">
        <v>229</v>
      </c>
      <c r="K38" s="246" t="s">
        <v>229</v>
      </c>
      <c r="L38" s="246" t="s">
        <v>229</v>
      </c>
      <c r="M38" s="246" t="s">
        <v>229</v>
      </c>
      <c r="N38" s="246" t="s">
        <v>229</v>
      </c>
      <c r="O38" s="246" t="s">
        <v>229</v>
      </c>
      <c r="P38" s="246" t="s">
        <v>229</v>
      </c>
      <c r="Q38" s="246" t="s">
        <v>229</v>
      </c>
      <c r="R38" s="246" t="s">
        <v>229</v>
      </c>
      <c r="S38" s="246" t="s">
        <v>229</v>
      </c>
      <c r="T38" s="246" t="s">
        <v>229</v>
      </c>
      <c r="U38" s="246" t="s">
        <v>229</v>
      </c>
      <c r="V38" s="246" t="s">
        <v>229</v>
      </c>
      <c r="W38" s="246" t="s">
        <v>228</v>
      </c>
      <c r="X38" s="246" t="s">
        <v>229</v>
      </c>
      <c r="Y38" s="246" t="s">
        <v>227</v>
      </c>
      <c r="Z38" s="246" t="s">
        <v>229</v>
      </c>
      <c r="AA38" s="246" t="s">
        <v>229</v>
      </c>
      <c r="AB38" s="246" t="s">
        <v>229</v>
      </c>
      <c r="AC38" s="246" t="s">
        <v>229</v>
      </c>
      <c r="AD38" s="246" t="s">
        <v>229</v>
      </c>
      <c r="AE38" s="246" t="s">
        <v>227</v>
      </c>
      <c r="AF38" s="246" t="s">
        <v>229</v>
      </c>
      <c r="AG38" s="246" t="s">
        <v>228</v>
      </c>
      <c r="AH38" s="246" t="s">
        <v>228</v>
      </c>
      <c r="AI38" s="246" t="s">
        <v>228</v>
      </c>
      <c r="AJ38" s="246" t="s">
        <v>228</v>
      </c>
      <c r="AK38" s="246" t="s">
        <v>228</v>
      </c>
      <c r="AL38" s="246" t="s">
        <v>364</v>
      </c>
      <c r="AM38" s="246" t="s">
        <v>364</v>
      </c>
      <c r="AN38" s="246" t="s">
        <v>364</v>
      </c>
      <c r="AO38" s="246" t="s">
        <v>364</v>
      </c>
      <c r="AP38" s="246" t="s">
        <v>364</v>
      </c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</row>
    <row r="39" spans="1:53" x14ac:dyDescent="0.3">
      <c r="A39" s="246">
        <v>212421</v>
      </c>
      <c r="B39" s="246" t="s">
        <v>2162</v>
      </c>
      <c r="C39" s="246" t="s">
        <v>227</v>
      </c>
      <c r="D39" s="246" t="s">
        <v>229</v>
      </c>
      <c r="E39" s="246" t="s">
        <v>227</v>
      </c>
      <c r="F39" s="246" t="s">
        <v>229</v>
      </c>
      <c r="G39" s="246" t="s">
        <v>227</v>
      </c>
      <c r="H39" s="246" t="s">
        <v>229</v>
      </c>
      <c r="I39" s="246" t="s">
        <v>227</v>
      </c>
      <c r="J39" s="246" t="s">
        <v>227</v>
      </c>
      <c r="K39" s="246" t="s">
        <v>229</v>
      </c>
      <c r="L39" s="246" t="s">
        <v>229</v>
      </c>
      <c r="M39" s="246" t="s">
        <v>229</v>
      </c>
      <c r="N39" s="246" t="s">
        <v>229</v>
      </c>
      <c r="O39" s="246" t="s">
        <v>229</v>
      </c>
      <c r="P39" s="246" t="s">
        <v>227</v>
      </c>
      <c r="Q39" s="246" t="s">
        <v>229</v>
      </c>
      <c r="R39" s="246" t="s">
        <v>229</v>
      </c>
      <c r="S39" s="246" t="s">
        <v>227</v>
      </c>
      <c r="T39" s="246" t="s">
        <v>229</v>
      </c>
      <c r="U39" s="246" t="s">
        <v>229</v>
      </c>
      <c r="V39" s="246" t="s">
        <v>229</v>
      </c>
      <c r="W39" s="246" t="s">
        <v>227</v>
      </c>
      <c r="X39" s="246" t="s">
        <v>229</v>
      </c>
      <c r="Y39" s="246" t="s">
        <v>229</v>
      </c>
      <c r="Z39" s="246" t="s">
        <v>229</v>
      </c>
      <c r="AA39" s="246" t="s">
        <v>229</v>
      </c>
      <c r="AB39" s="246" t="s">
        <v>229</v>
      </c>
      <c r="AC39" s="246" t="s">
        <v>229</v>
      </c>
      <c r="AD39" s="246" t="s">
        <v>229</v>
      </c>
      <c r="AE39" s="246" t="s">
        <v>227</v>
      </c>
      <c r="AF39" s="246" t="s">
        <v>228</v>
      </c>
      <c r="AG39" s="246" t="s">
        <v>228</v>
      </c>
      <c r="AH39" s="246" t="s">
        <v>228</v>
      </c>
      <c r="AI39" s="246" t="s">
        <v>228</v>
      </c>
      <c r="AJ39" s="246" t="s">
        <v>228</v>
      </c>
      <c r="AK39" s="246" t="s">
        <v>228</v>
      </c>
      <c r="AL39" s="246" t="s">
        <v>364</v>
      </c>
      <c r="AM39" s="246" t="s">
        <v>364</v>
      </c>
      <c r="AN39" s="246" t="s">
        <v>364</v>
      </c>
      <c r="AO39" s="246" t="s">
        <v>364</v>
      </c>
      <c r="AP39" s="246" t="s">
        <v>364</v>
      </c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</row>
    <row r="40" spans="1:53" x14ac:dyDescent="0.3">
      <c r="A40" s="246">
        <v>212470</v>
      </c>
      <c r="B40" s="246" t="s">
        <v>2162</v>
      </c>
      <c r="C40" s="246" t="s">
        <v>227</v>
      </c>
      <c r="D40" s="246" t="s">
        <v>229</v>
      </c>
      <c r="E40" s="246" t="s">
        <v>229</v>
      </c>
      <c r="F40" s="246" t="s">
        <v>227</v>
      </c>
      <c r="G40" s="246" t="s">
        <v>227</v>
      </c>
      <c r="H40" s="246" t="s">
        <v>227</v>
      </c>
      <c r="I40" s="246" t="s">
        <v>229</v>
      </c>
      <c r="J40" s="246" t="s">
        <v>229</v>
      </c>
      <c r="K40" s="246" t="s">
        <v>229</v>
      </c>
      <c r="L40" s="246" t="s">
        <v>227</v>
      </c>
      <c r="M40" s="246" t="s">
        <v>227</v>
      </c>
      <c r="N40" s="246" t="s">
        <v>229</v>
      </c>
      <c r="O40" s="246" t="s">
        <v>227</v>
      </c>
      <c r="P40" s="246" t="s">
        <v>229</v>
      </c>
      <c r="Q40" s="246" t="s">
        <v>229</v>
      </c>
      <c r="R40" s="246" t="s">
        <v>227</v>
      </c>
      <c r="S40" s="246" t="s">
        <v>227</v>
      </c>
      <c r="T40" s="246" t="s">
        <v>229</v>
      </c>
      <c r="U40" s="246" t="s">
        <v>229</v>
      </c>
      <c r="V40" s="246" t="s">
        <v>229</v>
      </c>
      <c r="W40" s="246" t="s">
        <v>227</v>
      </c>
      <c r="X40" s="246" t="s">
        <v>229</v>
      </c>
      <c r="Y40" s="246" t="s">
        <v>229</v>
      </c>
      <c r="Z40" s="246" t="s">
        <v>229</v>
      </c>
      <c r="AA40" s="246" t="s">
        <v>228</v>
      </c>
      <c r="AB40" s="246" t="s">
        <v>227</v>
      </c>
      <c r="AC40" s="246" t="s">
        <v>229</v>
      </c>
      <c r="AD40" s="246" t="s">
        <v>227</v>
      </c>
      <c r="AE40" s="246" t="s">
        <v>227</v>
      </c>
      <c r="AF40" s="246" t="s">
        <v>227</v>
      </c>
      <c r="AG40" s="246" t="s">
        <v>228</v>
      </c>
      <c r="AH40" s="246" t="s">
        <v>228</v>
      </c>
      <c r="AI40" s="246" t="s">
        <v>228</v>
      </c>
      <c r="AJ40" s="246" t="s">
        <v>228</v>
      </c>
      <c r="AK40" s="246" t="s">
        <v>228</v>
      </c>
      <c r="AL40" s="246" t="s">
        <v>364</v>
      </c>
      <c r="AM40" s="246" t="s">
        <v>364</v>
      </c>
      <c r="AN40" s="246" t="s">
        <v>364</v>
      </c>
      <c r="AO40" s="246" t="s">
        <v>364</v>
      </c>
      <c r="AP40" s="246" t="s">
        <v>364</v>
      </c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</row>
    <row r="41" spans="1:53" x14ac:dyDescent="0.3">
      <c r="A41" s="246">
        <v>212473</v>
      </c>
      <c r="B41" s="246" t="s">
        <v>2162</v>
      </c>
      <c r="C41" s="246" t="s">
        <v>227</v>
      </c>
      <c r="D41" s="246" t="s">
        <v>229</v>
      </c>
      <c r="E41" s="246" t="s">
        <v>229</v>
      </c>
      <c r="F41" s="246" t="s">
        <v>227</v>
      </c>
      <c r="G41" s="246" t="s">
        <v>227</v>
      </c>
      <c r="H41" s="246" t="s">
        <v>227</v>
      </c>
      <c r="I41" s="246" t="s">
        <v>229</v>
      </c>
      <c r="J41" s="246" t="s">
        <v>229</v>
      </c>
      <c r="K41" s="246" t="s">
        <v>227</v>
      </c>
      <c r="L41" s="246" t="s">
        <v>227</v>
      </c>
      <c r="M41" s="246" t="s">
        <v>227</v>
      </c>
      <c r="N41" s="246" t="s">
        <v>227</v>
      </c>
      <c r="O41" s="246" t="s">
        <v>227</v>
      </c>
      <c r="P41" s="246" t="s">
        <v>227</v>
      </c>
      <c r="Q41" s="246" t="s">
        <v>227</v>
      </c>
      <c r="R41" s="246" t="s">
        <v>227</v>
      </c>
      <c r="S41" s="246" t="s">
        <v>227</v>
      </c>
      <c r="T41" s="246" t="s">
        <v>229</v>
      </c>
      <c r="U41" s="246" t="s">
        <v>229</v>
      </c>
      <c r="V41" s="246" t="s">
        <v>229</v>
      </c>
      <c r="W41" s="246" t="s">
        <v>229</v>
      </c>
      <c r="X41" s="246" t="s">
        <v>229</v>
      </c>
      <c r="Y41" s="246" t="s">
        <v>229</v>
      </c>
      <c r="Z41" s="246" t="s">
        <v>227</v>
      </c>
      <c r="AA41" s="246" t="s">
        <v>227</v>
      </c>
      <c r="AB41" s="246" t="s">
        <v>229</v>
      </c>
      <c r="AC41" s="246" t="s">
        <v>229</v>
      </c>
      <c r="AD41" s="246" t="s">
        <v>229</v>
      </c>
      <c r="AE41" s="246" t="s">
        <v>229</v>
      </c>
      <c r="AF41" s="246" t="s">
        <v>229</v>
      </c>
      <c r="AG41" s="246" t="s">
        <v>228</v>
      </c>
      <c r="AH41" s="246" t="s">
        <v>228</v>
      </c>
      <c r="AI41" s="246" t="s">
        <v>228</v>
      </c>
      <c r="AJ41" s="246" t="s">
        <v>228</v>
      </c>
      <c r="AK41" s="246" t="s">
        <v>228</v>
      </c>
      <c r="AL41" s="246" t="s">
        <v>364</v>
      </c>
      <c r="AM41" s="246" t="s">
        <v>364</v>
      </c>
      <c r="AN41" s="246" t="s">
        <v>364</v>
      </c>
      <c r="AO41" s="246" t="s">
        <v>364</v>
      </c>
      <c r="AP41" s="246" t="s">
        <v>364</v>
      </c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</row>
    <row r="42" spans="1:53" x14ac:dyDescent="0.3">
      <c r="A42" s="246">
        <v>212513</v>
      </c>
      <c r="B42" s="246" t="s">
        <v>2162</v>
      </c>
      <c r="C42" s="246" t="s">
        <v>227</v>
      </c>
      <c r="D42" s="246" t="s">
        <v>229</v>
      </c>
      <c r="E42" s="246" t="s">
        <v>227</v>
      </c>
      <c r="F42" s="246" t="s">
        <v>227</v>
      </c>
      <c r="G42" s="246" t="s">
        <v>227</v>
      </c>
      <c r="H42" s="246" t="s">
        <v>229</v>
      </c>
      <c r="I42" s="246" t="s">
        <v>227</v>
      </c>
      <c r="J42" s="246" t="s">
        <v>229</v>
      </c>
      <c r="K42" s="246" t="s">
        <v>229</v>
      </c>
      <c r="L42" s="246" t="s">
        <v>229</v>
      </c>
      <c r="M42" s="246" t="s">
        <v>229</v>
      </c>
      <c r="N42" s="246" t="s">
        <v>229</v>
      </c>
      <c r="O42" s="246" t="s">
        <v>229</v>
      </c>
      <c r="P42" s="246" t="s">
        <v>227</v>
      </c>
      <c r="Q42" s="246" t="s">
        <v>228</v>
      </c>
      <c r="R42" s="246" t="s">
        <v>229</v>
      </c>
      <c r="S42" s="246" t="s">
        <v>228</v>
      </c>
      <c r="T42" s="246" t="s">
        <v>229</v>
      </c>
      <c r="U42" s="246" t="s">
        <v>229</v>
      </c>
      <c r="V42" s="246" t="s">
        <v>229</v>
      </c>
      <c r="W42" s="246" t="s">
        <v>229</v>
      </c>
      <c r="X42" s="246" t="s">
        <v>227</v>
      </c>
      <c r="Y42" s="246" t="s">
        <v>229</v>
      </c>
      <c r="Z42" s="246" t="s">
        <v>229</v>
      </c>
      <c r="AA42" s="246" t="s">
        <v>227</v>
      </c>
      <c r="AB42" s="246" t="s">
        <v>229</v>
      </c>
      <c r="AC42" s="246" t="s">
        <v>229</v>
      </c>
      <c r="AD42" s="246" t="s">
        <v>229</v>
      </c>
      <c r="AE42" s="246" t="s">
        <v>229</v>
      </c>
      <c r="AF42" s="246" t="s">
        <v>228</v>
      </c>
      <c r="AG42" s="246" t="s">
        <v>228</v>
      </c>
      <c r="AH42" s="246" t="s">
        <v>228</v>
      </c>
      <c r="AI42" s="246" t="s">
        <v>228</v>
      </c>
      <c r="AJ42" s="246" t="s">
        <v>228</v>
      </c>
      <c r="AK42" s="246" t="s">
        <v>228</v>
      </c>
      <c r="AL42" s="246" t="s">
        <v>364</v>
      </c>
      <c r="AM42" s="246" t="s">
        <v>364</v>
      </c>
      <c r="AN42" s="246" t="s">
        <v>364</v>
      </c>
      <c r="AO42" s="246" t="s">
        <v>364</v>
      </c>
      <c r="AP42" s="246" t="s">
        <v>364</v>
      </c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</row>
    <row r="43" spans="1:53" x14ac:dyDescent="0.3">
      <c r="A43" s="246">
        <v>212534</v>
      </c>
      <c r="B43" s="246" t="s">
        <v>2162</v>
      </c>
      <c r="C43" s="246" t="s">
        <v>229</v>
      </c>
      <c r="D43" s="246" t="s">
        <v>229</v>
      </c>
      <c r="E43" s="246" t="s">
        <v>229</v>
      </c>
      <c r="F43" s="246" t="s">
        <v>227</v>
      </c>
      <c r="G43" s="246" t="s">
        <v>227</v>
      </c>
      <c r="H43" s="246" t="s">
        <v>229</v>
      </c>
      <c r="I43" s="246" t="s">
        <v>229</v>
      </c>
      <c r="J43" s="246" t="s">
        <v>229</v>
      </c>
      <c r="K43" s="246" t="s">
        <v>227</v>
      </c>
      <c r="L43" s="246" t="s">
        <v>229</v>
      </c>
      <c r="M43" s="246" t="s">
        <v>227</v>
      </c>
      <c r="N43" s="246" t="s">
        <v>229</v>
      </c>
      <c r="O43" s="246" t="s">
        <v>229</v>
      </c>
      <c r="P43" s="246" t="s">
        <v>229</v>
      </c>
      <c r="Q43" s="246" t="s">
        <v>227</v>
      </c>
      <c r="R43" s="246" t="s">
        <v>229</v>
      </c>
      <c r="S43" s="246" t="s">
        <v>227</v>
      </c>
      <c r="T43" s="246" t="s">
        <v>229</v>
      </c>
      <c r="U43" s="246" t="s">
        <v>229</v>
      </c>
      <c r="V43" s="246" t="s">
        <v>227</v>
      </c>
      <c r="W43" s="246" t="s">
        <v>229</v>
      </c>
      <c r="X43" s="246" t="s">
        <v>229</v>
      </c>
      <c r="Y43" s="246" t="s">
        <v>229</v>
      </c>
      <c r="Z43" s="246" t="s">
        <v>227</v>
      </c>
      <c r="AA43" s="246" t="s">
        <v>227</v>
      </c>
      <c r="AB43" s="246" t="s">
        <v>227</v>
      </c>
      <c r="AC43" s="246" t="s">
        <v>229</v>
      </c>
      <c r="AD43" s="246" t="s">
        <v>228</v>
      </c>
      <c r="AE43" s="246" t="s">
        <v>229</v>
      </c>
      <c r="AF43" s="246" t="s">
        <v>229</v>
      </c>
      <c r="AG43" s="246" t="s">
        <v>228</v>
      </c>
      <c r="AH43" s="246" t="s">
        <v>228</v>
      </c>
      <c r="AI43" s="246" t="s">
        <v>228</v>
      </c>
      <c r="AJ43" s="246" t="s">
        <v>228</v>
      </c>
      <c r="AK43" s="246" t="s">
        <v>228</v>
      </c>
      <c r="AL43" s="246" t="s">
        <v>364</v>
      </c>
      <c r="AM43" s="246" t="s">
        <v>364</v>
      </c>
      <c r="AN43" s="246" t="s">
        <v>364</v>
      </c>
      <c r="AO43" s="246" t="s">
        <v>364</v>
      </c>
      <c r="AP43" s="246" t="s">
        <v>364</v>
      </c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</row>
    <row r="44" spans="1:53" x14ac:dyDescent="0.3">
      <c r="A44" s="246">
        <v>212551</v>
      </c>
      <c r="B44" s="246" t="s">
        <v>2162</v>
      </c>
      <c r="C44" s="246" t="s">
        <v>229</v>
      </c>
      <c r="D44" s="246" t="s">
        <v>229</v>
      </c>
      <c r="E44" s="246" t="s">
        <v>227</v>
      </c>
      <c r="F44" s="246" t="s">
        <v>227</v>
      </c>
      <c r="G44" s="246" t="s">
        <v>229</v>
      </c>
      <c r="H44" s="246" t="s">
        <v>229</v>
      </c>
      <c r="I44" s="246" t="s">
        <v>229</v>
      </c>
      <c r="J44" s="246" t="s">
        <v>229</v>
      </c>
      <c r="K44" s="246" t="s">
        <v>229</v>
      </c>
      <c r="L44" s="246" t="s">
        <v>229</v>
      </c>
      <c r="M44" s="246" t="s">
        <v>227</v>
      </c>
      <c r="N44" s="246" t="s">
        <v>229</v>
      </c>
      <c r="O44" s="246" t="s">
        <v>227</v>
      </c>
      <c r="P44" s="246" t="s">
        <v>229</v>
      </c>
      <c r="Q44" s="246" t="s">
        <v>229</v>
      </c>
      <c r="R44" s="246" t="s">
        <v>229</v>
      </c>
      <c r="S44" s="246" t="s">
        <v>227</v>
      </c>
      <c r="T44" s="246" t="s">
        <v>229</v>
      </c>
      <c r="U44" s="246" t="s">
        <v>229</v>
      </c>
      <c r="V44" s="246" t="s">
        <v>229</v>
      </c>
      <c r="W44" s="246" t="s">
        <v>227</v>
      </c>
      <c r="X44" s="246" t="s">
        <v>229</v>
      </c>
      <c r="Y44" s="246" t="s">
        <v>229</v>
      </c>
      <c r="Z44" s="246" t="s">
        <v>229</v>
      </c>
      <c r="AA44" s="246" t="s">
        <v>229</v>
      </c>
      <c r="AB44" s="246" t="s">
        <v>229</v>
      </c>
      <c r="AC44" s="246" t="s">
        <v>229</v>
      </c>
      <c r="AD44" s="246" t="s">
        <v>229</v>
      </c>
      <c r="AE44" s="246" t="s">
        <v>229</v>
      </c>
      <c r="AF44" s="246" t="s">
        <v>229</v>
      </c>
      <c r="AG44" s="246" t="s">
        <v>228</v>
      </c>
      <c r="AH44" s="246" t="s">
        <v>228</v>
      </c>
      <c r="AI44" s="246" t="s">
        <v>228</v>
      </c>
      <c r="AJ44" s="246" t="s">
        <v>228</v>
      </c>
      <c r="AK44" s="246" t="s">
        <v>228</v>
      </c>
      <c r="AL44" s="246" t="s">
        <v>364</v>
      </c>
      <c r="AM44" s="246" t="s">
        <v>364</v>
      </c>
      <c r="AN44" s="246" t="s">
        <v>364</v>
      </c>
      <c r="AO44" s="246" t="s">
        <v>364</v>
      </c>
      <c r="AP44" s="246" t="s">
        <v>364</v>
      </c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</row>
    <row r="45" spans="1:53" x14ac:dyDescent="0.3">
      <c r="A45" s="246">
        <v>212554</v>
      </c>
      <c r="B45" s="246" t="s">
        <v>2162</v>
      </c>
      <c r="C45" s="246" t="s">
        <v>229</v>
      </c>
      <c r="D45" s="246" t="s">
        <v>229</v>
      </c>
      <c r="E45" s="246" t="s">
        <v>229</v>
      </c>
      <c r="F45" s="246" t="s">
        <v>227</v>
      </c>
      <c r="G45" s="246" t="s">
        <v>227</v>
      </c>
      <c r="H45" s="246" t="s">
        <v>229</v>
      </c>
      <c r="I45" s="246" t="s">
        <v>229</v>
      </c>
      <c r="J45" s="246" t="s">
        <v>227</v>
      </c>
      <c r="K45" s="246" t="s">
        <v>229</v>
      </c>
      <c r="L45" s="246" t="s">
        <v>229</v>
      </c>
      <c r="M45" s="246" t="s">
        <v>227</v>
      </c>
      <c r="N45" s="246" t="s">
        <v>227</v>
      </c>
      <c r="O45" s="246" t="s">
        <v>229</v>
      </c>
      <c r="P45" s="246" t="s">
        <v>229</v>
      </c>
      <c r="Q45" s="246" t="s">
        <v>227</v>
      </c>
      <c r="R45" s="246" t="s">
        <v>229</v>
      </c>
      <c r="S45" s="246" t="s">
        <v>227</v>
      </c>
      <c r="T45" s="246" t="s">
        <v>229</v>
      </c>
      <c r="U45" s="246" t="s">
        <v>229</v>
      </c>
      <c r="V45" s="246" t="s">
        <v>229</v>
      </c>
      <c r="W45" s="246" t="s">
        <v>229</v>
      </c>
      <c r="X45" s="246" t="s">
        <v>229</v>
      </c>
      <c r="Y45" s="246" t="s">
        <v>229</v>
      </c>
      <c r="Z45" s="246" t="s">
        <v>229</v>
      </c>
      <c r="AA45" s="246" t="s">
        <v>227</v>
      </c>
      <c r="AB45" s="246" t="s">
        <v>227</v>
      </c>
      <c r="AC45" s="246" t="s">
        <v>229</v>
      </c>
      <c r="AD45" s="246" t="s">
        <v>229</v>
      </c>
      <c r="AE45" s="246" t="s">
        <v>228</v>
      </c>
      <c r="AF45" s="246" t="s">
        <v>229</v>
      </c>
      <c r="AG45" s="246" t="s">
        <v>228</v>
      </c>
      <c r="AH45" s="246" t="s">
        <v>228</v>
      </c>
      <c r="AI45" s="246" t="s">
        <v>228</v>
      </c>
      <c r="AJ45" s="246" t="s">
        <v>228</v>
      </c>
      <c r="AK45" s="246" t="s">
        <v>228</v>
      </c>
      <c r="AL45" s="246" t="s">
        <v>364</v>
      </c>
      <c r="AM45" s="246" t="s">
        <v>364</v>
      </c>
      <c r="AN45" s="246" t="s">
        <v>364</v>
      </c>
      <c r="AO45" s="246" t="s">
        <v>364</v>
      </c>
      <c r="AP45" s="246" t="s">
        <v>364</v>
      </c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</row>
    <row r="46" spans="1:53" x14ac:dyDescent="0.3">
      <c r="A46" s="246">
        <v>212595</v>
      </c>
      <c r="B46" s="246" t="s">
        <v>2162</v>
      </c>
      <c r="C46" s="246" t="s">
        <v>229</v>
      </c>
      <c r="D46" s="246" t="s">
        <v>229</v>
      </c>
      <c r="E46" s="246" t="s">
        <v>229</v>
      </c>
      <c r="F46" s="246" t="s">
        <v>227</v>
      </c>
      <c r="G46" s="246" t="s">
        <v>229</v>
      </c>
      <c r="H46" s="246" t="s">
        <v>229</v>
      </c>
      <c r="I46" s="246" t="s">
        <v>229</v>
      </c>
      <c r="J46" s="246" t="s">
        <v>229</v>
      </c>
      <c r="K46" s="246" t="s">
        <v>229</v>
      </c>
      <c r="L46" s="246" t="s">
        <v>229</v>
      </c>
      <c r="M46" s="246" t="s">
        <v>229</v>
      </c>
      <c r="N46" s="246" t="s">
        <v>229</v>
      </c>
      <c r="O46" s="246" t="s">
        <v>229</v>
      </c>
      <c r="P46" s="246" t="s">
        <v>229</v>
      </c>
      <c r="Q46" s="246" t="s">
        <v>228</v>
      </c>
      <c r="R46" s="246" t="s">
        <v>229</v>
      </c>
      <c r="S46" s="246" t="s">
        <v>229</v>
      </c>
      <c r="T46" s="246" t="s">
        <v>229</v>
      </c>
      <c r="U46" s="246" t="s">
        <v>229</v>
      </c>
      <c r="V46" s="246" t="s">
        <v>229</v>
      </c>
      <c r="W46" s="246" t="s">
        <v>229</v>
      </c>
      <c r="X46" s="246" t="s">
        <v>227</v>
      </c>
      <c r="Y46" s="246" t="s">
        <v>228</v>
      </c>
      <c r="Z46" s="246" t="s">
        <v>229</v>
      </c>
      <c r="AA46" s="246" t="s">
        <v>227</v>
      </c>
      <c r="AB46" s="246" t="s">
        <v>229</v>
      </c>
      <c r="AC46" s="246" t="s">
        <v>229</v>
      </c>
      <c r="AD46" s="246" t="s">
        <v>229</v>
      </c>
      <c r="AE46" s="246" t="s">
        <v>228</v>
      </c>
      <c r="AF46" s="246" t="s">
        <v>229</v>
      </c>
      <c r="AG46" s="246" t="s">
        <v>228</v>
      </c>
      <c r="AH46" s="246" t="s">
        <v>228</v>
      </c>
      <c r="AI46" s="246" t="s">
        <v>228</v>
      </c>
      <c r="AJ46" s="246" t="s">
        <v>228</v>
      </c>
      <c r="AK46" s="246" t="s">
        <v>228</v>
      </c>
      <c r="AL46" s="246" t="s">
        <v>364</v>
      </c>
      <c r="AM46" s="246" t="s">
        <v>364</v>
      </c>
      <c r="AN46" s="246" t="s">
        <v>364</v>
      </c>
      <c r="AO46" s="246" t="s">
        <v>364</v>
      </c>
      <c r="AP46" s="246" t="s">
        <v>364</v>
      </c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</row>
    <row r="47" spans="1:53" x14ac:dyDescent="0.3">
      <c r="A47" s="246">
        <v>212600</v>
      </c>
      <c r="B47" s="246" t="s">
        <v>2162</v>
      </c>
      <c r="C47" s="246" t="s">
        <v>227</v>
      </c>
      <c r="D47" s="246" t="s">
        <v>227</v>
      </c>
      <c r="E47" s="246" t="s">
        <v>227</v>
      </c>
      <c r="F47" s="246" t="s">
        <v>227</v>
      </c>
      <c r="G47" s="246" t="s">
        <v>227</v>
      </c>
      <c r="H47" s="246" t="s">
        <v>227</v>
      </c>
      <c r="I47" s="246" t="s">
        <v>229</v>
      </c>
      <c r="J47" s="246" t="s">
        <v>227</v>
      </c>
      <c r="K47" s="246" t="s">
        <v>227</v>
      </c>
      <c r="L47" s="246" t="s">
        <v>229</v>
      </c>
      <c r="M47" s="246" t="s">
        <v>229</v>
      </c>
      <c r="N47" s="246" t="s">
        <v>229</v>
      </c>
      <c r="O47" s="246" t="s">
        <v>227</v>
      </c>
      <c r="P47" s="246" t="s">
        <v>227</v>
      </c>
      <c r="Q47" s="246" t="s">
        <v>229</v>
      </c>
      <c r="R47" s="246" t="s">
        <v>229</v>
      </c>
      <c r="S47" s="246" t="s">
        <v>229</v>
      </c>
      <c r="T47" s="246" t="s">
        <v>229</v>
      </c>
      <c r="U47" s="246" t="s">
        <v>229</v>
      </c>
      <c r="V47" s="246" t="s">
        <v>229</v>
      </c>
      <c r="W47" s="246" t="s">
        <v>227</v>
      </c>
      <c r="X47" s="246" t="s">
        <v>227</v>
      </c>
      <c r="Y47" s="246" t="s">
        <v>227</v>
      </c>
      <c r="Z47" s="246" t="s">
        <v>227</v>
      </c>
      <c r="AA47" s="246" t="s">
        <v>227</v>
      </c>
      <c r="AB47" s="246" t="s">
        <v>227</v>
      </c>
      <c r="AC47" s="246" t="s">
        <v>227</v>
      </c>
      <c r="AD47" s="246" t="s">
        <v>227</v>
      </c>
      <c r="AE47" s="246" t="s">
        <v>227</v>
      </c>
      <c r="AF47" s="246" t="s">
        <v>229</v>
      </c>
      <c r="AG47" s="246" t="s">
        <v>228</v>
      </c>
      <c r="AH47" s="246" t="s">
        <v>228</v>
      </c>
      <c r="AI47" s="246" t="s">
        <v>228</v>
      </c>
      <c r="AJ47" s="246" t="s">
        <v>228</v>
      </c>
      <c r="AK47" s="246" t="s">
        <v>228</v>
      </c>
      <c r="AL47" s="246" t="s">
        <v>364</v>
      </c>
      <c r="AM47" s="246" t="s">
        <v>364</v>
      </c>
      <c r="AN47" s="246" t="s">
        <v>364</v>
      </c>
      <c r="AO47" s="246" t="s">
        <v>364</v>
      </c>
      <c r="AP47" s="246" t="s">
        <v>364</v>
      </c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</row>
    <row r="48" spans="1:53" x14ac:dyDescent="0.3">
      <c r="A48" s="246">
        <v>212625</v>
      </c>
      <c r="B48" s="246" t="s">
        <v>2162</v>
      </c>
      <c r="C48" s="246" t="s">
        <v>227</v>
      </c>
      <c r="D48" s="246" t="s">
        <v>229</v>
      </c>
      <c r="E48" s="246" t="s">
        <v>227</v>
      </c>
      <c r="F48" s="246" t="s">
        <v>227</v>
      </c>
      <c r="G48" s="246" t="s">
        <v>227</v>
      </c>
      <c r="H48" s="246" t="s">
        <v>227</v>
      </c>
      <c r="I48" s="246" t="s">
        <v>229</v>
      </c>
      <c r="J48" s="246" t="s">
        <v>227</v>
      </c>
      <c r="K48" s="246" t="s">
        <v>229</v>
      </c>
      <c r="L48" s="246" t="s">
        <v>229</v>
      </c>
      <c r="M48" s="246" t="s">
        <v>227</v>
      </c>
      <c r="N48" s="246" t="s">
        <v>229</v>
      </c>
      <c r="O48" s="246" t="s">
        <v>229</v>
      </c>
      <c r="P48" s="246" t="s">
        <v>227</v>
      </c>
      <c r="Q48" s="246" t="s">
        <v>229</v>
      </c>
      <c r="R48" s="246" t="s">
        <v>227</v>
      </c>
      <c r="S48" s="246" t="s">
        <v>229</v>
      </c>
      <c r="T48" s="246" t="s">
        <v>229</v>
      </c>
      <c r="U48" s="246" t="s">
        <v>229</v>
      </c>
      <c r="V48" s="246" t="s">
        <v>227</v>
      </c>
      <c r="W48" s="246" t="s">
        <v>229</v>
      </c>
      <c r="X48" s="246" t="s">
        <v>229</v>
      </c>
      <c r="Y48" s="246" t="s">
        <v>229</v>
      </c>
      <c r="Z48" s="246" t="s">
        <v>229</v>
      </c>
      <c r="AA48" s="246" t="s">
        <v>227</v>
      </c>
      <c r="AB48" s="246" t="s">
        <v>227</v>
      </c>
      <c r="AC48" s="246" t="s">
        <v>229</v>
      </c>
      <c r="AD48" s="246" t="s">
        <v>227</v>
      </c>
      <c r="AE48" s="246" t="s">
        <v>227</v>
      </c>
      <c r="AF48" s="246" t="s">
        <v>229</v>
      </c>
      <c r="AG48" s="246" t="s">
        <v>228</v>
      </c>
      <c r="AH48" s="246" t="s">
        <v>228</v>
      </c>
      <c r="AI48" s="246" t="s">
        <v>228</v>
      </c>
      <c r="AJ48" s="246" t="s">
        <v>228</v>
      </c>
      <c r="AK48" s="246" t="s">
        <v>228</v>
      </c>
      <c r="AL48" s="246" t="s">
        <v>364</v>
      </c>
      <c r="AM48" s="246" t="s">
        <v>364</v>
      </c>
      <c r="AN48" s="246" t="s">
        <v>364</v>
      </c>
      <c r="AO48" s="246" t="s">
        <v>364</v>
      </c>
      <c r="AP48" s="246" t="s">
        <v>364</v>
      </c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</row>
    <row r="49" spans="1:53" x14ac:dyDescent="0.3">
      <c r="A49" s="246">
        <v>212629</v>
      </c>
      <c r="B49" s="246" t="s">
        <v>2162</v>
      </c>
      <c r="C49" s="246" t="s">
        <v>229</v>
      </c>
      <c r="D49" s="246" t="s">
        <v>229</v>
      </c>
      <c r="E49" s="246" t="s">
        <v>229</v>
      </c>
      <c r="F49" s="246" t="s">
        <v>227</v>
      </c>
      <c r="G49" s="246" t="s">
        <v>229</v>
      </c>
      <c r="H49" s="246" t="s">
        <v>227</v>
      </c>
      <c r="I49" s="246" t="s">
        <v>229</v>
      </c>
      <c r="J49" s="246" t="s">
        <v>227</v>
      </c>
      <c r="K49" s="246" t="s">
        <v>227</v>
      </c>
      <c r="L49" s="246" t="s">
        <v>227</v>
      </c>
      <c r="M49" s="246" t="s">
        <v>227</v>
      </c>
      <c r="N49" s="246" t="s">
        <v>229</v>
      </c>
      <c r="O49" s="246" t="s">
        <v>227</v>
      </c>
      <c r="P49" s="246" t="s">
        <v>229</v>
      </c>
      <c r="Q49" s="246" t="s">
        <v>229</v>
      </c>
      <c r="R49" s="246" t="s">
        <v>229</v>
      </c>
      <c r="S49" s="246" t="s">
        <v>229</v>
      </c>
      <c r="T49" s="246" t="s">
        <v>229</v>
      </c>
      <c r="U49" s="246" t="s">
        <v>229</v>
      </c>
      <c r="V49" s="246" t="s">
        <v>227</v>
      </c>
      <c r="W49" s="246" t="s">
        <v>227</v>
      </c>
      <c r="X49" s="246" t="s">
        <v>229</v>
      </c>
      <c r="Y49" s="246" t="s">
        <v>227</v>
      </c>
      <c r="Z49" s="246" t="s">
        <v>227</v>
      </c>
      <c r="AA49" s="246" t="s">
        <v>227</v>
      </c>
      <c r="AB49" s="246" t="s">
        <v>227</v>
      </c>
      <c r="AC49" s="246" t="s">
        <v>229</v>
      </c>
      <c r="AD49" s="246" t="s">
        <v>229</v>
      </c>
      <c r="AE49" s="246" t="s">
        <v>227</v>
      </c>
      <c r="AF49" s="246" t="s">
        <v>229</v>
      </c>
      <c r="AG49" s="246" t="s">
        <v>228</v>
      </c>
      <c r="AH49" s="246" t="s">
        <v>228</v>
      </c>
      <c r="AI49" s="246" t="s">
        <v>228</v>
      </c>
      <c r="AJ49" s="246" t="s">
        <v>228</v>
      </c>
      <c r="AK49" s="246" t="s">
        <v>228</v>
      </c>
      <c r="AL49" s="246" t="s">
        <v>364</v>
      </c>
      <c r="AM49" s="246" t="s">
        <v>364</v>
      </c>
      <c r="AN49" s="246" t="s">
        <v>364</v>
      </c>
      <c r="AO49" s="246" t="s">
        <v>364</v>
      </c>
      <c r="AP49" s="246" t="s">
        <v>364</v>
      </c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</row>
    <row r="50" spans="1:53" x14ac:dyDescent="0.3">
      <c r="A50" s="246">
        <v>212725</v>
      </c>
      <c r="B50" s="246" t="s">
        <v>2162</v>
      </c>
      <c r="C50" s="246" t="s">
        <v>229</v>
      </c>
      <c r="D50" s="246" t="s">
        <v>229</v>
      </c>
      <c r="E50" s="246" t="s">
        <v>229</v>
      </c>
      <c r="F50" s="246" t="s">
        <v>227</v>
      </c>
      <c r="G50" s="246" t="s">
        <v>227</v>
      </c>
      <c r="H50" s="246" t="s">
        <v>227</v>
      </c>
      <c r="I50" s="246" t="s">
        <v>229</v>
      </c>
      <c r="J50" s="246" t="s">
        <v>227</v>
      </c>
      <c r="K50" s="246" t="s">
        <v>229</v>
      </c>
      <c r="L50" s="246" t="s">
        <v>229</v>
      </c>
      <c r="M50" s="246" t="s">
        <v>229</v>
      </c>
      <c r="N50" s="246" t="s">
        <v>229</v>
      </c>
      <c r="O50" s="246" t="s">
        <v>229</v>
      </c>
      <c r="P50" s="246" t="s">
        <v>227</v>
      </c>
      <c r="Q50" s="246" t="s">
        <v>229</v>
      </c>
      <c r="R50" s="246" t="s">
        <v>228</v>
      </c>
      <c r="S50" s="246" t="s">
        <v>229</v>
      </c>
      <c r="T50" s="246" t="s">
        <v>229</v>
      </c>
      <c r="U50" s="246" t="s">
        <v>229</v>
      </c>
      <c r="V50" s="246" t="s">
        <v>227</v>
      </c>
      <c r="W50" s="246" t="s">
        <v>227</v>
      </c>
      <c r="X50" s="246" t="s">
        <v>229</v>
      </c>
      <c r="Y50" s="246" t="s">
        <v>227</v>
      </c>
      <c r="Z50" s="246" t="s">
        <v>227</v>
      </c>
      <c r="AA50" s="246" t="s">
        <v>227</v>
      </c>
      <c r="AB50" s="246" t="s">
        <v>229</v>
      </c>
      <c r="AC50" s="246" t="s">
        <v>229</v>
      </c>
      <c r="AD50" s="246" t="s">
        <v>227</v>
      </c>
      <c r="AE50" s="246" t="s">
        <v>229</v>
      </c>
      <c r="AF50" s="246" t="s">
        <v>227</v>
      </c>
      <c r="AG50" s="246" t="s">
        <v>228</v>
      </c>
      <c r="AH50" s="246" t="s">
        <v>228</v>
      </c>
      <c r="AI50" s="246" t="s">
        <v>228</v>
      </c>
      <c r="AJ50" s="246" t="s">
        <v>228</v>
      </c>
      <c r="AK50" s="246" t="s">
        <v>228</v>
      </c>
      <c r="AL50" s="246" t="s">
        <v>364</v>
      </c>
      <c r="AM50" s="246" t="s">
        <v>364</v>
      </c>
      <c r="AN50" s="246" t="s">
        <v>364</v>
      </c>
      <c r="AO50" s="246" t="s">
        <v>364</v>
      </c>
      <c r="AP50" s="246" t="s">
        <v>364</v>
      </c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</row>
    <row r="51" spans="1:53" x14ac:dyDescent="0.3">
      <c r="A51" s="246">
        <v>212788</v>
      </c>
      <c r="B51" s="246" t="s">
        <v>2162</v>
      </c>
      <c r="C51" s="246" t="s">
        <v>227</v>
      </c>
      <c r="D51" s="246" t="s">
        <v>229</v>
      </c>
      <c r="E51" s="246" t="s">
        <v>227</v>
      </c>
      <c r="F51" s="246" t="s">
        <v>227</v>
      </c>
      <c r="G51" s="246" t="s">
        <v>229</v>
      </c>
      <c r="H51" s="246" t="s">
        <v>227</v>
      </c>
      <c r="I51" s="246" t="s">
        <v>229</v>
      </c>
      <c r="J51" s="246" t="s">
        <v>227</v>
      </c>
      <c r="K51" s="246" t="s">
        <v>227</v>
      </c>
      <c r="L51" s="246" t="s">
        <v>227</v>
      </c>
      <c r="M51" s="246" t="s">
        <v>227</v>
      </c>
      <c r="N51" s="246" t="s">
        <v>227</v>
      </c>
      <c r="O51" s="246" t="s">
        <v>229</v>
      </c>
      <c r="P51" s="246" t="s">
        <v>227</v>
      </c>
      <c r="Q51" s="246" t="s">
        <v>227</v>
      </c>
      <c r="R51" s="246" t="s">
        <v>229</v>
      </c>
      <c r="S51" s="246" t="s">
        <v>227</v>
      </c>
      <c r="T51" s="246" t="s">
        <v>229</v>
      </c>
      <c r="U51" s="246" t="s">
        <v>229</v>
      </c>
      <c r="V51" s="246" t="s">
        <v>229</v>
      </c>
      <c r="W51" s="246" t="s">
        <v>227</v>
      </c>
      <c r="X51" s="246" t="s">
        <v>229</v>
      </c>
      <c r="Y51" s="246" t="s">
        <v>227</v>
      </c>
      <c r="Z51" s="246" t="s">
        <v>227</v>
      </c>
      <c r="AA51" s="246" t="s">
        <v>227</v>
      </c>
      <c r="AB51" s="246" t="s">
        <v>227</v>
      </c>
      <c r="AC51" s="246" t="s">
        <v>229</v>
      </c>
      <c r="AD51" s="246" t="s">
        <v>227</v>
      </c>
      <c r="AE51" s="246" t="s">
        <v>229</v>
      </c>
      <c r="AF51" s="246" t="s">
        <v>227</v>
      </c>
      <c r="AG51" s="246" t="s">
        <v>228</v>
      </c>
      <c r="AH51" s="246" t="s">
        <v>228</v>
      </c>
      <c r="AI51" s="246" t="s">
        <v>228</v>
      </c>
      <c r="AJ51" s="246" t="s">
        <v>228</v>
      </c>
      <c r="AK51" s="246" t="s">
        <v>228</v>
      </c>
      <c r="AL51" s="246" t="s">
        <v>364</v>
      </c>
      <c r="AM51" s="246" t="s">
        <v>364</v>
      </c>
      <c r="AN51" s="246" t="s">
        <v>364</v>
      </c>
      <c r="AO51" s="246" t="s">
        <v>364</v>
      </c>
      <c r="AP51" s="246" t="s">
        <v>364</v>
      </c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</row>
    <row r="52" spans="1:53" x14ac:dyDescent="0.3">
      <c r="A52" s="246">
        <v>212805</v>
      </c>
      <c r="B52" s="246" t="s">
        <v>2162</v>
      </c>
      <c r="C52" s="246" t="s">
        <v>229</v>
      </c>
      <c r="D52" s="246" t="s">
        <v>229</v>
      </c>
      <c r="E52" s="246" t="s">
        <v>227</v>
      </c>
      <c r="F52" s="246" t="s">
        <v>227</v>
      </c>
      <c r="G52" s="246" t="s">
        <v>227</v>
      </c>
      <c r="H52" s="246" t="s">
        <v>227</v>
      </c>
      <c r="I52" s="246" t="s">
        <v>227</v>
      </c>
      <c r="J52" s="246" t="s">
        <v>227</v>
      </c>
      <c r="K52" s="246" t="s">
        <v>229</v>
      </c>
      <c r="L52" s="246" t="s">
        <v>227</v>
      </c>
      <c r="M52" s="246" t="s">
        <v>227</v>
      </c>
      <c r="N52" s="246" t="s">
        <v>229</v>
      </c>
      <c r="O52" s="246" t="s">
        <v>229</v>
      </c>
      <c r="P52" s="246" t="s">
        <v>227</v>
      </c>
      <c r="Q52" s="246" t="s">
        <v>227</v>
      </c>
      <c r="R52" s="246" t="s">
        <v>229</v>
      </c>
      <c r="S52" s="246" t="s">
        <v>227</v>
      </c>
      <c r="T52" s="246" t="s">
        <v>229</v>
      </c>
      <c r="U52" s="246" t="s">
        <v>229</v>
      </c>
      <c r="V52" s="246" t="s">
        <v>229</v>
      </c>
      <c r="W52" s="246" t="s">
        <v>229</v>
      </c>
      <c r="X52" s="246" t="s">
        <v>229</v>
      </c>
      <c r="Y52" s="246" t="s">
        <v>229</v>
      </c>
      <c r="Z52" s="246" t="s">
        <v>229</v>
      </c>
      <c r="AA52" s="246" t="s">
        <v>227</v>
      </c>
      <c r="AB52" s="246" t="s">
        <v>227</v>
      </c>
      <c r="AC52" s="246" t="s">
        <v>229</v>
      </c>
      <c r="AD52" s="246" t="s">
        <v>229</v>
      </c>
      <c r="AE52" s="246" t="s">
        <v>227</v>
      </c>
      <c r="AF52" s="246" t="s">
        <v>227</v>
      </c>
      <c r="AG52" s="246" t="s">
        <v>228</v>
      </c>
      <c r="AH52" s="246" t="s">
        <v>228</v>
      </c>
      <c r="AI52" s="246" t="s">
        <v>228</v>
      </c>
      <c r="AJ52" s="246" t="s">
        <v>228</v>
      </c>
      <c r="AK52" s="246" t="s">
        <v>228</v>
      </c>
      <c r="AL52" s="246" t="s">
        <v>364</v>
      </c>
      <c r="AM52" s="246" t="s">
        <v>364</v>
      </c>
      <c r="AN52" s="246" t="s">
        <v>364</v>
      </c>
      <c r="AO52" s="246" t="s">
        <v>364</v>
      </c>
      <c r="AP52" s="246" t="s">
        <v>364</v>
      </c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</row>
    <row r="53" spans="1:53" x14ac:dyDescent="0.3">
      <c r="A53" s="246">
        <v>212841</v>
      </c>
      <c r="B53" s="246" t="s">
        <v>2162</v>
      </c>
      <c r="C53" s="246" t="s">
        <v>227</v>
      </c>
      <c r="D53" s="246" t="s">
        <v>229</v>
      </c>
      <c r="E53" s="246" t="s">
        <v>227</v>
      </c>
      <c r="F53" s="246" t="s">
        <v>229</v>
      </c>
      <c r="G53" s="246" t="s">
        <v>227</v>
      </c>
      <c r="H53" s="246" t="s">
        <v>227</v>
      </c>
      <c r="I53" s="246" t="s">
        <v>227</v>
      </c>
      <c r="J53" s="246" t="s">
        <v>227</v>
      </c>
      <c r="K53" s="246" t="s">
        <v>229</v>
      </c>
      <c r="L53" s="246" t="s">
        <v>227</v>
      </c>
      <c r="M53" s="246" t="s">
        <v>227</v>
      </c>
      <c r="N53" s="246" t="s">
        <v>227</v>
      </c>
      <c r="O53" s="246" t="s">
        <v>229</v>
      </c>
      <c r="P53" s="246" t="s">
        <v>229</v>
      </c>
      <c r="Q53" s="246" t="s">
        <v>229</v>
      </c>
      <c r="R53" s="246" t="s">
        <v>227</v>
      </c>
      <c r="S53" s="246" t="s">
        <v>227</v>
      </c>
      <c r="T53" s="246" t="s">
        <v>229</v>
      </c>
      <c r="U53" s="246" t="s">
        <v>229</v>
      </c>
      <c r="V53" s="246" t="s">
        <v>229</v>
      </c>
      <c r="W53" s="246" t="s">
        <v>229</v>
      </c>
      <c r="X53" s="246" t="s">
        <v>229</v>
      </c>
      <c r="Y53" s="246" t="s">
        <v>229</v>
      </c>
      <c r="Z53" s="246" t="s">
        <v>229</v>
      </c>
      <c r="AA53" s="246" t="s">
        <v>227</v>
      </c>
      <c r="AB53" s="246" t="s">
        <v>227</v>
      </c>
      <c r="AC53" s="246" t="s">
        <v>227</v>
      </c>
      <c r="AD53" s="246" t="s">
        <v>229</v>
      </c>
      <c r="AE53" s="246" t="s">
        <v>227</v>
      </c>
      <c r="AF53" s="246" t="s">
        <v>229</v>
      </c>
      <c r="AG53" s="246" t="s">
        <v>228</v>
      </c>
      <c r="AH53" s="246" t="s">
        <v>228</v>
      </c>
      <c r="AI53" s="246" t="s">
        <v>228</v>
      </c>
      <c r="AJ53" s="246" t="s">
        <v>228</v>
      </c>
      <c r="AK53" s="246" t="s">
        <v>228</v>
      </c>
      <c r="AL53" s="246" t="s">
        <v>364</v>
      </c>
      <c r="AM53" s="246" t="s">
        <v>364</v>
      </c>
      <c r="AN53" s="246" t="s">
        <v>364</v>
      </c>
      <c r="AO53" s="246" t="s">
        <v>364</v>
      </c>
      <c r="AP53" s="246" t="s">
        <v>364</v>
      </c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</row>
    <row r="54" spans="1:53" x14ac:dyDescent="0.3">
      <c r="A54" s="246">
        <v>212888</v>
      </c>
      <c r="B54" s="246" t="s">
        <v>2162</v>
      </c>
      <c r="C54" s="246" t="s">
        <v>227</v>
      </c>
      <c r="D54" s="246" t="s">
        <v>229</v>
      </c>
      <c r="E54" s="246" t="s">
        <v>229</v>
      </c>
      <c r="F54" s="246" t="s">
        <v>227</v>
      </c>
      <c r="G54" s="246" t="s">
        <v>229</v>
      </c>
      <c r="H54" s="246" t="s">
        <v>229</v>
      </c>
      <c r="I54" s="246" t="s">
        <v>229</v>
      </c>
      <c r="J54" s="246" t="s">
        <v>229</v>
      </c>
      <c r="K54" s="246" t="s">
        <v>229</v>
      </c>
      <c r="L54" s="246" t="s">
        <v>227</v>
      </c>
      <c r="M54" s="246" t="s">
        <v>227</v>
      </c>
      <c r="N54" s="246" t="s">
        <v>227</v>
      </c>
      <c r="O54" s="246" t="s">
        <v>229</v>
      </c>
      <c r="P54" s="246" t="s">
        <v>227</v>
      </c>
      <c r="Q54" s="246" t="s">
        <v>229</v>
      </c>
      <c r="R54" s="246" t="s">
        <v>229</v>
      </c>
      <c r="S54" s="246" t="s">
        <v>229</v>
      </c>
      <c r="T54" s="246" t="s">
        <v>229</v>
      </c>
      <c r="U54" s="246" t="s">
        <v>229</v>
      </c>
      <c r="V54" s="246" t="s">
        <v>229</v>
      </c>
      <c r="W54" s="246" t="s">
        <v>229</v>
      </c>
      <c r="X54" s="246" t="s">
        <v>229</v>
      </c>
      <c r="Y54" s="246" t="s">
        <v>227</v>
      </c>
      <c r="Z54" s="246" t="s">
        <v>229</v>
      </c>
      <c r="AA54" s="246" t="s">
        <v>227</v>
      </c>
      <c r="AB54" s="246" t="s">
        <v>229</v>
      </c>
      <c r="AC54" s="246" t="s">
        <v>229</v>
      </c>
      <c r="AD54" s="246" t="s">
        <v>229</v>
      </c>
      <c r="AE54" s="246" t="s">
        <v>228</v>
      </c>
      <c r="AF54" s="246" t="s">
        <v>229</v>
      </c>
      <c r="AG54" s="246" t="s">
        <v>228</v>
      </c>
      <c r="AH54" s="246" t="s">
        <v>228</v>
      </c>
      <c r="AI54" s="246" t="s">
        <v>228</v>
      </c>
      <c r="AJ54" s="246" t="s">
        <v>228</v>
      </c>
      <c r="AK54" s="246" t="s">
        <v>228</v>
      </c>
      <c r="AL54" s="246" t="s">
        <v>364</v>
      </c>
      <c r="AM54" s="246" t="s">
        <v>364</v>
      </c>
      <c r="AN54" s="246" t="s">
        <v>364</v>
      </c>
      <c r="AO54" s="246" t="s">
        <v>364</v>
      </c>
      <c r="AP54" s="246" t="s">
        <v>364</v>
      </c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</row>
    <row r="55" spans="1:53" x14ac:dyDescent="0.3">
      <c r="A55" s="246">
        <v>212948</v>
      </c>
      <c r="B55" s="246" t="s">
        <v>2162</v>
      </c>
      <c r="C55" s="246" t="s">
        <v>227</v>
      </c>
      <c r="D55" s="246" t="s">
        <v>229</v>
      </c>
      <c r="E55" s="246" t="s">
        <v>229</v>
      </c>
      <c r="F55" s="246" t="s">
        <v>227</v>
      </c>
      <c r="G55" s="246" t="s">
        <v>229</v>
      </c>
      <c r="H55" s="246" t="s">
        <v>229</v>
      </c>
      <c r="I55" s="246" t="s">
        <v>229</v>
      </c>
      <c r="J55" s="246" t="s">
        <v>227</v>
      </c>
      <c r="K55" s="246" t="s">
        <v>229</v>
      </c>
      <c r="L55" s="246" t="s">
        <v>227</v>
      </c>
      <c r="M55" s="246" t="s">
        <v>227</v>
      </c>
      <c r="N55" s="246" t="s">
        <v>229</v>
      </c>
      <c r="O55" s="246" t="s">
        <v>229</v>
      </c>
      <c r="P55" s="246" t="s">
        <v>229</v>
      </c>
      <c r="Q55" s="246" t="s">
        <v>227</v>
      </c>
      <c r="R55" s="246" t="s">
        <v>227</v>
      </c>
      <c r="S55" s="246" t="s">
        <v>227</v>
      </c>
      <c r="T55" s="246" t="s">
        <v>229</v>
      </c>
      <c r="U55" s="246" t="s">
        <v>229</v>
      </c>
      <c r="V55" s="246" t="s">
        <v>229</v>
      </c>
      <c r="W55" s="246" t="s">
        <v>227</v>
      </c>
      <c r="X55" s="246" t="s">
        <v>229</v>
      </c>
      <c r="Y55" s="246" t="s">
        <v>227</v>
      </c>
      <c r="Z55" s="246" t="s">
        <v>227</v>
      </c>
      <c r="AA55" s="246" t="s">
        <v>227</v>
      </c>
      <c r="AB55" s="246" t="s">
        <v>229</v>
      </c>
      <c r="AC55" s="246" t="s">
        <v>229</v>
      </c>
      <c r="AD55" s="246" t="s">
        <v>228</v>
      </c>
      <c r="AE55" s="246" t="s">
        <v>229</v>
      </c>
      <c r="AF55" s="246" t="s">
        <v>229</v>
      </c>
      <c r="AG55" s="246" t="s">
        <v>228</v>
      </c>
      <c r="AH55" s="246" t="s">
        <v>228</v>
      </c>
      <c r="AI55" s="246" t="s">
        <v>228</v>
      </c>
      <c r="AJ55" s="246" t="s">
        <v>228</v>
      </c>
      <c r="AK55" s="246" t="s">
        <v>228</v>
      </c>
      <c r="AL55" s="246" t="s">
        <v>364</v>
      </c>
      <c r="AM55" s="246" t="s">
        <v>364</v>
      </c>
      <c r="AN55" s="246" t="s">
        <v>364</v>
      </c>
      <c r="AO55" s="246" t="s">
        <v>364</v>
      </c>
      <c r="AP55" s="246" t="s">
        <v>364</v>
      </c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</row>
    <row r="56" spans="1:53" x14ac:dyDescent="0.3">
      <c r="A56" s="246">
        <v>212972</v>
      </c>
      <c r="B56" s="246" t="s">
        <v>2162</v>
      </c>
      <c r="C56" s="246" t="s">
        <v>227</v>
      </c>
      <c r="D56" s="246" t="s">
        <v>229</v>
      </c>
      <c r="E56" s="246" t="s">
        <v>229</v>
      </c>
      <c r="F56" s="246" t="s">
        <v>227</v>
      </c>
      <c r="G56" s="246" t="s">
        <v>227</v>
      </c>
      <c r="H56" s="246" t="s">
        <v>227</v>
      </c>
      <c r="I56" s="246" t="s">
        <v>229</v>
      </c>
      <c r="J56" s="246" t="s">
        <v>227</v>
      </c>
      <c r="K56" s="246" t="s">
        <v>229</v>
      </c>
      <c r="L56" s="246" t="s">
        <v>227</v>
      </c>
      <c r="M56" s="246" t="s">
        <v>229</v>
      </c>
      <c r="N56" s="246" t="s">
        <v>229</v>
      </c>
      <c r="O56" s="246" t="s">
        <v>227</v>
      </c>
      <c r="P56" s="246" t="s">
        <v>227</v>
      </c>
      <c r="Q56" s="246" t="s">
        <v>227</v>
      </c>
      <c r="R56" s="246" t="s">
        <v>229</v>
      </c>
      <c r="S56" s="246" t="s">
        <v>227</v>
      </c>
      <c r="T56" s="246" t="s">
        <v>227</v>
      </c>
      <c r="U56" s="246" t="s">
        <v>229</v>
      </c>
      <c r="V56" s="246" t="s">
        <v>227</v>
      </c>
      <c r="W56" s="246" t="s">
        <v>229</v>
      </c>
      <c r="X56" s="246" t="s">
        <v>229</v>
      </c>
      <c r="Y56" s="246" t="s">
        <v>227</v>
      </c>
      <c r="Z56" s="246" t="s">
        <v>227</v>
      </c>
      <c r="AA56" s="246" t="s">
        <v>229</v>
      </c>
      <c r="AB56" s="246" t="s">
        <v>227</v>
      </c>
      <c r="AC56" s="246" t="s">
        <v>229</v>
      </c>
      <c r="AD56" s="246" t="s">
        <v>229</v>
      </c>
      <c r="AE56" s="246" t="s">
        <v>229</v>
      </c>
      <c r="AF56" s="246" t="s">
        <v>229</v>
      </c>
      <c r="AG56" s="246" t="s">
        <v>228</v>
      </c>
      <c r="AH56" s="246" t="s">
        <v>228</v>
      </c>
      <c r="AI56" s="246" t="s">
        <v>228</v>
      </c>
      <c r="AJ56" s="246" t="s">
        <v>228</v>
      </c>
      <c r="AK56" s="246" t="s">
        <v>228</v>
      </c>
      <c r="AL56" s="246" t="s">
        <v>364</v>
      </c>
      <c r="AM56" s="246" t="s">
        <v>364</v>
      </c>
      <c r="AN56" s="246" t="s">
        <v>364</v>
      </c>
      <c r="AO56" s="246" t="s">
        <v>364</v>
      </c>
      <c r="AP56" s="246" t="s">
        <v>364</v>
      </c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</row>
    <row r="57" spans="1:53" x14ac:dyDescent="0.3">
      <c r="A57" s="246">
        <v>213003</v>
      </c>
      <c r="B57" s="246" t="s">
        <v>2162</v>
      </c>
      <c r="C57" s="246" t="s">
        <v>227</v>
      </c>
      <c r="D57" s="246" t="s">
        <v>227</v>
      </c>
      <c r="E57" s="246" t="s">
        <v>227</v>
      </c>
      <c r="F57" s="246" t="s">
        <v>227</v>
      </c>
      <c r="G57" s="246" t="s">
        <v>229</v>
      </c>
      <c r="H57" s="246" t="s">
        <v>227</v>
      </c>
      <c r="I57" s="246" t="s">
        <v>229</v>
      </c>
      <c r="J57" s="246" t="s">
        <v>229</v>
      </c>
      <c r="K57" s="246" t="s">
        <v>229</v>
      </c>
      <c r="L57" s="246" t="s">
        <v>229</v>
      </c>
      <c r="M57" s="246" t="s">
        <v>229</v>
      </c>
      <c r="N57" s="246" t="s">
        <v>229</v>
      </c>
      <c r="O57" s="246" t="s">
        <v>227</v>
      </c>
      <c r="P57" s="246" t="s">
        <v>227</v>
      </c>
      <c r="Q57" s="246" t="s">
        <v>227</v>
      </c>
      <c r="R57" s="246" t="s">
        <v>229</v>
      </c>
      <c r="S57" s="246" t="s">
        <v>229</v>
      </c>
      <c r="T57" s="246" t="s">
        <v>229</v>
      </c>
      <c r="U57" s="246" t="s">
        <v>227</v>
      </c>
      <c r="V57" s="246" t="s">
        <v>229</v>
      </c>
      <c r="W57" s="246" t="s">
        <v>227</v>
      </c>
      <c r="X57" s="246" t="s">
        <v>229</v>
      </c>
      <c r="Y57" s="246" t="s">
        <v>227</v>
      </c>
      <c r="Z57" s="246" t="s">
        <v>229</v>
      </c>
      <c r="AA57" s="246" t="s">
        <v>227</v>
      </c>
      <c r="AB57" s="246" t="s">
        <v>227</v>
      </c>
      <c r="AC57" s="246" t="s">
        <v>229</v>
      </c>
      <c r="AD57" s="246" t="s">
        <v>229</v>
      </c>
      <c r="AE57" s="246" t="s">
        <v>227</v>
      </c>
      <c r="AF57" s="246" t="s">
        <v>229</v>
      </c>
      <c r="AG57" s="246" t="s">
        <v>228</v>
      </c>
      <c r="AH57" s="246" t="s">
        <v>228</v>
      </c>
      <c r="AI57" s="246" t="s">
        <v>228</v>
      </c>
      <c r="AJ57" s="246" t="s">
        <v>228</v>
      </c>
      <c r="AK57" s="246" t="s">
        <v>228</v>
      </c>
      <c r="AL57" s="246" t="s">
        <v>364</v>
      </c>
      <c r="AM57" s="246" t="s">
        <v>364</v>
      </c>
      <c r="AN57" s="246" t="s">
        <v>364</v>
      </c>
      <c r="AO57" s="246" t="s">
        <v>364</v>
      </c>
      <c r="AP57" s="246" t="s">
        <v>364</v>
      </c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</row>
    <row r="58" spans="1:53" x14ac:dyDescent="0.3">
      <c r="A58" s="246">
        <v>213043</v>
      </c>
      <c r="B58" s="246" t="s">
        <v>2162</v>
      </c>
      <c r="C58" s="246" t="s">
        <v>229</v>
      </c>
      <c r="D58" s="246" t="s">
        <v>229</v>
      </c>
      <c r="E58" s="246" t="s">
        <v>229</v>
      </c>
      <c r="F58" s="246" t="s">
        <v>227</v>
      </c>
      <c r="G58" s="246" t="s">
        <v>229</v>
      </c>
      <c r="H58" s="246" t="s">
        <v>229</v>
      </c>
      <c r="I58" s="246" t="s">
        <v>229</v>
      </c>
      <c r="J58" s="246" t="s">
        <v>229</v>
      </c>
      <c r="K58" s="246" t="s">
        <v>229</v>
      </c>
      <c r="L58" s="246" t="s">
        <v>229</v>
      </c>
      <c r="M58" s="246" t="s">
        <v>229</v>
      </c>
      <c r="N58" s="246" t="s">
        <v>229</v>
      </c>
      <c r="O58" s="246" t="s">
        <v>227</v>
      </c>
      <c r="P58" s="246" t="s">
        <v>229</v>
      </c>
      <c r="Q58" s="246" t="s">
        <v>229</v>
      </c>
      <c r="R58" s="246" t="s">
        <v>227</v>
      </c>
      <c r="S58" s="246" t="s">
        <v>227</v>
      </c>
      <c r="T58" s="246" t="s">
        <v>229</v>
      </c>
      <c r="U58" s="246" t="s">
        <v>229</v>
      </c>
      <c r="V58" s="246" t="s">
        <v>229</v>
      </c>
      <c r="W58" s="246" t="s">
        <v>228</v>
      </c>
      <c r="X58" s="246" t="s">
        <v>229</v>
      </c>
      <c r="Y58" s="246" t="s">
        <v>228</v>
      </c>
      <c r="Z58" s="246" t="s">
        <v>229</v>
      </c>
      <c r="AA58" s="246" t="s">
        <v>229</v>
      </c>
      <c r="AB58" s="246" t="s">
        <v>229</v>
      </c>
      <c r="AC58" s="246" t="s">
        <v>229</v>
      </c>
      <c r="AD58" s="246" t="s">
        <v>229</v>
      </c>
      <c r="AE58" s="246" t="s">
        <v>229</v>
      </c>
      <c r="AF58" s="246" t="s">
        <v>228</v>
      </c>
      <c r="AG58" s="246" t="s">
        <v>228</v>
      </c>
      <c r="AH58" s="246" t="s">
        <v>228</v>
      </c>
      <c r="AI58" s="246" t="s">
        <v>228</v>
      </c>
      <c r="AJ58" s="246" t="s">
        <v>228</v>
      </c>
      <c r="AK58" s="246" t="s">
        <v>228</v>
      </c>
      <c r="AL58" s="246" t="s">
        <v>364</v>
      </c>
      <c r="AM58" s="246" t="s">
        <v>364</v>
      </c>
      <c r="AN58" s="246" t="s">
        <v>364</v>
      </c>
      <c r="AO58" s="246" t="s">
        <v>364</v>
      </c>
      <c r="AP58" s="246" t="s">
        <v>364</v>
      </c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</row>
    <row r="59" spans="1:53" x14ac:dyDescent="0.3">
      <c r="A59" s="246">
        <v>213103</v>
      </c>
      <c r="B59" s="246" t="s">
        <v>2162</v>
      </c>
      <c r="C59" s="246" t="s">
        <v>229</v>
      </c>
      <c r="D59" s="246" t="s">
        <v>229</v>
      </c>
      <c r="E59" s="246" t="s">
        <v>229</v>
      </c>
      <c r="F59" s="246" t="s">
        <v>227</v>
      </c>
      <c r="G59" s="246" t="s">
        <v>229</v>
      </c>
      <c r="H59" s="246" t="s">
        <v>229</v>
      </c>
      <c r="I59" s="246" t="s">
        <v>229</v>
      </c>
      <c r="J59" s="246" t="s">
        <v>227</v>
      </c>
      <c r="K59" s="246" t="s">
        <v>227</v>
      </c>
      <c r="L59" s="246" t="s">
        <v>227</v>
      </c>
      <c r="M59" s="246" t="s">
        <v>229</v>
      </c>
      <c r="N59" s="246" t="s">
        <v>229</v>
      </c>
      <c r="O59" s="246" t="s">
        <v>229</v>
      </c>
      <c r="P59" s="246" t="s">
        <v>229</v>
      </c>
      <c r="Q59" s="246" t="s">
        <v>229</v>
      </c>
      <c r="R59" s="246" t="s">
        <v>229</v>
      </c>
      <c r="S59" s="246" t="s">
        <v>227</v>
      </c>
      <c r="T59" s="246" t="s">
        <v>229</v>
      </c>
      <c r="U59" s="246" t="s">
        <v>227</v>
      </c>
      <c r="V59" s="246" t="s">
        <v>229</v>
      </c>
      <c r="W59" s="246" t="s">
        <v>227</v>
      </c>
      <c r="X59" s="246" t="s">
        <v>229</v>
      </c>
      <c r="Y59" s="246" t="s">
        <v>227</v>
      </c>
      <c r="Z59" s="246" t="s">
        <v>227</v>
      </c>
      <c r="AA59" s="246" t="s">
        <v>227</v>
      </c>
      <c r="AB59" s="246" t="s">
        <v>229</v>
      </c>
      <c r="AC59" s="246" t="s">
        <v>229</v>
      </c>
      <c r="AD59" s="246" t="s">
        <v>229</v>
      </c>
      <c r="AE59" s="246" t="s">
        <v>228</v>
      </c>
      <c r="AF59" s="246" t="s">
        <v>229</v>
      </c>
      <c r="AG59" s="246" t="s">
        <v>228</v>
      </c>
      <c r="AH59" s="246" t="s">
        <v>228</v>
      </c>
      <c r="AI59" s="246" t="s">
        <v>228</v>
      </c>
      <c r="AJ59" s="246" t="s">
        <v>228</v>
      </c>
      <c r="AK59" s="246" t="s">
        <v>228</v>
      </c>
      <c r="AL59" s="246" t="s">
        <v>364</v>
      </c>
      <c r="AM59" s="246" t="s">
        <v>364</v>
      </c>
      <c r="AN59" s="246" t="s">
        <v>364</v>
      </c>
      <c r="AO59" s="246" t="s">
        <v>364</v>
      </c>
      <c r="AP59" s="246" t="s">
        <v>364</v>
      </c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</row>
    <row r="60" spans="1:53" x14ac:dyDescent="0.3">
      <c r="A60" s="246">
        <v>213111</v>
      </c>
      <c r="B60" s="246" t="s">
        <v>2162</v>
      </c>
      <c r="C60" s="246" t="s">
        <v>227</v>
      </c>
      <c r="D60" s="246" t="s">
        <v>229</v>
      </c>
      <c r="E60" s="246" t="s">
        <v>227</v>
      </c>
      <c r="F60" s="246" t="s">
        <v>227</v>
      </c>
      <c r="G60" s="246" t="s">
        <v>229</v>
      </c>
      <c r="H60" s="246" t="s">
        <v>229</v>
      </c>
      <c r="I60" s="246" t="s">
        <v>229</v>
      </c>
      <c r="J60" s="246" t="s">
        <v>227</v>
      </c>
      <c r="K60" s="246" t="s">
        <v>229</v>
      </c>
      <c r="L60" s="246" t="s">
        <v>227</v>
      </c>
      <c r="M60" s="246" t="s">
        <v>227</v>
      </c>
      <c r="N60" s="246" t="s">
        <v>227</v>
      </c>
      <c r="O60" s="246" t="s">
        <v>227</v>
      </c>
      <c r="P60" s="246" t="s">
        <v>227</v>
      </c>
      <c r="Q60" s="246" t="s">
        <v>227</v>
      </c>
      <c r="R60" s="246" t="s">
        <v>229</v>
      </c>
      <c r="S60" s="246" t="s">
        <v>227</v>
      </c>
      <c r="T60" s="246" t="s">
        <v>229</v>
      </c>
      <c r="U60" s="246" t="s">
        <v>229</v>
      </c>
      <c r="V60" s="246" t="s">
        <v>227</v>
      </c>
      <c r="W60" s="246" t="s">
        <v>229</v>
      </c>
      <c r="X60" s="246" t="s">
        <v>229</v>
      </c>
      <c r="Y60" s="246" t="s">
        <v>229</v>
      </c>
      <c r="Z60" s="246" t="s">
        <v>229</v>
      </c>
      <c r="AA60" s="246" t="s">
        <v>227</v>
      </c>
      <c r="AB60" s="246" t="s">
        <v>227</v>
      </c>
      <c r="AC60" s="246" t="s">
        <v>229</v>
      </c>
      <c r="AD60" s="246" t="s">
        <v>229</v>
      </c>
      <c r="AE60" s="246" t="s">
        <v>229</v>
      </c>
      <c r="AF60" s="246" t="s">
        <v>227</v>
      </c>
      <c r="AG60" s="246" t="s">
        <v>228</v>
      </c>
      <c r="AH60" s="246" t="s">
        <v>228</v>
      </c>
      <c r="AI60" s="246" t="s">
        <v>228</v>
      </c>
      <c r="AJ60" s="246" t="s">
        <v>228</v>
      </c>
      <c r="AK60" s="246" t="s">
        <v>228</v>
      </c>
      <c r="AL60" s="246" t="s">
        <v>364</v>
      </c>
      <c r="AM60" s="246" t="s">
        <v>364</v>
      </c>
      <c r="AN60" s="246" t="s">
        <v>364</v>
      </c>
      <c r="AO60" s="246" t="s">
        <v>364</v>
      </c>
      <c r="AP60" s="246" t="s">
        <v>364</v>
      </c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</row>
    <row r="61" spans="1:53" x14ac:dyDescent="0.3">
      <c r="A61" s="246">
        <v>213142</v>
      </c>
      <c r="B61" s="246" t="s">
        <v>2162</v>
      </c>
      <c r="C61" s="246" t="s">
        <v>229</v>
      </c>
      <c r="D61" s="246" t="s">
        <v>229</v>
      </c>
      <c r="E61" s="246" t="s">
        <v>229</v>
      </c>
      <c r="F61" s="246" t="s">
        <v>229</v>
      </c>
      <c r="G61" s="246" t="s">
        <v>227</v>
      </c>
      <c r="H61" s="246" t="s">
        <v>229</v>
      </c>
      <c r="I61" s="246" t="s">
        <v>229</v>
      </c>
      <c r="J61" s="246" t="s">
        <v>227</v>
      </c>
      <c r="K61" s="246" t="s">
        <v>229</v>
      </c>
      <c r="L61" s="246" t="s">
        <v>229</v>
      </c>
      <c r="M61" s="246" t="s">
        <v>227</v>
      </c>
      <c r="N61" s="246" t="s">
        <v>229</v>
      </c>
      <c r="O61" s="246" t="s">
        <v>229</v>
      </c>
      <c r="P61" s="246" t="s">
        <v>229</v>
      </c>
      <c r="Q61" s="246" t="s">
        <v>227</v>
      </c>
      <c r="R61" s="246" t="s">
        <v>227</v>
      </c>
      <c r="S61" s="246" t="s">
        <v>229</v>
      </c>
      <c r="T61" s="246" t="s">
        <v>229</v>
      </c>
      <c r="U61" s="246" t="s">
        <v>229</v>
      </c>
      <c r="V61" s="246" t="s">
        <v>229</v>
      </c>
      <c r="W61" s="246" t="s">
        <v>227</v>
      </c>
      <c r="X61" s="246" t="s">
        <v>229</v>
      </c>
      <c r="Y61" s="246" t="s">
        <v>227</v>
      </c>
      <c r="Z61" s="246" t="s">
        <v>227</v>
      </c>
      <c r="AA61" s="246" t="s">
        <v>229</v>
      </c>
      <c r="AB61" s="246" t="s">
        <v>227</v>
      </c>
      <c r="AC61" s="246" t="s">
        <v>229</v>
      </c>
      <c r="AD61" s="246" t="s">
        <v>229</v>
      </c>
      <c r="AE61" s="246" t="s">
        <v>229</v>
      </c>
      <c r="AF61" s="246" t="s">
        <v>228</v>
      </c>
      <c r="AG61" s="246" t="s">
        <v>228</v>
      </c>
      <c r="AH61" s="246" t="s">
        <v>228</v>
      </c>
      <c r="AI61" s="246" t="s">
        <v>228</v>
      </c>
      <c r="AJ61" s="246" t="s">
        <v>228</v>
      </c>
      <c r="AK61" s="246" t="s">
        <v>228</v>
      </c>
      <c r="AL61" s="246" t="s">
        <v>364</v>
      </c>
      <c r="AM61" s="246" t="s">
        <v>364</v>
      </c>
      <c r="AN61" s="246" t="s">
        <v>364</v>
      </c>
      <c r="AO61" s="246" t="s">
        <v>364</v>
      </c>
      <c r="AP61" s="246" t="s">
        <v>364</v>
      </c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</row>
    <row r="62" spans="1:53" x14ac:dyDescent="0.3">
      <c r="A62" s="246">
        <v>213215</v>
      </c>
      <c r="B62" s="246" t="s">
        <v>2162</v>
      </c>
      <c r="C62" s="246" t="s">
        <v>229</v>
      </c>
      <c r="D62" s="246" t="s">
        <v>229</v>
      </c>
      <c r="E62" s="246" t="s">
        <v>229</v>
      </c>
      <c r="F62" s="246" t="s">
        <v>229</v>
      </c>
      <c r="G62" s="246" t="s">
        <v>228</v>
      </c>
      <c r="H62" s="246" t="s">
        <v>228</v>
      </c>
      <c r="I62" s="246" t="s">
        <v>229</v>
      </c>
      <c r="J62" s="246" t="s">
        <v>229</v>
      </c>
      <c r="K62" s="246" t="s">
        <v>229</v>
      </c>
      <c r="L62" s="246" t="s">
        <v>229</v>
      </c>
      <c r="M62" s="246" t="s">
        <v>229</v>
      </c>
      <c r="N62" s="246" t="s">
        <v>229</v>
      </c>
      <c r="O62" s="246" t="s">
        <v>229</v>
      </c>
      <c r="P62" s="246" t="s">
        <v>228</v>
      </c>
      <c r="Q62" s="246" t="s">
        <v>229</v>
      </c>
      <c r="R62" s="246" t="s">
        <v>229</v>
      </c>
      <c r="S62" s="246" t="s">
        <v>229</v>
      </c>
      <c r="T62" s="246" t="s">
        <v>229</v>
      </c>
      <c r="U62" s="246" t="s">
        <v>229</v>
      </c>
      <c r="V62" s="246" t="s">
        <v>229</v>
      </c>
      <c r="W62" s="246" t="s">
        <v>229</v>
      </c>
      <c r="X62" s="246" t="s">
        <v>229</v>
      </c>
      <c r="Y62" s="246" t="s">
        <v>228</v>
      </c>
      <c r="Z62" s="246" t="s">
        <v>229</v>
      </c>
      <c r="AA62" s="246" t="s">
        <v>229</v>
      </c>
      <c r="AB62" s="246" t="s">
        <v>229</v>
      </c>
      <c r="AC62" s="246" t="s">
        <v>229</v>
      </c>
      <c r="AD62" s="246" t="s">
        <v>229</v>
      </c>
      <c r="AE62" s="246" t="s">
        <v>229</v>
      </c>
      <c r="AF62" s="246" t="s">
        <v>229</v>
      </c>
      <c r="AG62" s="246" t="s">
        <v>228</v>
      </c>
      <c r="AH62" s="246" t="s">
        <v>228</v>
      </c>
      <c r="AI62" s="246" t="s">
        <v>228</v>
      </c>
      <c r="AJ62" s="246" t="s">
        <v>228</v>
      </c>
      <c r="AK62" s="246" t="s">
        <v>228</v>
      </c>
      <c r="AL62" s="246" t="s">
        <v>364</v>
      </c>
      <c r="AM62" s="246" t="s">
        <v>364</v>
      </c>
      <c r="AN62" s="246" t="s">
        <v>364</v>
      </c>
      <c r="AO62" s="246" t="s">
        <v>364</v>
      </c>
      <c r="AP62" s="246" t="s">
        <v>364</v>
      </c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</row>
    <row r="63" spans="1:53" x14ac:dyDescent="0.3">
      <c r="A63" s="246">
        <v>213217</v>
      </c>
      <c r="B63" s="246" t="s">
        <v>2162</v>
      </c>
      <c r="C63" s="246" t="s">
        <v>229</v>
      </c>
      <c r="D63" s="246" t="s">
        <v>229</v>
      </c>
      <c r="E63" s="246" t="s">
        <v>229</v>
      </c>
      <c r="F63" s="246" t="s">
        <v>229</v>
      </c>
      <c r="G63" s="246" t="s">
        <v>229</v>
      </c>
      <c r="H63" s="246" t="s">
        <v>229</v>
      </c>
      <c r="I63" s="246" t="s">
        <v>229</v>
      </c>
      <c r="J63" s="246" t="s">
        <v>229</v>
      </c>
      <c r="K63" s="246" t="s">
        <v>229</v>
      </c>
      <c r="L63" s="246" t="s">
        <v>229</v>
      </c>
      <c r="M63" s="246" t="s">
        <v>227</v>
      </c>
      <c r="N63" s="246" t="s">
        <v>227</v>
      </c>
      <c r="O63" s="246" t="s">
        <v>227</v>
      </c>
      <c r="P63" s="246" t="s">
        <v>229</v>
      </c>
      <c r="Q63" s="246" t="s">
        <v>227</v>
      </c>
      <c r="R63" s="246" t="s">
        <v>229</v>
      </c>
      <c r="S63" s="246" t="s">
        <v>227</v>
      </c>
      <c r="T63" s="246" t="s">
        <v>227</v>
      </c>
      <c r="U63" s="246" t="s">
        <v>229</v>
      </c>
      <c r="V63" s="246" t="s">
        <v>229</v>
      </c>
      <c r="W63" s="246" t="s">
        <v>227</v>
      </c>
      <c r="X63" s="246" t="s">
        <v>229</v>
      </c>
      <c r="Y63" s="246" t="s">
        <v>227</v>
      </c>
      <c r="Z63" s="246" t="s">
        <v>229</v>
      </c>
      <c r="AA63" s="246" t="s">
        <v>229</v>
      </c>
      <c r="AB63" s="246" t="s">
        <v>227</v>
      </c>
      <c r="AC63" s="246" t="s">
        <v>229</v>
      </c>
      <c r="AD63" s="246" t="s">
        <v>229</v>
      </c>
      <c r="AE63" s="246" t="s">
        <v>229</v>
      </c>
      <c r="AF63" s="246" t="s">
        <v>229</v>
      </c>
      <c r="AG63" s="246" t="s">
        <v>228</v>
      </c>
      <c r="AH63" s="246" t="s">
        <v>228</v>
      </c>
      <c r="AI63" s="246" t="s">
        <v>228</v>
      </c>
      <c r="AJ63" s="246" t="s">
        <v>228</v>
      </c>
      <c r="AK63" s="246" t="s">
        <v>228</v>
      </c>
      <c r="AL63" s="246" t="s">
        <v>364</v>
      </c>
      <c r="AM63" s="246" t="s">
        <v>364</v>
      </c>
      <c r="AN63" s="246" t="s">
        <v>364</v>
      </c>
      <c r="AO63" s="246" t="s">
        <v>364</v>
      </c>
      <c r="AP63" s="246" t="s">
        <v>364</v>
      </c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</row>
    <row r="64" spans="1:53" x14ac:dyDescent="0.3">
      <c r="A64" s="246">
        <v>213259</v>
      </c>
      <c r="B64" s="246" t="s">
        <v>2162</v>
      </c>
      <c r="C64" s="246" t="s">
        <v>229</v>
      </c>
      <c r="D64" s="246" t="s">
        <v>229</v>
      </c>
      <c r="E64" s="246" t="s">
        <v>229</v>
      </c>
      <c r="F64" s="246" t="s">
        <v>229</v>
      </c>
      <c r="G64" s="246" t="s">
        <v>229</v>
      </c>
      <c r="H64" s="246" t="s">
        <v>227</v>
      </c>
      <c r="I64" s="246" t="s">
        <v>227</v>
      </c>
      <c r="J64" s="246" t="s">
        <v>227</v>
      </c>
      <c r="K64" s="246" t="s">
        <v>227</v>
      </c>
      <c r="L64" s="246" t="s">
        <v>227</v>
      </c>
      <c r="M64" s="246" t="s">
        <v>227</v>
      </c>
      <c r="N64" s="246" t="s">
        <v>229</v>
      </c>
      <c r="O64" s="246" t="s">
        <v>229</v>
      </c>
      <c r="P64" s="246" t="s">
        <v>229</v>
      </c>
      <c r="Q64" s="246" t="s">
        <v>229</v>
      </c>
      <c r="R64" s="246" t="s">
        <v>229</v>
      </c>
      <c r="S64" s="246" t="s">
        <v>229</v>
      </c>
      <c r="T64" s="246" t="s">
        <v>229</v>
      </c>
      <c r="U64" s="246" t="s">
        <v>229</v>
      </c>
      <c r="V64" s="246" t="s">
        <v>229</v>
      </c>
      <c r="W64" s="246" t="s">
        <v>229</v>
      </c>
      <c r="X64" s="246" t="s">
        <v>227</v>
      </c>
      <c r="Y64" s="246" t="s">
        <v>229</v>
      </c>
      <c r="Z64" s="246" t="s">
        <v>227</v>
      </c>
      <c r="AA64" s="246" t="s">
        <v>227</v>
      </c>
      <c r="AB64" s="246" t="s">
        <v>229</v>
      </c>
      <c r="AC64" s="246" t="s">
        <v>229</v>
      </c>
      <c r="AD64" s="246" t="s">
        <v>229</v>
      </c>
      <c r="AE64" s="246" t="s">
        <v>228</v>
      </c>
      <c r="AF64" s="246" t="s">
        <v>229</v>
      </c>
      <c r="AG64" s="246" t="s">
        <v>228</v>
      </c>
      <c r="AH64" s="246" t="s">
        <v>228</v>
      </c>
      <c r="AI64" s="246" t="s">
        <v>228</v>
      </c>
      <c r="AJ64" s="246" t="s">
        <v>228</v>
      </c>
      <c r="AK64" s="246" t="s">
        <v>228</v>
      </c>
      <c r="AL64" s="246" t="s">
        <v>364</v>
      </c>
      <c r="AM64" s="246" t="s">
        <v>364</v>
      </c>
      <c r="AN64" s="246" t="s">
        <v>364</v>
      </c>
      <c r="AO64" s="246" t="s">
        <v>364</v>
      </c>
      <c r="AP64" s="246" t="s">
        <v>364</v>
      </c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</row>
    <row r="65" spans="1:53" x14ac:dyDescent="0.3">
      <c r="A65" s="246">
        <v>213308</v>
      </c>
      <c r="B65" s="246" t="s">
        <v>2162</v>
      </c>
      <c r="C65" s="246" t="s">
        <v>229</v>
      </c>
      <c r="D65" s="246" t="s">
        <v>227</v>
      </c>
      <c r="E65" s="246" t="s">
        <v>229</v>
      </c>
      <c r="F65" s="246" t="s">
        <v>227</v>
      </c>
      <c r="G65" s="246" t="s">
        <v>229</v>
      </c>
      <c r="H65" s="246" t="s">
        <v>229</v>
      </c>
      <c r="I65" s="246" t="s">
        <v>227</v>
      </c>
      <c r="J65" s="246" t="s">
        <v>229</v>
      </c>
      <c r="K65" s="246" t="s">
        <v>229</v>
      </c>
      <c r="L65" s="246" t="s">
        <v>229</v>
      </c>
      <c r="M65" s="246" t="s">
        <v>229</v>
      </c>
      <c r="N65" s="246" t="s">
        <v>229</v>
      </c>
      <c r="O65" s="246" t="s">
        <v>227</v>
      </c>
      <c r="P65" s="246" t="s">
        <v>229</v>
      </c>
      <c r="Q65" s="246" t="s">
        <v>229</v>
      </c>
      <c r="R65" s="246" t="s">
        <v>229</v>
      </c>
      <c r="S65" s="246" t="s">
        <v>229</v>
      </c>
      <c r="T65" s="246" t="s">
        <v>229</v>
      </c>
      <c r="U65" s="246" t="s">
        <v>229</v>
      </c>
      <c r="V65" s="246" t="s">
        <v>229</v>
      </c>
      <c r="W65" s="246" t="s">
        <v>227</v>
      </c>
      <c r="X65" s="246" t="s">
        <v>229</v>
      </c>
      <c r="Y65" s="246" t="s">
        <v>227</v>
      </c>
      <c r="Z65" s="246" t="s">
        <v>229</v>
      </c>
      <c r="AA65" s="246" t="s">
        <v>227</v>
      </c>
      <c r="AB65" s="246" t="s">
        <v>227</v>
      </c>
      <c r="AC65" s="246" t="s">
        <v>229</v>
      </c>
      <c r="AD65" s="246" t="s">
        <v>227</v>
      </c>
      <c r="AE65" s="246" t="s">
        <v>229</v>
      </c>
      <c r="AF65" s="246" t="s">
        <v>229</v>
      </c>
      <c r="AG65" s="246" t="s">
        <v>228</v>
      </c>
      <c r="AH65" s="246" t="s">
        <v>228</v>
      </c>
      <c r="AI65" s="246" t="s">
        <v>228</v>
      </c>
      <c r="AJ65" s="246" t="s">
        <v>228</v>
      </c>
      <c r="AK65" s="246" t="s">
        <v>228</v>
      </c>
      <c r="AL65" s="246" t="s">
        <v>364</v>
      </c>
      <c r="AM65" s="246" t="s">
        <v>364</v>
      </c>
      <c r="AN65" s="246" t="s">
        <v>364</v>
      </c>
      <c r="AO65" s="246" t="s">
        <v>364</v>
      </c>
      <c r="AP65" s="246" t="s">
        <v>364</v>
      </c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</row>
    <row r="66" spans="1:53" x14ac:dyDescent="0.3">
      <c r="A66" s="246">
        <v>213329</v>
      </c>
      <c r="B66" s="246" t="s">
        <v>2162</v>
      </c>
      <c r="C66" s="246" t="s">
        <v>229</v>
      </c>
      <c r="D66" s="246" t="s">
        <v>229</v>
      </c>
      <c r="E66" s="246" t="s">
        <v>229</v>
      </c>
      <c r="F66" s="246" t="s">
        <v>229</v>
      </c>
      <c r="G66" s="246" t="s">
        <v>229</v>
      </c>
      <c r="H66" s="246" t="s">
        <v>229</v>
      </c>
      <c r="I66" s="246" t="s">
        <v>227</v>
      </c>
      <c r="J66" s="246" t="s">
        <v>229</v>
      </c>
      <c r="K66" s="246" t="s">
        <v>229</v>
      </c>
      <c r="L66" s="246" t="s">
        <v>229</v>
      </c>
      <c r="M66" s="246" t="s">
        <v>227</v>
      </c>
      <c r="N66" s="246" t="s">
        <v>229</v>
      </c>
      <c r="O66" s="246" t="s">
        <v>229</v>
      </c>
      <c r="P66" s="246" t="s">
        <v>227</v>
      </c>
      <c r="Q66" s="246" t="s">
        <v>229</v>
      </c>
      <c r="R66" s="246" t="s">
        <v>227</v>
      </c>
      <c r="S66" s="246" t="s">
        <v>229</v>
      </c>
      <c r="T66" s="246" t="s">
        <v>229</v>
      </c>
      <c r="U66" s="246" t="s">
        <v>229</v>
      </c>
      <c r="V66" s="246" t="s">
        <v>227</v>
      </c>
      <c r="W66" s="246" t="s">
        <v>229</v>
      </c>
      <c r="X66" s="246" t="s">
        <v>227</v>
      </c>
      <c r="Y66" s="246" t="s">
        <v>229</v>
      </c>
      <c r="Z66" s="246" t="s">
        <v>229</v>
      </c>
      <c r="AA66" s="246" t="s">
        <v>227</v>
      </c>
      <c r="AB66" s="246" t="s">
        <v>229</v>
      </c>
      <c r="AC66" s="246" t="s">
        <v>228</v>
      </c>
      <c r="AD66" s="246" t="s">
        <v>229</v>
      </c>
      <c r="AE66" s="246" t="s">
        <v>228</v>
      </c>
      <c r="AF66" s="246" t="s">
        <v>229</v>
      </c>
      <c r="AG66" s="246" t="s">
        <v>228</v>
      </c>
      <c r="AH66" s="246" t="s">
        <v>228</v>
      </c>
      <c r="AI66" s="246" t="s">
        <v>228</v>
      </c>
      <c r="AJ66" s="246" t="s">
        <v>228</v>
      </c>
      <c r="AK66" s="246" t="s">
        <v>228</v>
      </c>
      <c r="AL66" s="246" t="s">
        <v>364</v>
      </c>
      <c r="AM66" s="246" t="s">
        <v>364</v>
      </c>
      <c r="AN66" s="246" t="s">
        <v>364</v>
      </c>
      <c r="AO66" s="246" t="s">
        <v>364</v>
      </c>
      <c r="AP66" s="246" t="s">
        <v>364</v>
      </c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</row>
    <row r="67" spans="1:53" x14ac:dyDescent="0.3">
      <c r="A67" s="246">
        <v>213355</v>
      </c>
      <c r="B67" s="246" t="s">
        <v>2162</v>
      </c>
      <c r="C67" s="246" t="s">
        <v>229</v>
      </c>
      <c r="D67" s="246" t="s">
        <v>229</v>
      </c>
      <c r="E67" s="246" t="s">
        <v>229</v>
      </c>
      <c r="F67" s="246" t="s">
        <v>229</v>
      </c>
      <c r="G67" s="246" t="s">
        <v>227</v>
      </c>
      <c r="H67" s="246" t="s">
        <v>227</v>
      </c>
      <c r="I67" s="246" t="s">
        <v>229</v>
      </c>
      <c r="J67" s="246" t="s">
        <v>229</v>
      </c>
      <c r="K67" s="246" t="s">
        <v>229</v>
      </c>
      <c r="L67" s="246" t="s">
        <v>227</v>
      </c>
      <c r="M67" s="246" t="s">
        <v>229</v>
      </c>
      <c r="N67" s="246" t="s">
        <v>229</v>
      </c>
      <c r="O67" s="246" t="s">
        <v>229</v>
      </c>
      <c r="P67" s="246" t="s">
        <v>229</v>
      </c>
      <c r="Q67" s="246" t="s">
        <v>229</v>
      </c>
      <c r="R67" s="246" t="s">
        <v>229</v>
      </c>
      <c r="S67" s="246" t="s">
        <v>229</v>
      </c>
      <c r="T67" s="246" t="s">
        <v>229</v>
      </c>
      <c r="U67" s="246" t="s">
        <v>229</v>
      </c>
      <c r="V67" s="246" t="s">
        <v>229</v>
      </c>
      <c r="W67" s="246" t="s">
        <v>227</v>
      </c>
      <c r="X67" s="246" t="s">
        <v>229</v>
      </c>
      <c r="Y67" s="246" t="s">
        <v>227</v>
      </c>
      <c r="Z67" s="246" t="s">
        <v>229</v>
      </c>
      <c r="AA67" s="246" t="s">
        <v>227</v>
      </c>
      <c r="AB67" s="246" t="s">
        <v>227</v>
      </c>
      <c r="AC67" s="246" t="s">
        <v>229</v>
      </c>
      <c r="AD67" s="246" t="s">
        <v>229</v>
      </c>
      <c r="AE67" s="246" t="s">
        <v>229</v>
      </c>
      <c r="AF67" s="246" t="s">
        <v>229</v>
      </c>
      <c r="AG67" s="246" t="s">
        <v>228</v>
      </c>
      <c r="AH67" s="246" t="s">
        <v>228</v>
      </c>
      <c r="AI67" s="246" t="s">
        <v>228</v>
      </c>
      <c r="AJ67" s="246" t="s">
        <v>228</v>
      </c>
      <c r="AK67" s="246" t="s">
        <v>228</v>
      </c>
      <c r="AL67" s="246" t="s">
        <v>364</v>
      </c>
      <c r="AM67" s="246" t="s">
        <v>364</v>
      </c>
      <c r="AN67" s="246" t="s">
        <v>364</v>
      </c>
      <c r="AO67" s="246" t="s">
        <v>364</v>
      </c>
      <c r="AP67" s="246" t="s">
        <v>364</v>
      </c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</row>
    <row r="68" spans="1:53" x14ac:dyDescent="0.3">
      <c r="A68" s="246">
        <v>213394</v>
      </c>
      <c r="B68" s="246" t="s">
        <v>2162</v>
      </c>
      <c r="C68" s="246" t="s">
        <v>229</v>
      </c>
      <c r="D68" s="246" t="s">
        <v>229</v>
      </c>
      <c r="E68" s="246" t="s">
        <v>229</v>
      </c>
      <c r="F68" s="246" t="s">
        <v>227</v>
      </c>
      <c r="G68" s="246" t="s">
        <v>229</v>
      </c>
      <c r="H68" s="246" t="s">
        <v>229</v>
      </c>
      <c r="I68" s="246" t="s">
        <v>229</v>
      </c>
      <c r="J68" s="246" t="s">
        <v>229</v>
      </c>
      <c r="K68" s="246" t="s">
        <v>229</v>
      </c>
      <c r="L68" s="246" t="s">
        <v>229</v>
      </c>
      <c r="M68" s="246" t="s">
        <v>227</v>
      </c>
      <c r="N68" s="246" t="s">
        <v>229</v>
      </c>
      <c r="O68" s="246" t="s">
        <v>229</v>
      </c>
      <c r="P68" s="246" t="s">
        <v>229</v>
      </c>
      <c r="Q68" s="246" t="s">
        <v>229</v>
      </c>
      <c r="R68" s="246" t="s">
        <v>229</v>
      </c>
      <c r="S68" s="246" t="s">
        <v>229</v>
      </c>
      <c r="T68" s="246" t="s">
        <v>229</v>
      </c>
      <c r="U68" s="246" t="s">
        <v>229</v>
      </c>
      <c r="V68" s="246" t="s">
        <v>229</v>
      </c>
      <c r="W68" s="246" t="s">
        <v>229</v>
      </c>
      <c r="X68" s="246" t="s">
        <v>229</v>
      </c>
      <c r="Y68" s="246" t="s">
        <v>229</v>
      </c>
      <c r="Z68" s="246" t="s">
        <v>229</v>
      </c>
      <c r="AA68" s="246" t="s">
        <v>227</v>
      </c>
      <c r="AB68" s="246" t="s">
        <v>227</v>
      </c>
      <c r="AC68" s="246" t="s">
        <v>229</v>
      </c>
      <c r="AD68" s="246" t="s">
        <v>229</v>
      </c>
      <c r="AE68" s="246" t="s">
        <v>229</v>
      </c>
      <c r="AF68" s="246" t="s">
        <v>228</v>
      </c>
      <c r="AG68" s="246" t="s">
        <v>228</v>
      </c>
      <c r="AH68" s="246" t="s">
        <v>228</v>
      </c>
      <c r="AI68" s="246" t="s">
        <v>228</v>
      </c>
      <c r="AJ68" s="246" t="s">
        <v>228</v>
      </c>
      <c r="AK68" s="246" t="s">
        <v>228</v>
      </c>
      <c r="AL68" s="246" t="s">
        <v>364</v>
      </c>
      <c r="AM68" s="246" t="s">
        <v>364</v>
      </c>
      <c r="AN68" s="246" t="s">
        <v>364</v>
      </c>
      <c r="AO68" s="246" t="s">
        <v>364</v>
      </c>
      <c r="AP68" s="246" t="s">
        <v>364</v>
      </c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</row>
    <row r="69" spans="1:53" x14ac:dyDescent="0.3">
      <c r="A69" s="246">
        <v>213398</v>
      </c>
      <c r="B69" s="246" t="s">
        <v>2162</v>
      </c>
      <c r="C69" s="246" t="s">
        <v>227</v>
      </c>
      <c r="D69" s="246" t="s">
        <v>227</v>
      </c>
      <c r="E69" s="246" t="s">
        <v>227</v>
      </c>
      <c r="F69" s="246" t="s">
        <v>227</v>
      </c>
      <c r="G69" s="246" t="s">
        <v>229</v>
      </c>
      <c r="H69" s="246" t="s">
        <v>227</v>
      </c>
      <c r="I69" s="246" t="s">
        <v>229</v>
      </c>
      <c r="J69" s="246" t="s">
        <v>229</v>
      </c>
      <c r="K69" s="246" t="s">
        <v>229</v>
      </c>
      <c r="L69" s="246" t="s">
        <v>229</v>
      </c>
      <c r="M69" s="246" t="s">
        <v>229</v>
      </c>
      <c r="N69" s="246" t="s">
        <v>229</v>
      </c>
      <c r="O69" s="246" t="s">
        <v>229</v>
      </c>
      <c r="P69" s="246" t="s">
        <v>229</v>
      </c>
      <c r="Q69" s="246" t="s">
        <v>229</v>
      </c>
      <c r="R69" s="246" t="s">
        <v>229</v>
      </c>
      <c r="S69" s="246" t="s">
        <v>229</v>
      </c>
      <c r="T69" s="246" t="s">
        <v>229</v>
      </c>
      <c r="U69" s="246" t="s">
        <v>229</v>
      </c>
      <c r="V69" s="246" t="s">
        <v>229</v>
      </c>
      <c r="W69" s="246" t="s">
        <v>229</v>
      </c>
      <c r="X69" s="246" t="s">
        <v>229</v>
      </c>
      <c r="Y69" s="246" t="s">
        <v>229</v>
      </c>
      <c r="Z69" s="246" t="s">
        <v>229</v>
      </c>
      <c r="AA69" s="246" t="s">
        <v>229</v>
      </c>
      <c r="AB69" s="246" t="s">
        <v>229</v>
      </c>
      <c r="AC69" s="246" t="s">
        <v>229</v>
      </c>
      <c r="AD69" s="246" t="s">
        <v>229</v>
      </c>
      <c r="AE69" s="246" t="s">
        <v>229</v>
      </c>
      <c r="AF69" s="246" t="s">
        <v>229</v>
      </c>
      <c r="AG69" s="246" t="s">
        <v>228</v>
      </c>
      <c r="AH69" s="246" t="s">
        <v>228</v>
      </c>
      <c r="AI69" s="246" t="s">
        <v>228</v>
      </c>
      <c r="AJ69" s="246" t="s">
        <v>228</v>
      </c>
      <c r="AK69" s="246" t="s">
        <v>228</v>
      </c>
      <c r="AL69" s="246" t="s">
        <v>364</v>
      </c>
      <c r="AM69" s="246" t="s">
        <v>364</v>
      </c>
      <c r="AN69" s="246" t="s">
        <v>364</v>
      </c>
      <c r="AO69" s="246" t="s">
        <v>364</v>
      </c>
      <c r="AP69" s="246" t="s">
        <v>364</v>
      </c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</row>
    <row r="70" spans="1:53" x14ac:dyDescent="0.3">
      <c r="A70" s="246">
        <v>213411</v>
      </c>
      <c r="B70" s="246" t="s">
        <v>2162</v>
      </c>
      <c r="C70" s="246" t="s">
        <v>229</v>
      </c>
      <c r="D70" s="246" t="s">
        <v>227</v>
      </c>
      <c r="E70" s="246" t="s">
        <v>227</v>
      </c>
      <c r="F70" s="246" t="s">
        <v>227</v>
      </c>
      <c r="G70" s="246" t="s">
        <v>227</v>
      </c>
      <c r="H70" s="246" t="s">
        <v>229</v>
      </c>
      <c r="I70" s="246" t="s">
        <v>227</v>
      </c>
      <c r="J70" s="246" t="s">
        <v>229</v>
      </c>
      <c r="K70" s="246" t="s">
        <v>229</v>
      </c>
      <c r="L70" s="246" t="s">
        <v>227</v>
      </c>
      <c r="M70" s="246" t="s">
        <v>229</v>
      </c>
      <c r="N70" s="246" t="s">
        <v>229</v>
      </c>
      <c r="O70" s="246" t="s">
        <v>229</v>
      </c>
      <c r="P70" s="246" t="s">
        <v>227</v>
      </c>
      <c r="Q70" s="246" t="s">
        <v>229</v>
      </c>
      <c r="R70" s="246" t="s">
        <v>229</v>
      </c>
      <c r="S70" s="246" t="s">
        <v>229</v>
      </c>
      <c r="T70" s="246" t="s">
        <v>229</v>
      </c>
      <c r="U70" s="246" t="s">
        <v>229</v>
      </c>
      <c r="V70" s="246" t="s">
        <v>227</v>
      </c>
      <c r="W70" s="246" t="s">
        <v>229</v>
      </c>
      <c r="X70" s="246" t="s">
        <v>227</v>
      </c>
      <c r="Y70" s="246" t="s">
        <v>229</v>
      </c>
      <c r="Z70" s="246" t="s">
        <v>227</v>
      </c>
      <c r="AA70" s="246" t="s">
        <v>227</v>
      </c>
      <c r="AB70" s="246" t="s">
        <v>229</v>
      </c>
      <c r="AC70" s="246" t="s">
        <v>229</v>
      </c>
      <c r="AD70" s="246" t="s">
        <v>229</v>
      </c>
      <c r="AE70" s="246" t="s">
        <v>229</v>
      </c>
      <c r="AF70" s="246" t="s">
        <v>229</v>
      </c>
      <c r="AG70" s="246" t="s">
        <v>228</v>
      </c>
      <c r="AH70" s="246" t="s">
        <v>228</v>
      </c>
      <c r="AI70" s="246" t="s">
        <v>228</v>
      </c>
      <c r="AJ70" s="246" t="s">
        <v>228</v>
      </c>
      <c r="AK70" s="246" t="s">
        <v>228</v>
      </c>
      <c r="AL70" s="246" t="s">
        <v>364</v>
      </c>
      <c r="AM70" s="246" t="s">
        <v>364</v>
      </c>
      <c r="AN70" s="246" t="s">
        <v>364</v>
      </c>
      <c r="AO70" s="246" t="s">
        <v>364</v>
      </c>
      <c r="AP70" s="246" t="s">
        <v>364</v>
      </c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</row>
    <row r="71" spans="1:53" x14ac:dyDescent="0.3">
      <c r="A71" s="246">
        <v>213433</v>
      </c>
      <c r="B71" s="246" t="s">
        <v>2162</v>
      </c>
      <c r="C71" s="246" t="s">
        <v>229</v>
      </c>
      <c r="D71" s="246" t="s">
        <v>229</v>
      </c>
      <c r="E71" s="246" t="s">
        <v>229</v>
      </c>
      <c r="F71" s="246" t="s">
        <v>229</v>
      </c>
      <c r="G71" s="246" t="s">
        <v>227</v>
      </c>
      <c r="H71" s="246" t="s">
        <v>227</v>
      </c>
      <c r="I71" s="246" t="s">
        <v>229</v>
      </c>
      <c r="J71" s="246" t="s">
        <v>229</v>
      </c>
      <c r="K71" s="246" t="s">
        <v>229</v>
      </c>
      <c r="L71" s="246" t="s">
        <v>229</v>
      </c>
      <c r="M71" s="246" t="s">
        <v>229</v>
      </c>
      <c r="N71" s="246" t="s">
        <v>229</v>
      </c>
      <c r="O71" s="246" t="s">
        <v>229</v>
      </c>
      <c r="P71" s="246" t="s">
        <v>227</v>
      </c>
      <c r="Q71" s="246" t="s">
        <v>229</v>
      </c>
      <c r="R71" s="246" t="s">
        <v>229</v>
      </c>
      <c r="S71" s="246" t="s">
        <v>229</v>
      </c>
      <c r="T71" s="246" t="s">
        <v>229</v>
      </c>
      <c r="U71" s="246" t="s">
        <v>229</v>
      </c>
      <c r="V71" s="246" t="s">
        <v>229</v>
      </c>
      <c r="W71" s="246" t="s">
        <v>229</v>
      </c>
      <c r="X71" s="246" t="s">
        <v>229</v>
      </c>
      <c r="Y71" s="246" t="s">
        <v>227</v>
      </c>
      <c r="Z71" s="246" t="s">
        <v>229</v>
      </c>
      <c r="AA71" s="246" t="s">
        <v>229</v>
      </c>
      <c r="AB71" s="246" t="s">
        <v>229</v>
      </c>
      <c r="AC71" s="246" t="s">
        <v>229</v>
      </c>
      <c r="AD71" s="246" t="s">
        <v>229</v>
      </c>
      <c r="AE71" s="246" t="s">
        <v>229</v>
      </c>
      <c r="AF71" s="246" t="s">
        <v>229</v>
      </c>
      <c r="AG71" s="246" t="s">
        <v>228</v>
      </c>
      <c r="AH71" s="246" t="s">
        <v>228</v>
      </c>
      <c r="AI71" s="246" t="s">
        <v>228</v>
      </c>
      <c r="AJ71" s="246" t="s">
        <v>228</v>
      </c>
      <c r="AK71" s="246" t="s">
        <v>228</v>
      </c>
      <c r="AL71" s="246" t="s">
        <v>364</v>
      </c>
      <c r="AM71" s="246" t="s">
        <v>364</v>
      </c>
      <c r="AN71" s="246" t="s">
        <v>364</v>
      </c>
      <c r="AO71" s="246" t="s">
        <v>364</v>
      </c>
      <c r="AP71" s="246" t="s">
        <v>364</v>
      </c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</row>
    <row r="72" spans="1:53" x14ac:dyDescent="0.3">
      <c r="A72" s="246">
        <v>213445</v>
      </c>
      <c r="B72" s="246" t="s">
        <v>2162</v>
      </c>
      <c r="C72" s="246" t="s">
        <v>229</v>
      </c>
      <c r="D72" s="246" t="s">
        <v>229</v>
      </c>
      <c r="E72" s="246" t="s">
        <v>229</v>
      </c>
      <c r="F72" s="246" t="s">
        <v>229</v>
      </c>
      <c r="G72" s="246" t="s">
        <v>229</v>
      </c>
      <c r="H72" s="246" t="s">
        <v>229</v>
      </c>
      <c r="I72" s="246" t="s">
        <v>229</v>
      </c>
      <c r="J72" s="246" t="s">
        <v>227</v>
      </c>
      <c r="K72" s="246" t="s">
        <v>229</v>
      </c>
      <c r="L72" s="246" t="s">
        <v>229</v>
      </c>
      <c r="M72" s="246" t="s">
        <v>229</v>
      </c>
      <c r="N72" s="246" t="s">
        <v>229</v>
      </c>
      <c r="O72" s="246" t="s">
        <v>229</v>
      </c>
      <c r="P72" s="246" t="s">
        <v>227</v>
      </c>
      <c r="Q72" s="246" t="s">
        <v>229</v>
      </c>
      <c r="R72" s="246" t="s">
        <v>229</v>
      </c>
      <c r="S72" s="246" t="s">
        <v>229</v>
      </c>
      <c r="T72" s="246" t="s">
        <v>229</v>
      </c>
      <c r="U72" s="246" t="s">
        <v>229</v>
      </c>
      <c r="V72" s="246" t="s">
        <v>227</v>
      </c>
      <c r="W72" s="246" t="s">
        <v>227</v>
      </c>
      <c r="X72" s="246" t="s">
        <v>229</v>
      </c>
      <c r="Y72" s="246" t="s">
        <v>227</v>
      </c>
      <c r="Z72" s="246" t="s">
        <v>227</v>
      </c>
      <c r="AA72" s="246" t="s">
        <v>227</v>
      </c>
      <c r="AB72" s="246" t="s">
        <v>227</v>
      </c>
      <c r="AC72" s="246" t="s">
        <v>229</v>
      </c>
      <c r="AD72" s="246" t="s">
        <v>227</v>
      </c>
      <c r="AE72" s="246" t="s">
        <v>229</v>
      </c>
      <c r="AF72" s="246" t="s">
        <v>229</v>
      </c>
      <c r="AG72" s="246" t="s">
        <v>228</v>
      </c>
      <c r="AH72" s="246" t="s">
        <v>228</v>
      </c>
      <c r="AI72" s="246" t="s">
        <v>228</v>
      </c>
      <c r="AJ72" s="246" t="s">
        <v>228</v>
      </c>
      <c r="AK72" s="246" t="s">
        <v>228</v>
      </c>
      <c r="AL72" s="246" t="s">
        <v>364</v>
      </c>
      <c r="AM72" s="246" t="s">
        <v>364</v>
      </c>
      <c r="AN72" s="246" t="s">
        <v>364</v>
      </c>
      <c r="AO72" s="246" t="s">
        <v>364</v>
      </c>
      <c r="AP72" s="246" t="s">
        <v>364</v>
      </c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</row>
    <row r="73" spans="1:53" x14ac:dyDescent="0.3">
      <c r="A73" s="246">
        <v>213459</v>
      </c>
      <c r="B73" s="246" t="s">
        <v>2162</v>
      </c>
      <c r="C73" s="246" t="s">
        <v>229</v>
      </c>
      <c r="D73" s="246" t="s">
        <v>229</v>
      </c>
      <c r="E73" s="246" t="s">
        <v>229</v>
      </c>
      <c r="F73" s="246" t="s">
        <v>229</v>
      </c>
      <c r="G73" s="246" t="s">
        <v>229</v>
      </c>
      <c r="H73" s="246" t="s">
        <v>228</v>
      </c>
      <c r="I73" s="246" t="s">
        <v>229</v>
      </c>
      <c r="J73" s="246" t="s">
        <v>227</v>
      </c>
      <c r="K73" s="246" t="s">
        <v>229</v>
      </c>
      <c r="L73" s="246" t="s">
        <v>229</v>
      </c>
      <c r="M73" s="246" t="s">
        <v>227</v>
      </c>
      <c r="N73" s="246" t="s">
        <v>229</v>
      </c>
      <c r="O73" s="246" t="s">
        <v>229</v>
      </c>
      <c r="P73" s="246" t="s">
        <v>229</v>
      </c>
      <c r="Q73" s="246" t="s">
        <v>229</v>
      </c>
      <c r="R73" s="246" t="s">
        <v>229</v>
      </c>
      <c r="S73" s="246" t="s">
        <v>229</v>
      </c>
      <c r="T73" s="246" t="s">
        <v>229</v>
      </c>
      <c r="U73" s="246" t="s">
        <v>229</v>
      </c>
      <c r="V73" s="246" t="s">
        <v>229</v>
      </c>
      <c r="W73" s="246" t="s">
        <v>227</v>
      </c>
      <c r="X73" s="246" t="s">
        <v>229</v>
      </c>
      <c r="Y73" s="246" t="s">
        <v>227</v>
      </c>
      <c r="Z73" s="246" t="s">
        <v>229</v>
      </c>
      <c r="AA73" s="246" t="s">
        <v>227</v>
      </c>
      <c r="AB73" s="246" t="s">
        <v>229</v>
      </c>
      <c r="AC73" s="246" t="s">
        <v>229</v>
      </c>
      <c r="AD73" s="246" t="s">
        <v>229</v>
      </c>
      <c r="AE73" s="246" t="s">
        <v>229</v>
      </c>
      <c r="AF73" s="246" t="s">
        <v>227</v>
      </c>
      <c r="AG73" s="246" t="s">
        <v>228</v>
      </c>
      <c r="AH73" s="246" t="s">
        <v>228</v>
      </c>
      <c r="AI73" s="246" t="s">
        <v>228</v>
      </c>
      <c r="AJ73" s="246" t="s">
        <v>228</v>
      </c>
      <c r="AK73" s="246" t="s">
        <v>228</v>
      </c>
      <c r="AL73" s="246" t="s">
        <v>364</v>
      </c>
      <c r="AM73" s="246" t="s">
        <v>364</v>
      </c>
      <c r="AN73" s="246" t="s">
        <v>364</v>
      </c>
      <c r="AO73" s="246" t="s">
        <v>364</v>
      </c>
      <c r="AP73" s="246" t="s">
        <v>364</v>
      </c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</row>
    <row r="74" spans="1:53" x14ac:dyDescent="0.3">
      <c r="A74" s="246">
        <v>213468</v>
      </c>
      <c r="B74" s="246" t="s">
        <v>2162</v>
      </c>
      <c r="C74" s="246" t="s">
        <v>229</v>
      </c>
      <c r="D74" s="246" t="s">
        <v>227</v>
      </c>
      <c r="E74" s="246" t="s">
        <v>227</v>
      </c>
      <c r="F74" s="246" t="s">
        <v>227</v>
      </c>
      <c r="G74" s="246" t="s">
        <v>227</v>
      </c>
      <c r="H74" s="246" t="s">
        <v>229</v>
      </c>
      <c r="I74" s="246" t="s">
        <v>229</v>
      </c>
      <c r="J74" s="246" t="s">
        <v>229</v>
      </c>
      <c r="K74" s="246" t="s">
        <v>229</v>
      </c>
      <c r="L74" s="246" t="s">
        <v>229</v>
      </c>
      <c r="M74" s="246" t="s">
        <v>229</v>
      </c>
      <c r="N74" s="246" t="s">
        <v>229</v>
      </c>
      <c r="O74" s="246" t="s">
        <v>229</v>
      </c>
      <c r="P74" s="246" t="s">
        <v>229</v>
      </c>
      <c r="Q74" s="246" t="s">
        <v>229</v>
      </c>
      <c r="R74" s="246" t="s">
        <v>229</v>
      </c>
      <c r="S74" s="246" t="s">
        <v>229</v>
      </c>
      <c r="T74" s="246" t="s">
        <v>229</v>
      </c>
      <c r="U74" s="246" t="s">
        <v>229</v>
      </c>
      <c r="V74" s="246" t="s">
        <v>229</v>
      </c>
      <c r="W74" s="246" t="s">
        <v>227</v>
      </c>
      <c r="X74" s="246" t="s">
        <v>227</v>
      </c>
      <c r="Y74" s="246" t="s">
        <v>229</v>
      </c>
      <c r="Z74" s="246" t="s">
        <v>229</v>
      </c>
      <c r="AA74" s="246" t="s">
        <v>227</v>
      </c>
      <c r="AB74" s="246" t="s">
        <v>229</v>
      </c>
      <c r="AC74" s="246" t="s">
        <v>229</v>
      </c>
      <c r="AD74" s="246" t="s">
        <v>229</v>
      </c>
      <c r="AE74" s="246" t="s">
        <v>227</v>
      </c>
      <c r="AF74" s="246" t="s">
        <v>229</v>
      </c>
      <c r="AG74" s="246" t="s">
        <v>228</v>
      </c>
      <c r="AH74" s="246" t="s">
        <v>228</v>
      </c>
      <c r="AI74" s="246" t="s">
        <v>228</v>
      </c>
      <c r="AJ74" s="246" t="s">
        <v>228</v>
      </c>
      <c r="AK74" s="246" t="s">
        <v>228</v>
      </c>
      <c r="AL74" s="246" t="s">
        <v>364</v>
      </c>
      <c r="AM74" s="246" t="s">
        <v>364</v>
      </c>
      <c r="AN74" s="246" t="s">
        <v>364</v>
      </c>
      <c r="AO74" s="246" t="s">
        <v>364</v>
      </c>
      <c r="AP74" s="246" t="s">
        <v>364</v>
      </c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</row>
    <row r="75" spans="1:53" x14ac:dyDescent="0.3">
      <c r="A75" s="246">
        <v>213495</v>
      </c>
      <c r="B75" s="246" t="s">
        <v>2162</v>
      </c>
      <c r="C75" s="246" t="s">
        <v>229</v>
      </c>
      <c r="D75" s="246" t="s">
        <v>229</v>
      </c>
      <c r="E75" s="246" t="s">
        <v>229</v>
      </c>
      <c r="F75" s="246" t="s">
        <v>227</v>
      </c>
      <c r="G75" s="246" t="s">
        <v>227</v>
      </c>
      <c r="H75" s="246" t="s">
        <v>229</v>
      </c>
      <c r="I75" s="246" t="s">
        <v>229</v>
      </c>
      <c r="J75" s="246" t="s">
        <v>227</v>
      </c>
      <c r="K75" s="246" t="s">
        <v>229</v>
      </c>
      <c r="L75" s="246" t="s">
        <v>229</v>
      </c>
      <c r="M75" s="246" t="s">
        <v>227</v>
      </c>
      <c r="N75" s="246" t="s">
        <v>229</v>
      </c>
      <c r="O75" s="246" t="s">
        <v>229</v>
      </c>
      <c r="P75" s="246" t="s">
        <v>227</v>
      </c>
      <c r="Q75" s="246" t="s">
        <v>227</v>
      </c>
      <c r="R75" s="246" t="s">
        <v>229</v>
      </c>
      <c r="S75" s="246" t="s">
        <v>229</v>
      </c>
      <c r="T75" s="246" t="s">
        <v>229</v>
      </c>
      <c r="U75" s="246" t="s">
        <v>229</v>
      </c>
      <c r="V75" s="246" t="s">
        <v>229</v>
      </c>
      <c r="W75" s="246" t="s">
        <v>227</v>
      </c>
      <c r="X75" s="246" t="s">
        <v>229</v>
      </c>
      <c r="Y75" s="246" t="s">
        <v>227</v>
      </c>
      <c r="Z75" s="246" t="s">
        <v>227</v>
      </c>
      <c r="AA75" s="246" t="s">
        <v>227</v>
      </c>
      <c r="AB75" s="246" t="s">
        <v>229</v>
      </c>
      <c r="AC75" s="246" t="s">
        <v>229</v>
      </c>
      <c r="AD75" s="246" t="s">
        <v>229</v>
      </c>
      <c r="AE75" s="246" t="s">
        <v>229</v>
      </c>
      <c r="AF75" s="246" t="s">
        <v>229</v>
      </c>
      <c r="AG75" s="246" t="s">
        <v>228</v>
      </c>
      <c r="AH75" s="246" t="s">
        <v>228</v>
      </c>
      <c r="AI75" s="246" t="s">
        <v>228</v>
      </c>
      <c r="AJ75" s="246" t="s">
        <v>228</v>
      </c>
      <c r="AK75" s="246" t="s">
        <v>228</v>
      </c>
      <c r="AL75" s="246" t="s">
        <v>364</v>
      </c>
      <c r="AM75" s="246" t="s">
        <v>364</v>
      </c>
      <c r="AN75" s="246" t="s">
        <v>364</v>
      </c>
      <c r="AO75" s="246" t="s">
        <v>364</v>
      </c>
      <c r="AP75" s="246" t="s">
        <v>364</v>
      </c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</row>
    <row r="76" spans="1:53" x14ac:dyDescent="0.3">
      <c r="A76" s="246">
        <v>213502</v>
      </c>
      <c r="B76" s="246" t="s">
        <v>2162</v>
      </c>
      <c r="C76" s="246" t="s">
        <v>229</v>
      </c>
      <c r="D76" s="246" t="s">
        <v>229</v>
      </c>
      <c r="E76" s="246" t="s">
        <v>229</v>
      </c>
      <c r="F76" s="246" t="s">
        <v>229</v>
      </c>
      <c r="G76" s="246" t="s">
        <v>229</v>
      </c>
      <c r="H76" s="246" t="s">
        <v>227</v>
      </c>
      <c r="I76" s="246" t="s">
        <v>229</v>
      </c>
      <c r="J76" s="246" t="s">
        <v>229</v>
      </c>
      <c r="K76" s="246" t="s">
        <v>229</v>
      </c>
      <c r="L76" s="246" t="s">
        <v>229</v>
      </c>
      <c r="M76" s="246" t="s">
        <v>229</v>
      </c>
      <c r="N76" s="246" t="s">
        <v>229</v>
      </c>
      <c r="O76" s="246" t="s">
        <v>229</v>
      </c>
      <c r="P76" s="246" t="s">
        <v>229</v>
      </c>
      <c r="Q76" s="246" t="s">
        <v>229</v>
      </c>
      <c r="R76" s="246" t="s">
        <v>228</v>
      </c>
      <c r="S76" s="246" t="s">
        <v>229</v>
      </c>
      <c r="T76" s="246" t="s">
        <v>229</v>
      </c>
      <c r="U76" s="246" t="s">
        <v>229</v>
      </c>
      <c r="V76" s="246" t="s">
        <v>229</v>
      </c>
      <c r="W76" s="246" t="s">
        <v>229</v>
      </c>
      <c r="X76" s="246" t="s">
        <v>229</v>
      </c>
      <c r="Y76" s="246" t="s">
        <v>229</v>
      </c>
      <c r="Z76" s="246" t="s">
        <v>229</v>
      </c>
      <c r="AA76" s="246" t="s">
        <v>229</v>
      </c>
      <c r="AB76" s="246" t="s">
        <v>228</v>
      </c>
      <c r="AC76" s="246" t="s">
        <v>228</v>
      </c>
      <c r="AD76" s="246" t="s">
        <v>229</v>
      </c>
      <c r="AE76" s="246" t="s">
        <v>228</v>
      </c>
      <c r="AF76" s="246" t="s">
        <v>229</v>
      </c>
      <c r="AG76" s="246" t="s">
        <v>228</v>
      </c>
      <c r="AH76" s="246" t="s">
        <v>228</v>
      </c>
      <c r="AI76" s="246" t="s">
        <v>228</v>
      </c>
      <c r="AJ76" s="246" t="s">
        <v>228</v>
      </c>
      <c r="AK76" s="246" t="s">
        <v>228</v>
      </c>
      <c r="AL76" s="246" t="s">
        <v>364</v>
      </c>
      <c r="AM76" s="246" t="s">
        <v>364</v>
      </c>
      <c r="AN76" s="246" t="s">
        <v>364</v>
      </c>
      <c r="AO76" s="246" t="s">
        <v>364</v>
      </c>
      <c r="AP76" s="246" t="s">
        <v>364</v>
      </c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</row>
    <row r="77" spans="1:53" x14ac:dyDescent="0.3">
      <c r="A77" s="246">
        <v>213533</v>
      </c>
      <c r="B77" s="246" t="s">
        <v>2162</v>
      </c>
      <c r="C77" s="246" t="s">
        <v>229</v>
      </c>
      <c r="D77" s="246" t="s">
        <v>229</v>
      </c>
      <c r="E77" s="246" t="s">
        <v>229</v>
      </c>
      <c r="F77" s="246" t="s">
        <v>229</v>
      </c>
      <c r="G77" s="246" t="s">
        <v>227</v>
      </c>
      <c r="H77" s="246" t="s">
        <v>229</v>
      </c>
      <c r="I77" s="246" t="s">
        <v>229</v>
      </c>
      <c r="J77" s="246" t="s">
        <v>229</v>
      </c>
      <c r="K77" s="246" t="s">
        <v>229</v>
      </c>
      <c r="L77" s="246" t="s">
        <v>229</v>
      </c>
      <c r="M77" s="246" t="s">
        <v>227</v>
      </c>
      <c r="N77" s="246" t="s">
        <v>229</v>
      </c>
      <c r="O77" s="246" t="s">
        <v>229</v>
      </c>
      <c r="P77" s="246" t="s">
        <v>229</v>
      </c>
      <c r="Q77" s="246" t="s">
        <v>229</v>
      </c>
      <c r="R77" s="246" t="s">
        <v>227</v>
      </c>
      <c r="S77" s="246" t="s">
        <v>227</v>
      </c>
      <c r="T77" s="246" t="s">
        <v>229</v>
      </c>
      <c r="U77" s="246" t="s">
        <v>229</v>
      </c>
      <c r="V77" s="246" t="s">
        <v>229</v>
      </c>
      <c r="W77" s="246" t="s">
        <v>229</v>
      </c>
      <c r="X77" s="246" t="s">
        <v>229</v>
      </c>
      <c r="Y77" s="246" t="s">
        <v>228</v>
      </c>
      <c r="Z77" s="246" t="s">
        <v>229</v>
      </c>
      <c r="AA77" s="246" t="s">
        <v>227</v>
      </c>
      <c r="AB77" s="246" t="s">
        <v>227</v>
      </c>
      <c r="AC77" s="246" t="s">
        <v>229</v>
      </c>
      <c r="AD77" s="246" t="s">
        <v>229</v>
      </c>
      <c r="AE77" s="246" t="s">
        <v>229</v>
      </c>
      <c r="AF77" s="246" t="s">
        <v>229</v>
      </c>
      <c r="AG77" s="246" t="s">
        <v>228</v>
      </c>
      <c r="AH77" s="246" t="s">
        <v>228</v>
      </c>
      <c r="AI77" s="246" t="s">
        <v>228</v>
      </c>
      <c r="AJ77" s="246" t="s">
        <v>228</v>
      </c>
      <c r="AK77" s="246" t="s">
        <v>228</v>
      </c>
      <c r="AL77" s="246" t="s">
        <v>364</v>
      </c>
      <c r="AM77" s="246" t="s">
        <v>364</v>
      </c>
      <c r="AN77" s="246" t="s">
        <v>364</v>
      </c>
      <c r="AO77" s="246" t="s">
        <v>364</v>
      </c>
      <c r="AP77" s="246" t="s">
        <v>364</v>
      </c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</row>
    <row r="78" spans="1:53" x14ac:dyDescent="0.3">
      <c r="A78" s="246">
        <v>213575</v>
      </c>
      <c r="B78" s="246" t="s">
        <v>2162</v>
      </c>
      <c r="C78" s="246" t="s">
        <v>229</v>
      </c>
      <c r="D78" s="246" t="s">
        <v>227</v>
      </c>
      <c r="E78" s="246" t="s">
        <v>227</v>
      </c>
      <c r="F78" s="246" t="s">
        <v>229</v>
      </c>
      <c r="G78" s="246" t="s">
        <v>229</v>
      </c>
      <c r="H78" s="246" t="s">
        <v>229</v>
      </c>
      <c r="I78" s="246" t="s">
        <v>229</v>
      </c>
      <c r="J78" s="246" t="s">
        <v>227</v>
      </c>
      <c r="K78" s="246" t="s">
        <v>227</v>
      </c>
      <c r="L78" s="246" t="s">
        <v>229</v>
      </c>
      <c r="M78" s="246" t="s">
        <v>227</v>
      </c>
      <c r="N78" s="246" t="s">
        <v>229</v>
      </c>
      <c r="O78" s="246" t="s">
        <v>229</v>
      </c>
      <c r="P78" s="246" t="s">
        <v>229</v>
      </c>
      <c r="Q78" s="246" t="s">
        <v>229</v>
      </c>
      <c r="R78" s="246" t="s">
        <v>229</v>
      </c>
      <c r="S78" s="246" t="s">
        <v>229</v>
      </c>
      <c r="T78" s="246" t="s">
        <v>229</v>
      </c>
      <c r="U78" s="246" t="s">
        <v>229</v>
      </c>
      <c r="V78" s="246" t="s">
        <v>229</v>
      </c>
      <c r="W78" s="246" t="s">
        <v>227</v>
      </c>
      <c r="X78" s="246" t="s">
        <v>229</v>
      </c>
      <c r="Y78" s="246" t="s">
        <v>227</v>
      </c>
      <c r="Z78" s="246" t="s">
        <v>229</v>
      </c>
      <c r="AA78" s="246" t="s">
        <v>227</v>
      </c>
      <c r="AB78" s="246" t="s">
        <v>229</v>
      </c>
      <c r="AC78" s="246" t="s">
        <v>229</v>
      </c>
      <c r="AD78" s="246" t="s">
        <v>229</v>
      </c>
      <c r="AE78" s="246" t="s">
        <v>227</v>
      </c>
      <c r="AF78" s="246" t="s">
        <v>229</v>
      </c>
      <c r="AG78" s="246" t="s">
        <v>228</v>
      </c>
      <c r="AH78" s="246" t="s">
        <v>228</v>
      </c>
      <c r="AI78" s="246" t="s">
        <v>228</v>
      </c>
      <c r="AJ78" s="246" t="s">
        <v>228</v>
      </c>
      <c r="AK78" s="246" t="s">
        <v>228</v>
      </c>
      <c r="AL78" s="246" t="s">
        <v>364</v>
      </c>
      <c r="AM78" s="246" t="s">
        <v>364</v>
      </c>
      <c r="AN78" s="246" t="s">
        <v>364</v>
      </c>
      <c r="AO78" s="246" t="s">
        <v>364</v>
      </c>
      <c r="AP78" s="246" t="s">
        <v>364</v>
      </c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</row>
    <row r="79" spans="1:53" x14ac:dyDescent="0.3">
      <c r="A79" s="246">
        <v>213655</v>
      </c>
      <c r="B79" s="246" t="s">
        <v>2162</v>
      </c>
      <c r="C79" s="246" t="s">
        <v>229</v>
      </c>
      <c r="D79" s="246" t="s">
        <v>229</v>
      </c>
      <c r="E79" s="246" t="s">
        <v>229</v>
      </c>
      <c r="F79" s="246" t="s">
        <v>229</v>
      </c>
      <c r="G79" s="246" t="s">
        <v>229</v>
      </c>
      <c r="H79" s="246" t="s">
        <v>229</v>
      </c>
      <c r="I79" s="246" t="s">
        <v>229</v>
      </c>
      <c r="J79" s="246" t="s">
        <v>227</v>
      </c>
      <c r="K79" s="246" t="s">
        <v>229</v>
      </c>
      <c r="L79" s="246" t="s">
        <v>227</v>
      </c>
      <c r="M79" s="246" t="s">
        <v>229</v>
      </c>
      <c r="N79" s="246" t="s">
        <v>229</v>
      </c>
      <c r="O79" s="246" t="s">
        <v>229</v>
      </c>
      <c r="P79" s="246" t="s">
        <v>229</v>
      </c>
      <c r="Q79" s="246" t="s">
        <v>228</v>
      </c>
      <c r="R79" s="246" t="s">
        <v>229</v>
      </c>
      <c r="S79" s="246" t="s">
        <v>229</v>
      </c>
      <c r="T79" s="246" t="s">
        <v>229</v>
      </c>
      <c r="U79" s="246" t="s">
        <v>229</v>
      </c>
      <c r="V79" s="246" t="s">
        <v>229</v>
      </c>
      <c r="W79" s="246" t="s">
        <v>229</v>
      </c>
      <c r="X79" s="246" t="s">
        <v>229</v>
      </c>
      <c r="Y79" s="246" t="s">
        <v>229</v>
      </c>
      <c r="Z79" s="246" t="s">
        <v>229</v>
      </c>
      <c r="AA79" s="246" t="s">
        <v>229</v>
      </c>
      <c r="AB79" s="246" t="s">
        <v>229</v>
      </c>
      <c r="AC79" s="246" t="s">
        <v>229</v>
      </c>
      <c r="AD79" s="246" t="s">
        <v>227</v>
      </c>
      <c r="AE79" s="246" t="s">
        <v>228</v>
      </c>
      <c r="AF79" s="246" t="s">
        <v>229</v>
      </c>
      <c r="AG79" s="246" t="s">
        <v>228</v>
      </c>
      <c r="AH79" s="246" t="s">
        <v>228</v>
      </c>
      <c r="AI79" s="246" t="s">
        <v>228</v>
      </c>
      <c r="AJ79" s="246" t="s">
        <v>228</v>
      </c>
      <c r="AK79" s="246" t="s">
        <v>228</v>
      </c>
      <c r="AL79" s="246" t="s">
        <v>364</v>
      </c>
      <c r="AM79" s="246" t="s">
        <v>364</v>
      </c>
      <c r="AN79" s="246" t="s">
        <v>364</v>
      </c>
      <c r="AO79" s="246" t="s">
        <v>364</v>
      </c>
      <c r="AP79" s="246" t="s">
        <v>364</v>
      </c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</row>
    <row r="80" spans="1:53" x14ac:dyDescent="0.3">
      <c r="A80" s="246">
        <v>213777</v>
      </c>
      <c r="B80" s="246" t="s">
        <v>2162</v>
      </c>
      <c r="C80" s="246" t="s">
        <v>227</v>
      </c>
      <c r="D80" s="246" t="s">
        <v>227</v>
      </c>
      <c r="E80" s="246" t="s">
        <v>227</v>
      </c>
      <c r="F80" s="246" t="s">
        <v>227</v>
      </c>
      <c r="G80" s="246" t="s">
        <v>229</v>
      </c>
      <c r="H80" s="246" t="s">
        <v>229</v>
      </c>
      <c r="I80" s="246" t="s">
        <v>229</v>
      </c>
      <c r="J80" s="246" t="s">
        <v>229</v>
      </c>
      <c r="K80" s="246" t="s">
        <v>229</v>
      </c>
      <c r="L80" s="246" t="s">
        <v>227</v>
      </c>
      <c r="M80" s="246" t="s">
        <v>229</v>
      </c>
      <c r="N80" s="246" t="s">
        <v>229</v>
      </c>
      <c r="O80" s="246" t="s">
        <v>229</v>
      </c>
      <c r="P80" s="246" t="s">
        <v>227</v>
      </c>
      <c r="Q80" s="246" t="s">
        <v>229</v>
      </c>
      <c r="R80" s="246" t="s">
        <v>227</v>
      </c>
      <c r="S80" s="246" t="s">
        <v>229</v>
      </c>
      <c r="T80" s="246" t="s">
        <v>227</v>
      </c>
      <c r="U80" s="246" t="s">
        <v>229</v>
      </c>
      <c r="V80" s="246" t="s">
        <v>229</v>
      </c>
      <c r="W80" s="246" t="s">
        <v>227</v>
      </c>
      <c r="X80" s="246" t="s">
        <v>227</v>
      </c>
      <c r="Y80" s="246" t="s">
        <v>227</v>
      </c>
      <c r="Z80" s="246" t="s">
        <v>229</v>
      </c>
      <c r="AA80" s="246" t="s">
        <v>227</v>
      </c>
      <c r="AB80" s="246" t="s">
        <v>229</v>
      </c>
      <c r="AC80" s="246" t="s">
        <v>229</v>
      </c>
      <c r="AD80" s="246" t="s">
        <v>229</v>
      </c>
      <c r="AE80" s="246" t="s">
        <v>229</v>
      </c>
      <c r="AF80" s="246" t="s">
        <v>229</v>
      </c>
      <c r="AG80" s="246" t="s">
        <v>228</v>
      </c>
      <c r="AH80" s="246" t="s">
        <v>228</v>
      </c>
      <c r="AI80" s="246" t="s">
        <v>228</v>
      </c>
      <c r="AJ80" s="246" t="s">
        <v>228</v>
      </c>
      <c r="AK80" s="246" t="s">
        <v>228</v>
      </c>
      <c r="AL80" s="246" t="s">
        <v>364</v>
      </c>
      <c r="AM80" s="246" t="s">
        <v>364</v>
      </c>
      <c r="AN80" s="246" t="s">
        <v>364</v>
      </c>
      <c r="AO80" s="246" t="s">
        <v>364</v>
      </c>
      <c r="AP80" s="246" t="s">
        <v>364</v>
      </c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</row>
    <row r="81" spans="1:53" x14ac:dyDescent="0.3">
      <c r="A81" s="246">
        <v>213851</v>
      </c>
      <c r="B81" s="246" t="s">
        <v>2162</v>
      </c>
      <c r="C81" s="246" t="s">
        <v>229</v>
      </c>
      <c r="D81" s="246" t="s">
        <v>229</v>
      </c>
      <c r="E81" s="246" t="s">
        <v>229</v>
      </c>
      <c r="F81" s="246" t="s">
        <v>229</v>
      </c>
      <c r="G81" s="246" t="s">
        <v>229</v>
      </c>
      <c r="H81" s="246" t="s">
        <v>229</v>
      </c>
      <c r="I81" s="246" t="s">
        <v>229</v>
      </c>
      <c r="J81" s="246" t="s">
        <v>229</v>
      </c>
      <c r="K81" s="246" t="s">
        <v>229</v>
      </c>
      <c r="L81" s="246" t="s">
        <v>229</v>
      </c>
      <c r="M81" s="246" t="s">
        <v>229</v>
      </c>
      <c r="N81" s="246" t="s">
        <v>229</v>
      </c>
      <c r="O81" s="246" t="s">
        <v>229</v>
      </c>
      <c r="P81" s="246" t="s">
        <v>229</v>
      </c>
      <c r="Q81" s="246" t="s">
        <v>229</v>
      </c>
      <c r="R81" s="246" t="s">
        <v>229</v>
      </c>
      <c r="S81" s="246" t="s">
        <v>229</v>
      </c>
      <c r="T81" s="246" t="s">
        <v>229</v>
      </c>
      <c r="U81" s="246" t="s">
        <v>229</v>
      </c>
      <c r="V81" s="246" t="s">
        <v>229</v>
      </c>
      <c r="W81" s="246" t="s">
        <v>229</v>
      </c>
      <c r="X81" s="246" t="s">
        <v>229</v>
      </c>
      <c r="Y81" s="246" t="s">
        <v>229</v>
      </c>
      <c r="Z81" s="246" t="s">
        <v>229</v>
      </c>
      <c r="AA81" s="246" t="s">
        <v>229</v>
      </c>
      <c r="AB81" s="246" t="s">
        <v>229</v>
      </c>
      <c r="AC81" s="246" t="s">
        <v>229</v>
      </c>
      <c r="AD81" s="246" t="s">
        <v>229</v>
      </c>
      <c r="AE81" s="246" t="s">
        <v>229</v>
      </c>
      <c r="AF81" s="246" t="s">
        <v>229</v>
      </c>
      <c r="AG81" s="246" t="s">
        <v>228</v>
      </c>
      <c r="AH81" s="246" t="s">
        <v>228</v>
      </c>
      <c r="AI81" s="246" t="s">
        <v>228</v>
      </c>
      <c r="AJ81" s="246" t="s">
        <v>228</v>
      </c>
      <c r="AK81" s="246" t="s">
        <v>228</v>
      </c>
      <c r="AL81" s="246" t="s">
        <v>364</v>
      </c>
      <c r="AM81" s="246" t="s">
        <v>364</v>
      </c>
      <c r="AN81" s="246" t="s">
        <v>364</v>
      </c>
      <c r="AO81" s="246" t="s">
        <v>364</v>
      </c>
      <c r="AP81" s="246" t="s">
        <v>364</v>
      </c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</row>
    <row r="82" spans="1:53" x14ac:dyDescent="0.3">
      <c r="A82" s="246">
        <v>213908</v>
      </c>
      <c r="B82" s="246" t="s">
        <v>2162</v>
      </c>
      <c r="C82" s="246" t="s">
        <v>229</v>
      </c>
      <c r="D82" s="246" t="s">
        <v>229</v>
      </c>
      <c r="E82" s="246" t="s">
        <v>229</v>
      </c>
      <c r="F82" s="246" t="s">
        <v>227</v>
      </c>
      <c r="G82" s="246" t="s">
        <v>229</v>
      </c>
      <c r="H82" s="246" t="s">
        <v>229</v>
      </c>
      <c r="I82" s="246" t="s">
        <v>229</v>
      </c>
      <c r="J82" s="246" t="s">
        <v>229</v>
      </c>
      <c r="K82" s="246" t="s">
        <v>229</v>
      </c>
      <c r="L82" s="246" t="s">
        <v>229</v>
      </c>
      <c r="M82" s="246" t="s">
        <v>229</v>
      </c>
      <c r="N82" s="246" t="s">
        <v>229</v>
      </c>
      <c r="O82" s="246" t="s">
        <v>229</v>
      </c>
      <c r="P82" s="246" t="s">
        <v>229</v>
      </c>
      <c r="Q82" s="246" t="s">
        <v>229</v>
      </c>
      <c r="R82" s="246" t="s">
        <v>229</v>
      </c>
      <c r="S82" s="246" t="s">
        <v>229</v>
      </c>
      <c r="T82" s="246" t="s">
        <v>229</v>
      </c>
      <c r="U82" s="246" t="s">
        <v>229</v>
      </c>
      <c r="V82" s="246" t="s">
        <v>229</v>
      </c>
      <c r="W82" s="246" t="s">
        <v>229</v>
      </c>
      <c r="X82" s="246" t="s">
        <v>227</v>
      </c>
      <c r="Y82" s="246" t="s">
        <v>229</v>
      </c>
      <c r="Z82" s="246" t="s">
        <v>229</v>
      </c>
      <c r="AA82" s="246" t="s">
        <v>227</v>
      </c>
      <c r="AB82" s="246" t="s">
        <v>229</v>
      </c>
      <c r="AC82" s="246" t="s">
        <v>229</v>
      </c>
      <c r="AD82" s="246" t="s">
        <v>229</v>
      </c>
      <c r="AE82" s="246" t="s">
        <v>229</v>
      </c>
      <c r="AF82" s="246" t="s">
        <v>229</v>
      </c>
      <c r="AG82" s="246" t="s">
        <v>228</v>
      </c>
      <c r="AH82" s="246" t="s">
        <v>228</v>
      </c>
      <c r="AI82" s="246" t="s">
        <v>228</v>
      </c>
      <c r="AJ82" s="246" t="s">
        <v>228</v>
      </c>
      <c r="AK82" s="246" t="s">
        <v>228</v>
      </c>
      <c r="AL82" s="246" t="s">
        <v>364</v>
      </c>
      <c r="AM82" s="246" t="s">
        <v>364</v>
      </c>
      <c r="AN82" s="246" t="s">
        <v>364</v>
      </c>
      <c r="AO82" s="246" t="s">
        <v>364</v>
      </c>
      <c r="AP82" s="246" t="s">
        <v>364</v>
      </c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</row>
    <row r="83" spans="1:53" x14ac:dyDescent="0.3">
      <c r="A83" s="246">
        <v>213944</v>
      </c>
      <c r="B83" s="246" t="s">
        <v>2162</v>
      </c>
      <c r="C83" s="246" t="s">
        <v>229</v>
      </c>
      <c r="D83" s="246" t="s">
        <v>227</v>
      </c>
      <c r="E83" s="246" t="s">
        <v>227</v>
      </c>
      <c r="F83" s="246" t="s">
        <v>227</v>
      </c>
      <c r="G83" s="246" t="s">
        <v>227</v>
      </c>
      <c r="H83" s="246" t="s">
        <v>229</v>
      </c>
      <c r="I83" s="246" t="s">
        <v>229</v>
      </c>
      <c r="J83" s="246" t="s">
        <v>229</v>
      </c>
      <c r="K83" s="246" t="s">
        <v>227</v>
      </c>
      <c r="L83" s="246" t="s">
        <v>229</v>
      </c>
      <c r="M83" s="246" t="s">
        <v>229</v>
      </c>
      <c r="N83" s="246" t="s">
        <v>229</v>
      </c>
      <c r="O83" s="246" t="s">
        <v>229</v>
      </c>
      <c r="P83" s="246" t="s">
        <v>229</v>
      </c>
      <c r="Q83" s="246" t="s">
        <v>227</v>
      </c>
      <c r="R83" s="246" t="s">
        <v>229</v>
      </c>
      <c r="S83" s="246" t="s">
        <v>229</v>
      </c>
      <c r="T83" s="246" t="s">
        <v>229</v>
      </c>
      <c r="U83" s="246" t="s">
        <v>229</v>
      </c>
      <c r="V83" s="246" t="s">
        <v>229</v>
      </c>
      <c r="W83" s="246" t="s">
        <v>229</v>
      </c>
      <c r="X83" s="246" t="s">
        <v>229</v>
      </c>
      <c r="Y83" s="246" t="s">
        <v>227</v>
      </c>
      <c r="Z83" s="246" t="s">
        <v>227</v>
      </c>
      <c r="AA83" s="246" t="s">
        <v>227</v>
      </c>
      <c r="AB83" s="246" t="s">
        <v>229</v>
      </c>
      <c r="AC83" s="246" t="s">
        <v>229</v>
      </c>
      <c r="AD83" s="246" t="s">
        <v>229</v>
      </c>
      <c r="AE83" s="246" t="s">
        <v>227</v>
      </c>
      <c r="AF83" s="246" t="s">
        <v>227</v>
      </c>
      <c r="AG83" s="246" t="s">
        <v>228</v>
      </c>
      <c r="AH83" s="246" t="s">
        <v>228</v>
      </c>
      <c r="AI83" s="246" t="s">
        <v>228</v>
      </c>
      <c r="AJ83" s="246" t="s">
        <v>228</v>
      </c>
      <c r="AK83" s="246" t="s">
        <v>228</v>
      </c>
      <c r="AL83" s="246" t="s">
        <v>364</v>
      </c>
      <c r="AM83" s="246" t="s">
        <v>364</v>
      </c>
      <c r="AN83" s="246" t="s">
        <v>364</v>
      </c>
      <c r="AO83" s="246" t="s">
        <v>364</v>
      </c>
      <c r="AP83" s="246" t="s">
        <v>364</v>
      </c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</row>
    <row r="84" spans="1:53" x14ac:dyDescent="0.3">
      <c r="A84" s="246">
        <v>213945</v>
      </c>
      <c r="B84" s="246" t="s">
        <v>2162</v>
      </c>
      <c r="C84" s="246" t="s">
        <v>229</v>
      </c>
      <c r="D84" s="246" t="s">
        <v>229</v>
      </c>
      <c r="E84" s="246" t="s">
        <v>229</v>
      </c>
      <c r="F84" s="246" t="s">
        <v>229</v>
      </c>
      <c r="G84" s="246" t="s">
        <v>229</v>
      </c>
      <c r="H84" s="246" t="s">
        <v>229</v>
      </c>
      <c r="I84" s="246" t="s">
        <v>229</v>
      </c>
      <c r="J84" s="246" t="s">
        <v>227</v>
      </c>
      <c r="K84" s="246" t="s">
        <v>229</v>
      </c>
      <c r="L84" s="246" t="s">
        <v>229</v>
      </c>
      <c r="M84" s="246" t="s">
        <v>229</v>
      </c>
      <c r="N84" s="246" t="s">
        <v>229</v>
      </c>
      <c r="O84" s="246" t="s">
        <v>229</v>
      </c>
      <c r="P84" s="246" t="s">
        <v>229</v>
      </c>
      <c r="Q84" s="246" t="s">
        <v>229</v>
      </c>
      <c r="R84" s="246" t="s">
        <v>229</v>
      </c>
      <c r="S84" s="246" t="s">
        <v>229</v>
      </c>
      <c r="T84" s="246" t="s">
        <v>229</v>
      </c>
      <c r="U84" s="246" t="s">
        <v>229</v>
      </c>
      <c r="V84" s="246" t="s">
        <v>229</v>
      </c>
      <c r="W84" s="246" t="s">
        <v>229</v>
      </c>
      <c r="X84" s="246" t="s">
        <v>229</v>
      </c>
      <c r="Y84" s="246" t="s">
        <v>229</v>
      </c>
      <c r="Z84" s="246" t="s">
        <v>229</v>
      </c>
      <c r="AA84" s="246" t="s">
        <v>228</v>
      </c>
      <c r="AB84" s="246" t="s">
        <v>227</v>
      </c>
      <c r="AC84" s="246" t="s">
        <v>229</v>
      </c>
      <c r="AD84" s="246" t="s">
        <v>227</v>
      </c>
      <c r="AE84" s="246" t="s">
        <v>229</v>
      </c>
      <c r="AF84" s="246" t="s">
        <v>229</v>
      </c>
      <c r="AG84" s="246" t="s">
        <v>228</v>
      </c>
      <c r="AH84" s="246" t="s">
        <v>228</v>
      </c>
      <c r="AI84" s="246" t="s">
        <v>228</v>
      </c>
      <c r="AJ84" s="246" t="s">
        <v>228</v>
      </c>
      <c r="AK84" s="246" t="s">
        <v>228</v>
      </c>
      <c r="AL84" s="246" t="s">
        <v>364</v>
      </c>
      <c r="AM84" s="246" t="s">
        <v>364</v>
      </c>
      <c r="AN84" s="246" t="s">
        <v>364</v>
      </c>
      <c r="AO84" s="246" t="s">
        <v>364</v>
      </c>
      <c r="AP84" s="246" t="s">
        <v>364</v>
      </c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</row>
    <row r="85" spans="1:53" x14ac:dyDescent="0.3">
      <c r="A85" s="246">
        <v>214004</v>
      </c>
      <c r="B85" s="246" t="s">
        <v>2162</v>
      </c>
      <c r="C85" s="246" t="s">
        <v>229</v>
      </c>
      <c r="D85" s="246" t="s">
        <v>227</v>
      </c>
      <c r="E85" s="246" t="s">
        <v>227</v>
      </c>
      <c r="F85" s="246" t="s">
        <v>229</v>
      </c>
      <c r="G85" s="246" t="s">
        <v>227</v>
      </c>
      <c r="H85" s="246" t="s">
        <v>227</v>
      </c>
      <c r="I85" s="246" t="s">
        <v>229</v>
      </c>
      <c r="J85" s="246" t="s">
        <v>228</v>
      </c>
      <c r="K85" s="246" t="s">
        <v>229</v>
      </c>
      <c r="L85" s="246" t="s">
        <v>227</v>
      </c>
      <c r="M85" s="246" t="s">
        <v>227</v>
      </c>
      <c r="N85" s="246" t="s">
        <v>229</v>
      </c>
      <c r="O85" s="246" t="s">
        <v>229</v>
      </c>
      <c r="P85" s="246" t="s">
        <v>229</v>
      </c>
      <c r="Q85" s="246" t="s">
        <v>229</v>
      </c>
      <c r="R85" s="246" t="s">
        <v>229</v>
      </c>
      <c r="S85" s="246" t="s">
        <v>229</v>
      </c>
      <c r="T85" s="246" t="s">
        <v>229</v>
      </c>
      <c r="U85" s="246" t="s">
        <v>229</v>
      </c>
      <c r="V85" s="246" t="s">
        <v>229</v>
      </c>
      <c r="W85" s="246" t="s">
        <v>227</v>
      </c>
      <c r="X85" s="246" t="s">
        <v>229</v>
      </c>
      <c r="Y85" s="246" t="s">
        <v>227</v>
      </c>
      <c r="Z85" s="246" t="s">
        <v>229</v>
      </c>
      <c r="AA85" s="246" t="s">
        <v>229</v>
      </c>
      <c r="AB85" s="246" t="s">
        <v>229</v>
      </c>
      <c r="AC85" s="246" t="s">
        <v>229</v>
      </c>
      <c r="AD85" s="246" t="s">
        <v>229</v>
      </c>
      <c r="AE85" s="246" t="s">
        <v>229</v>
      </c>
      <c r="AF85" s="246" t="s">
        <v>227</v>
      </c>
      <c r="AG85" s="246" t="s">
        <v>228</v>
      </c>
      <c r="AH85" s="246" t="s">
        <v>228</v>
      </c>
      <c r="AI85" s="246" t="s">
        <v>228</v>
      </c>
      <c r="AJ85" s="246" t="s">
        <v>228</v>
      </c>
      <c r="AK85" s="246" t="s">
        <v>228</v>
      </c>
      <c r="AL85" s="246" t="s">
        <v>364</v>
      </c>
      <c r="AM85" s="246" t="s">
        <v>364</v>
      </c>
      <c r="AN85" s="246" t="s">
        <v>364</v>
      </c>
      <c r="AO85" s="246" t="s">
        <v>364</v>
      </c>
      <c r="AP85" s="246" t="s">
        <v>364</v>
      </c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</row>
    <row r="86" spans="1:53" x14ac:dyDescent="0.3">
      <c r="A86" s="246">
        <v>214013</v>
      </c>
      <c r="B86" s="246" t="s">
        <v>2162</v>
      </c>
      <c r="C86" s="246" t="s">
        <v>227</v>
      </c>
      <c r="D86" s="246" t="s">
        <v>227</v>
      </c>
      <c r="E86" s="246" t="s">
        <v>227</v>
      </c>
      <c r="F86" s="246" t="s">
        <v>227</v>
      </c>
      <c r="G86" s="246" t="s">
        <v>227</v>
      </c>
      <c r="H86" s="246" t="s">
        <v>229</v>
      </c>
      <c r="I86" s="246" t="s">
        <v>229</v>
      </c>
      <c r="J86" s="246" t="s">
        <v>227</v>
      </c>
      <c r="K86" s="246" t="s">
        <v>229</v>
      </c>
      <c r="L86" s="246" t="s">
        <v>229</v>
      </c>
      <c r="M86" s="246" t="s">
        <v>229</v>
      </c>
      <c r="N86" s="246" t="s">
        <v>227</v>
      </c>
      <c r="O86" s="246" t="s">
        <v>227</v>
      </c>
      <c r="P86" s="246" t="s">
        <v>227</v>
      </c>
      <c r="Q86" s="246" t="s">
        <v>229</v>
      </c>
      <c r="R86" s="246" t="s">
        <v>227</v>
      </c>
      <c r="S86" s="246" t="s">
        <v>229</v>
      </c>
      <c r="T86" s="246" t="s">
        <v>229</v>
      </c>
      <c r="U86" s="246" t="s">
        <v>229</v>
      </c>
      <c r="V86" s="246" t="s">
        <v>229</v>
      </c>
      <c r="W86" s="246" t="s">
        <v>229</v>
      </c>
      <c r="X86" s="246" t="s">
        <v>229</v>
      </c>
      <c r="Y86" s="246" t="s">
        <v>227</v>
      </c>
      <c r="Z86" s="246" t="s">
        <v>229</v>
      </c>
      <c r="AA86" s="246" t="s">
        <v>227</v>
      </c>
      <c r="AB86" s="246" t="s">
        <v>229</v>
      </c>
      <c r="AC86" s="246" t="s">
        <v>229</v>
      </c>
      <c r="AD86" s="246" t="s">
        <v>229</v>
      </c>
      <c r="AE86" s="246" t="s">
        <v>227</v>
      </c>
      <c r="AF86" s="246" t="s">
        <v>229</v>
      </c>
      <c r="AG86" s="246" t="s">
        <v>228</v>
      </c>
      <c r="AH86" s="246" t="s">
        <v>228</v>
      </c>
      <c r="AI86" s="246" t="s">
        <v>228</v>
      </c>
      <c r="AJ86" s="246" t="s">
        <v>228</v>
      </c>
      <c r="AK86" s="246" t="s">
        <v>228</v>
      </c>
      <c r="AL86" s="246" t="s">
        <v>364</v>
      </c>
      <c r="AM86" s="246" t="s">
        <v>364</v>
      </c>
      <c r="AN86" s="246" t="s">
        <v>364</v>
      </c>
      <c r="AO86" s="246" t="s">
        <v>364</v>
      </c>
      <c r="AP86" s="246" t="s">
        <v>364</v>
      </c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</row>
    <row r="87" spans="1:53" x14ac:dyDescent="0.3">
      <c r="A87" s="246">
        <v>214038</v>
      </c>
      <c r="B87" s="246" t="s">
        <v>2162</v>
      </c>
      <c r="C87" s="246" t="s">
        <v>229</v>
      </c>
      <c r="D87" s="246" t="s">
        <v>229</v>
      </c>
      <c r="E87" s="246" t="s">
        <v>229</v>
      </c>
      <c r="F87" s="246" t="s">
        <v>229</v>
      </c>
      <c r="G87" s="246" t="s">
        <v>229</v>
      </c>
      <c r="H87" s="246" t="s">
        <v>229</v>
      </c>
      <c r="I87" s="246" t="s">
        <v>227</v>
      </c>
      <c r="J87" s="246" t="s">
        <v>229</v>
      </c>
      <c r="K87" s="246" t="s">
        <v>227</v>
      </c>
      <c r="L87" s="246" t="s">
        <v>229</v>
      </c>
      <c r="M87" s="246" t="s">
        <v>227</v>
      </c>
      <c r="N87" s="246" t="s">
        <v>227</v>
      </c>
      <c r="O87" s="246" t="s">
        <v>229</v>
      </c>
      <c r="P87" s="246" t="s">
        <v>229</v>
      </c>
      <c r="Q87" s="246" t="s">
        <v>229</v>
      </c>
      <c r="R87" s="246" t="s">
        <v>228</v>
      </c>
      <c r="S87" s="246" t="s">
        <v>227</v>
      </c>
      <c r="T87" s="246" t="s">
        <v>229</v>
      </c>
      <c r="U87" s="246" t="s">
        <v>229</v>
      </c>
      <c r="V87" s="246" t="s">
        <v>229</v>
      </c>
      <c r="W87" s="246" t="s">
        <v>229</v>
      </c>
      <c r="X87" s="246" t="s">
        <v>227</v>
      </c>
      <c r="Y87" s="246" t="s">
        <v>228</v>
      </c>
      <c r="Z87" s="246" t="s">
        <v>229</v>
      </c>
      <c r="AA87" s="246" t="s">
        <v>229</v>
      </c>
      <c r="AB87" s="246" t="s">
        <v>229</v>
      </c>
      <c r="AC87" s="246" t="s">
        <v>229</v>
      </c>
      <c r="AD87" s="246" t="s">
        <v>228</v>
      </c>
      <c r="AE87" s="246" t="s">
        <v>228</v>
      </c>
      <c r="AF87" s="246" t="s">
        <v>229</v>
      </c>
      <c r="AG87" s="246" t="s">
        <v>228</v>
      </c>
      <c r="AH87" s="246" t="s">
        <v>228</v>
      </c>
      <c r="AI87" s="246" t="s">
        <v>228</v>
      </c>
      <c r="AJ87" s="246" t="s">
        <v>228</v>
      </c>
      <c r="AK87" s="246" t="s">
        <v>228</v>
      </c>
      <c r="AL87" s="246" t="s">
        <v>364</v>
      </c>
      <c r="AM87" s="246" t="s">
        <v>364</v>
      </c>
      <c r="AN87" s="246" t="s">
        <v>364</v>
      </c>
      <c r="AO87" s="246" t="s">
        <v>364</v>
      </c>
      <c r="AP87" s="246" t="s">
        <v>364</v>
      </c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</row>
    <row r="88" spans="1:53" x14ac:dyDescent="0.3">
      <c r="A88" s="246">
        <v>214056</v>
      </c>
      <c r="B88" s="246" t="s">
        <v>2162</v>
      </c>
      <c r="C88" s="246" t="s">
        <v>229</v>
      </c>
      <c r="D88" s="246" t="s">
        <v>227</v>
      </c>
      <c r="E88" s="246" t="s">
        <v>229</v>
      </c>
      <c r="F88" s="246" t="s">
        <v>229</v>
      </c>
      <c r="G88" s="246" t="s">
        <v>227</v>
      </c>
      <c r="H88" s="246" t="s">
        <v>229</v>
      </c>
      <c r="I88" s="246" t="s">
        <v>229</v>
      </c>
      <c r="J88" s="246" t="s">
        <v>229</v>
      </c>
      <c r="K88" s="246" t="s">
        <v>227</v>
      </c>
      <c r="L88" s="246" t="s">
        <v>229</v>
      </c>
      <c r="M88" s="246" t="s">
        <v>229</v>
      </c>
      <c r="N88" s="246" t="s">
        <v>227</v>
      </c>
      <c r="O88" s="246" t="s">
        <v>229</v>
      </c>
      <c r="P88" s="246" t="s">
        <v>229</v>
      </c>
      <c r="Q88" s="246" t="s">
        <v>229</v>
      </c>
      <c r="R88" s="246" t="s">
        <v>227</v>
      </c>
      <c r="S88" s="246" t="s">
        <v>229</v>
      </c>
      <c r="T88" s="246" t="s">
        <v>229</v>
      </c>
      <c r="U88" s="246" t="s">
        <v>229</v>
      </c>
      <c r="V88" s="246" t="s">
        <v>229</v>
      </c>
      <c r="W88" s="246" t="s">
        <v>227</v>
      </c>
      <c r="X88" s="246" t="s">
        <v>229</v>
      </c>
      <c r="Y88" s="246" t="s">
        <v>227</v>
      </c>
      <c r="Z88" s="246" t="s">
        <v>229</v>
      </c>
      <c r="AA88" s="246" t="s">
        <v>227</v>
      </c>
      <c r="AB88" s="246" t="s">
        <v>229</v>
      </c>
      <c r="AC88" s="246" t="s">
        <v>229</v>
      </c>
      <c r="AD88" s="246" t="s">
        <v>227</v>
      </c>
      <c r="AE88" s="246" t="s">
        <v>229</v>
      </c>
      <c r="AF88" s="246" t="s">
        <v>229</v>
      </c>
      <c r="AG88" s="246" t="s">
        <v>228</v>
      </c>
      <c r="AH88" s="246" t="s">
        <v>228</v>
      </c>
      <c r="AI88" s="246" t="s">
        <v>228</v>
      </c>
      <c r="AJ88" s="246" t="s">
        <v>228</v>
      </c>
      <c r="AK88" s="246" t="s">
        <v>228</v>
      </c>
      <c r="AL88" s="246" t="s">
        <v>364</v>
      </c>
      <c r="AM88" s="246" t="s">
        <v>364</v>
      </c>
      <c r="AN88" s="246" t="s">
        <v>364</v>
      </c>
      <c r="AO88" s="246" t="s">
        <v>364</v>
      </c>
      <c r="AP88" s="246" t="s">
        <v>364</v>
      </c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</row>
    <row r="89" spans="1:53" x14ac:dyDescent="0.3">
      <c r="A89" s="246">
        <v>214063</v>
      </c>
      <c r="B89" s="246" t="s">
        <v>2162</v>
      </c>
      <c r="C89" s="246" t="s">
        <v>227</v>
      </c>
      <c r="D89" s="246" t="s">
        <v>229</v>
      </c>
      <c r="E89" s="246" t="s">
        <v>227</v>
      </c>
      <c r="F89" s="246" t="s">
        <v>229</v>
      </c>
      <c r="G89" s="246" t="s">
        <v>227</v>
      </c>
      <c r="H89" s="246" t="s">
        <v>229</v>
      </c>
      <c r="I89" s="246" t="s">
        <v>229</v>
      </c>
      <c r="J89" s="246" t="s">
        <v>227</v>
      </c>
      <c r="K89" s="246" t="s">
        <v>229</v>
      </c>
      <c r="L89" s="246" t="s">
        <v>229</v>
      </c>
      <c r="M89" s="246" t="s">
        <v>229</v>
      </c>
      <c r="N89" s="246" t="s">
        <v>229</v>
      </c>
      <c r="O89" s="246" t="s">
        <v>229</v>
      </c>
      <c r="P89" s="246" t="s">
        <v>229</v>
      </c>
      <c r="Q89" s="246" t="s">
        <v>227</v>
      </c>
      <c r="R89" s="246" t="s">
        <v>229</v>
      </c>
      <c r="S89" s="246" t="s">
        <v>229</v>
      </c>
      <c r="T89" s="246" t="s">
        <v>229</v>
      </c>
      <c r="U89" s="246" t="s">
        <v>229</v>
      </c>
      <c r="V89" s="246" t="s">
        <v>227</v>
      </c>
      <c r="W89" s="246" t="s">
        <v>229</v>
      </c>
      <c r="X89" s="246" t="s">
        <v>229</v>
      </c>
      <c r="Y89" s="246" t="s">
        <v>228</v>
      </c>
      <c r="Z89" s="246" t="s">
        <v>229</v>
      </c>
      <c r="AA89" s="246" t="s">
        <v>229</v>
      </c>
      <c r="AB89" s="246" t="s">
        <v>229</v>
      </c>
      <c r="AC89" s="246" t="s">
        <v>229</v>
      </c>
      <c r="AD89" s="246" t="s">
        <v>229</v>
      </c>
      <c r="AE89" s="246" t="s">
        <v>227</v>
      </c>
      <c r="AF89" s="246" t="s">
        <v>229</v>
      </c>
      <c r="AG89" s="246" t="s">
        <v>228</v>
      </c>
      <c r="AH89" s="246" t="s">
        <v>228</v>
      </c>
      <c r="AI89" s="246" t="s">
        <v>228</v>
      </c>
      <c r="AJ89" s="246" t="s">
        <v>228</v>
      </c>
      <c r="AK89" s="246" t="s">
        <v>228</v>
      </c>
      <c r="AL89" s="246" t="s">
        <v>364</v>
      </c>
      <c r="AM89" s="246" t="s">
        <v>364</v>
      </c>
      <c r="AN89" s="246" t="s">
        <v>364</v>
      </c>
      <c r="AO89" s="246" t="s">
        <v>364</v>
      </c>
      <c r="AP89" s="246" t="s">
        <v>364</v>
      </c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</row>
    <row r="90" spans="1:53" x14ac:dyDescent="0.3">
      <c r="A90" s="246">
        <v>214119</v>
      </c>
      <c r="B90" s="246" t="s">
        <v>2162</v>
      </c>
      <c r="C90" s="246" t="s">
        <v>227</v>
      </c>
      <c r="D90" s="246" t="s">
        <v>229</v>
      </c>
      <c r="E90" s="246" t="s">
        <v>229</v>
      </c>
      <c r="F90" s="246" t="s">
        <v>227</v>
      </c>
      <c r="G90" s="246" t="s">
        <v>229</v>
      </c>
      <c r="H90" s="246" t="s">
        <v>227</v>
      </c>
      <c r="I90" s="246" t="s">
        <v>229</v>
      </c>
      <c r="J90" s="246" t="s">
        <v>227</v>
      </c>
      <c r="K90" s="246" t="s">
        <v>229</v>
      </c>
      <c r="L90" s="246" t="s">
        <v>229</v>
      </c>
      <c r="M90" s="246" t="s">
        <v>227</v>
      </c>
      <c r="N90" s="246" t="s">
        <v>229</v>
      </c>
      <c r="O90" s="246" t="s">
        <v>229</v>
      </c>
      <c r="P90" s="246" t="s">
        <v>227</v>
      </c>
      <c r="Q90" s="246" t="s">
        <v>229</v>
      </c>
      <c r="R90" s="246" t="s">
        <v>229</v>
      </c>
      <c r="S90" s="246" t="s">
        <v>227</v>
      </c>
      <c r="T90" s="246" t="s">
        <v>229</v>
      </c>
      <c r="U90" s="246" t="s">
        <v>229</v>
      </c>
      <c r="V90" s="246" t="s">
        <v>229</v>
      </c>
      <c r="W90" s="246" t="s">
        <v>229</v>
      </c>
      <c r="X90" s="246" t="s">
        <v>229</v>
      </c>
      <c r="Y90" s="246" t="s">
        <v>227</v>
      </c>
      <c r="Z90" s="246" t="s">
        <v>229</v>
      </c>
      <c r="AA90" s="246" t="s">
        <v>227</v>
      </c>
      <c r="AB90" s="246" t="s">
        <v>229</v>
      </c>
      <c r="AC90" s="246" t="s">
        <v>229</v>
      </c>
      <c r="AD90" s="246" t="s">
        <v>227</v>
      </c>
      <c r="AE90" s="246" t="s">
        <v>229</v>
      </c>
      <c r="AF90" s="246" t="s">
        <v>229</v>
      </c>
      <c r="AG90" s="246" t="s">
        <v>228</v>
      </c>
      <c r="AH90" s="246" t="s">
        <v>228</v>
      </c>
      <c r="AI90" s="246" t="s">
        <v>228</v>
      </c>
      <c r="AJ90" s="246" t="s">
        <v>228</v>
      </c>
      <c r="AK90" s="246" t="s">
        <v>228</v>
      </c>
      <c r="AL90" s="246" t="s">
        <v>364</v>
      </c>
      <c r="AM90" s="246" t="s">
        <v>364</v>
      </c>
      <c r="AN90" s="246" t="s">
        <v>364</v>
      </c>
      <c r="AO90" s="246" t="s">
        <v>364</v>
      </c>
      <c r="AP90" s="246" t="s">
        <v>364</v>
      </c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</row>
    <row r="91" spans="1:53" x14ac:dyDescent="0.3">
      <c r="A91" s="246">
        <v>214123</v>
      </c>
      <c r="B91" s="246" t="s">
        <v>2162</v>
      </c>
      <c r="C91" s="246" t="s">
        <v>229</v>
      </c>
      <c r="D91" s="246" t="s">
        <v>229</v>
      </c>
      <c r="E91" s="246" t="s">
        <v>229</v>
      </c>
      <c r="F91" s="246" t="s">
        <v>227</v>
      </c>
      <c r="G91" s="246" t="s">
        <v>229</v>
      </c>
      <c r="H91" s="246" t="s">
        <v>227</v>
      </c>
      <c r="I91" s="246" t="s">
        <v>229</v>
      </c>
      <c r="J91" s="246" t="s">
        <v>227</v>
      </c>
      <c r="K91" s="246" t="s">
        <v>229</v>
      </c>
      <c r="L91" s="246" t="s">
        <v>227</v>
      </c>
      <c r="M91" s="246" t="s">
        <v>227</v>
      </c>
      <c r="N91" s="246" t="s">
        <v>229</v>
      </c>
      <c r="O91" s="246" t="s">
        <v>229</v>
      </c>
      <c r="P91" s="246" t="s">
        <v>227</v>
      </c>
      <c r="Q91" s="246" t="s">
        <v>229</v>
      </c>
      <c r="R91" s="246" t="s">
        <v>227</v>
      </c>
      <c r="S91" s="246" t="s">
        <v>227</v>
      </c>
      <c r="T91" s="246" t="s">
        <v>229</v>
      </c>
      <c r="U91" s="246" t="s">
        <v>229</v>
      </c>
      <c r="V91" s="246" t="s">
        <v>229</v>
      </c>
      <c r="W91" s="246" t="s">
        <v>229</v>
      </c>
      <c r="X91" s="246" t="s">
        <v>229</v>
      </c>
      <c r="Y91" s="246" t="s">
        <v>229</v>
      </c>
      <c r="Z91" s="246" t="s">
        <v>229</v>
      </c>
      <c r="AA91" s="246" t="s">
        <v>229</v>
      </c>
      <c r="AB91" s="246" t="s">
        <v>229</v>
      </c>
      <c r="AC91" s="246" t="s">
        <v>229</v>
      </c>
      <c r="AD91" s="246" t="s">
        <v>227</v>
      </c>
      <c r="AE91" s="246" t="s">
        <v>227</v>
      </c>
      <c r="AF91" s="246" t="s">
        <v>227</v>
      </c>
      <c r="AG91" s="246" t="s">
        <v>228</v>
      </c>
      <c r="AH91" s="246" t="s">
        <v>228</v>
      </c>
      <c r="AI91" s="246" t="s">
        <v>228</v>
      </c>
      <c r="AJ91" s="246" t="s">
        <v>228</v>
      </c>
      <c r="AK91" s="246" t="s">
        <v>228</v>
      </c>
      <c r="AL91" s="246" t="s">
        <v>364</v>
      </c>
      <c r="AM91" s="246" t="s">
        <v>364</v>
      </c>
      <c r="AN91" s="246" t="s">
        <v>364</v>
      </c>
      <c r="AO91" s="246" t="s">
        <v>364</v>
      </c>
      <c r="AP91" s="246" t="s">
        <v>364</v>
      </c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</row>
    <row r="92" spans="1:53" x14ac:dyDescent="0.3">
      <c r="A92" s="246">
        <v>214129</v>
      </c>
      <c r="B92" s="246" t="s">
        <v>2162</v>
      </c>
      <c r="C92" s="246" t="s">
        <v>227</v>
      </c>
      <c r="D92" s="246" t="s">
        <v>229</v>
      </c>
      <c r="E92" s="246" t="s">
        <v>229</v>
      </c>
      <c r="F92" s="246" t="s">
        <v>227</v>
      </c>
      <c r="G92" s="246" t="s">
        <v>229</v>
      </c>
      <c r="H92" s="246" t="s">
        <v>227</v>
      </c>
      <c r="I92" s="246" t="s">
        <v>229</v>
      </c>
      <c r="J92" s="246" t="s">
        <v>227</v>
      </c>
      <c r="K92" s="246" t="s">
        <v>229</v>
      </c>
      <c r="L92" s="246" t="s">
        <v>229</v>
      </c>
      <c r="M92" s="246" t="s">
        <v>229</v>
      </c>
      <c r="N92" s="246" t="s">
        <v>229</v>
      </c>
      <c r="O92" s="246" t="s">
        <v>227</v>
      </c>
      <c r="P92" s="246" t="s">
        <v>227</v>
      </c>
      <c r="Q92" s="246" t="s">
        <v>229</v>
      </c>
      <c r="R92" s="246" t="s">
        <v>229</v>
      </c>
      <c r="S92" s="246" t="s">
        <v>229</v>
      </c>
      <c r="T92" s="246" t="s">
        <v>229</v>
      </c>
      <c r="U92" s="246" t="s">
        <v>229</v>
      </c>
      <c r="V92" s="246" t="s">
        <v>229</v>
      </c>
      <c r="W92" s="246" t="s">
        <v>227</v>
      </c>
      <c r="X92" s="246" t="s">
        <v>229</v>
      </c>
      <c r="Y92" s="246" t="s">
        <v>227</v>
      </c>
      <c r="Z92" s="246" t="s">
        <v>229</v>
      </c>
      <c r="AA92" s="246" t="s">
        <v>227</v>
      </c>
      <c r="AB92" s="246" t="s">
        <v>227</v>
      </c>
      <c r="AC92" s="246" t="s">
        <v>229</v>
      </c>
      <c r="AD92" s="246" t="s">
        <v>229</v>
      </c>
      <c r="AE92" s="246" t="s">
        <v>229</v>
      </c>
      <c r="AF92" s="246" t="s">
        <v>229</v>
      </c>
      <c r="AG92" s="246" t="s">
        <v>228</v>
      </c>
      <c r="AH92" s="246" t="s">
        <v>228</v>
      </c>
      <c r="AI92" s="246" t="s">
        <v>228</v>
      </c>
      <c r="AJ92" s="246" t="s">
        <v>228</v>
      </c>
      <c r="AK92" s="246" t="s">
        <v>228</v>
      </c>
      <c r="AL92" s="246" t="s">
        <v>364</v>
      </c>
      <c r="AM92" s="246" t="s">
        <v>364</v>
      </c>
      <c r="AN92" s="246" t="s">
        <v>364</v>
      </c>
      <c r="AO92" s="246" t="s">
        <v>364</v>
      </c>
      <c r="AP92" s="246" t="s">
        <v>364</v>
      </c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</row>
    <row r="93" spans="1:53" x14ac:dyDescent="0.3">
      <c r="A93" s="246">
        <v>214246</v>
      </c>
      <c r="B93" s="246" t="s">
        <v>2162</v>
      </c>
      <c r="C93" s="246" t="s">
        <v>229</v>
      </c>
      <c r="D93" s="246" t="s">
        <v>229</v>
      </c>
      <c r="E93" s="246" t="s">
        <v>229</v>
      </c>
      <c r="F93" s="246" t="s">
        <v>229</v>
      </c>
      <c r="G93" s="246" t="s">
        <v>227</v>
      </c>
      <c r="H93" s="246" t="s">
        <v>227</v>
      </c>
      <c r="I93" s="246" t="s">
        <v>229</v>
      </c>
      <c r="J93" s="246" t="s">
        <v>229</v>
      </c>
      <c r="K93" s="246" t="s">
        <v>229</v>
      </c>
      <c r="L93" s="246" t="s">
        <v>229</v>
      </c>
      <c r="M93" s="246" t="s">
        <v>229</v>
      </c>
      <c r="N93" s="246" t="s">
        <v>229</v>
      </c>
      <c r="O93" s="246" t="s">
        <v>229</v>
      </c>
      <c r="P93" s="246" t="s">
        <v>227</v>
      </c>
      <c r="Q93" s="246" t="s">
        <v>227</v>
      </c>
      <c r="R93" s="246" t="s">
        <v>229</v>
      </c>
      <c r="S93" s="246" t="s">
        <v>227</v>
      </c>
      <c r="T93" s="246" t="s">
        <v>229</v>
      </c>
      <c r="U93" s="246" t="s">
        <v>229</v>
      </c>
      <c r="V93" s="246" t="s">
        <v>227</v>
      </c>
      <c r="W93" s="246" t="s">
        <v>229</v>
      </c>
      <c r="X93" s="246" t="s">
        <v>229</v>
      </c>
      <c r="Y93" s="246" t="s">
        <v>228</v>
      </c>
      <c r="Z93" s="246" t="s">
        <v>229</v>
      </c>
      <c r="AA93" s="246" t="s">
        <v>227</v>
      </c>
      <c r="AB93" s="246" t="s">
        <v>229</v>
      </c>
      <c r="AC93" s="246" t="s">
        <v>229</v>
      </c>
      <c r="AD93" s="246" t="s">
        <v>229</v>
      </c>
      <c r="AE93" s="246" t="s">
        <v>228</v>
      </c>
      <c r="AF93" s="246" t="s">
        <v>229</v>
      </c>
      <c r="AG93" s="246" t="s">
        <v>228</v>
      </c>
      <c r="AH93" s="246" t="s">
        <v>228</v>
      </c>
      <c r="AI93" s="246" t="s">
        <v>228</v>
      </c>
      <c r="AJ93" s="246" t="s">
        <v>228</v>
      </c>
      <c r="AK93" s="246" t="s">
        <v>228</v>
      </c>
      <c r="AL93" s="246" t="s">
        <v>364</v>
      </c>
      <c r="AM93" s="246" t="s">
        <v>364</v>
      </c>
      <c r="AN93" s="246" t="s">
        <v>364</v>
      </c>
      <c r="AO93" s="246" t="s">
        <v>364</v>
      </c>
      <c r="AP93" s="246" t="s">
        <v>364</v>
      </c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</row>
    <row r="94" spans="1:53" x14ac:dyDescent="0.3">
      <c r="A94" s="246">
        <v>214250</v>
      </c>
      <c r="B94" s="246" t="s">
        <v>2162</v>
      </c>
      <c r="C94" s="246" t="s">
        <v>229</v>
      </c>
      <c r="D94" s="246" t="s">
        <v>229</v>
      </c>
      <c r="E94" s="246" t="s">
        <v>229</v>
      </c>
      <c r="F94" s="246" t="s">
        <v>229</v>
      </c>
      <c r="G94" s="246" t="s">
        <v>229</v>
      </c>
      <c r="H94" s="246" t="s">
        <v>229</v>
      </c>
      <c r="I94" s="246" t="s">
        <v>229</v>
      </c>
      <c r="J94" s="246" t="s">
        <v>229</v>
      </c>
      <c r="K94" s="246" t="s">
        <v>229</v>
      </c>
      <c r="L94" s="246" t="s">
        <v>229</v>
      </c>
      <c r="M94" s="246" t="s">
        <v>229</v>
      </c>
      <c r="N94" s="246" t="s">
        <v>229</v>
      </c>
      <c r="O94" s="246" t="s">
        <v>229</v>
      </c>
      <c r="P94" s="246" t="s">
        <v>227</v>
      </c>
      <c r="Q94" s="246" t="s">
        <v>227</v>
      </c>
      <c r="R94" s="246" t="s">
        <v>227</v>
      </c>
      <c r="S94" s="246" t="s">
        <v>229</v>
      </c>
      <c r="T94" s="246" t="s">
        <v>229</v>
      </c>
      <c r="U94" s="246" t="s">
        <v>229</v>
      </c>
      <c r="V94" s="246" t="s">
        <v>229</v>
      </c>
      <c r="W94" s="246" t="s">
        <v>229</v>
      </c>
      <c r="X94" s="246" t="s">
        <v>229</v>
      </c>
      <c r="Y94" s="246" t="s">
        <v>227</v>
      </c>
      <c r="Z94" s="246" t="s">
        <v>229</v>
      </c>
      <c r="AA94" s="246" t="s">
        <v>229</v>
      </c>
      <c r="AB94" s="246" t="s">
        <v>227</v>
      </c>
      <c r="AC94" s="246" t="s">
        <v>229</v>
      </c>
      <c r="AD94" s="246" t="s">
        <v>229</v>
      </c>
      <c r="AE94" s="246" t="s">
        <v>227</v>
      </c>
      <c r="AF94" s="246" t="s">
        <v>227</v>
      </c>
      <c r="AG94" s="246" t="s">
        <v>228</v>
      </c>
      <c r="AH94" s="246" t="s">
        <v>228</v>
      </c>
      <c r="AI94" s="246" t="s">
        <v>228</v>
      </c>
      <c r="AJ94" s="246" t="s">
        <v>228</v>
      </c>
      <c r="AK94" s="246" t="s">
        <v>228</v>
      </c>
      <c r="AL94" s="246" t="s">
        <v>364</v>
      </c>
      <c r="AM94" s="246" t="s">
        <v>364</v>
      </c>
      <c r="AN94" s="246" t="s">
        <v>364</v>
      </c>
      <c r="AO94" s="246" t="s">
        <v>364</v>
      </c>
      <c r="AP94" s="246" t="s">
        <v>364</v>
      </c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</row>
    <row r="95" spans="1:53" x14ac:dyDescent="0.3">
      <c r="A95" s="246">
        <v>214352</v>
      </c>
      <c r="B95" s="246" t="s">
        <v>2162</v>
      </c>
      <c r="C95" s="246" t="s">
        <v>227</v>
      </c>
      <c r="D95" s="246" t="s">
        <v>227</v>
      </c>
      <c r="E95" s="246" t="s">
        <v>227</v>
      </c>
      <c r="F95" s="246" t="s">
        <v>229</v>
      </c>
      <c r="G95" s="246" t="s">
        <v>229</v>
      </c>
      <c r="H95" s="246" t="s">
        <v>227</v>
      </c>
      <c r="I95" s="246" t="s">
        <v>227</v>
      </c>
      <c r="J95" s="246" t="s">
        <v>227</v>
      </c>
      <c r="K95" s="246" t="s">
        <v>229</v>
      </c>
      <c r="L95" s="246" t="s">
        <v>229</v>
      </c>
      <c r="M95" s="246" t="s">
        <v>227</v>
      </c>
      <c r="N95" s="246" t="s">
        <v>229</v>
      </c>
      <c r="O95" s="246" t="s">
        <v>229</v>
      </c>
      <c r="P95" s="246" t="s">
        <v>227</v>
      </c>
      <c r="Q95" s="246" t="s">
        <v>229</v>
      </c>
      <c r="R95" s="246" t="s">
        <v>229</v>
      </c>
      <c r="S95" s="246" t="s">
        <v>229</v>
      </c>
      <c r="T95" s="246" t="s">
        <v>229</v>
      </c>
      <c r="U95" s="246" t="s">
        <v>229</v>
      </c>
      <c r="V95" s="246" t="s">
        <v>229</v>
      </c>
      <c r="W95" s="246" t="s">
        <v>227</v>
      </c>
      <c r="X95" s="246" t="s">
        <v>229</v>
      </c>
      <c r="Y95" s="246" t="s">
        <v>227</v>
      </c>
      <c r="Z95" s="246" t="s">
        <v>227</v>
      </c>
      <c r="AA95" s="246" t="s">
        <v>229</v>
      </c>
      <c r="AB95" s="246" t="s">
        <v>229</v>
      </c>
      <c r="AC95" s="246" t="s">
        <v>229</v>
      </c>
      <c r="AD95" s="246" t="s">
        <v>229</v>
      </c>
      <c r="AE95" s="246" t="s">
        <v>229</v>
      </c>
      <c r="AF95" s="246" t="s">
        <v>229</v>
      </c>
      <c r="AG95" s="246" t="s">
        <v>228</v>
      </c>
      <c r="AH95" s="246" t="s">
        <v>228</v>
      </c>
      <c r="AI95" s="246" t="s">
        <v>228</v>
      </c>
      <c r="AJ95" s="246" t="s">
        <v>228</v>
      </c>
      <c r="AK95" s="246" t="s">
        <v>228</v>
      </c>
      <c r="AL95" s="246" t="s">
        <v>364</v>
      </c>
      <c r="AM95" s="246" t="s">
        <v>364</v>
      </c>
      <c r="AN95" s="246" t="s">
        <v>364</v>
      </c>
      <c r="AO95" s="246" t="s">
        <v>364</v>
      </c>
      <c r="AP95" s="246" t="s">
        <v>364</v>
      </c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</row>
    <row r="96" spans="1:53" x14ac:dyDescent="0.3">
      <c r="A96" s="246">
        <v>214377</v>
      </c>
      <c r="B96" s="246" t="s">
        <v>2162</v>
      </c>
      <c r="C96" s="246" t="s">
        <v>229</v>
      </c>
      <c r="D96" s="246" t="s">
        <v>227</v>
      </c>
      <c r="E96" s="246" t="s">
        <v>229</v>
      </c>
      <c r="F96" s="246" t="s">
        <v>229</v>
      </c>
      <c r="G96" s="246" t="s">
        <v>229</v>
      </c>
      <c r="H96" s="246" t="s">
        <v>229</v>
      </c>
      <c r="I96" s="246" t="s">
        <v>229</v>
      </c>
      <c r="J96" s="246" t="s">
        <v>229</v>
      </c>
      <c r="K96" s="246" t="s">
        <v>229</v>
      </c>
      <c r="L96" s="246" t="s">
        <v>229</v>
      </c>
      <c r="M96" s="246" t="s">
        <v>227</v>
      </c>
      <c r="N96" s="246" t="s">
        <v>229</v>
      </c>
      <c r="O96" s="246" t="s">
        <v>229</v>
      </c>
      <c r="P96" s="246" t="s">
        <v>229</v>
      </c>
      <c r="Q96" s="246" t="s">
        <v>229</v>
      </c>
      <c r="R96" s="246" t="s">
        <v>229</v>
      </c>
      <c r="S96" s="246" t="s">
        <v>229</v>
      </c>
      <c r="T96" s="246" t="s">
        <v>229</v>
      </c>
      <c r="U96" s="246" t="s">
        <v>229</v>
      </c>
      <c r="V96" s="246" t="s">
        <v>229</v>
      </c>
      <c r="W96" s="246" t="s">
        <v>229</v>
      </c>
      <c r="X96" s="246" t="s">
        <v>229</v>
      </c>
      <c r="Y96" s="246" t="s">
        <v>227</v>
      </c>
      <c r="Z96" s="246" t="s">
        <v>229</v>
      </c>
      <c r="AA96" s="246" t="s">
        <v>229</v>
      </c>
      <c r="AB96" s="246" t="s">
        <v>227</v>
      </c>
      <c r="AC96" s="246" t="s">
        <v>229</v>
      </c>
      <c r="AD96" s="246" t="s">
        <v>228</v>
      </c>
      <c r="AE96" s="246" t="s">
        <v>228</v>
      </c>
      <c r="AF96" s="246" t="s">
        <v>229</v>
      </c>
      <c r="AG96" s="246" t="s">
        <v>228</v>
      </c>
      <c r="AH96" s="246" t="s">
        <v>228</v>
      </c>
      <c r="AI96" s="246" t="s">
        <v>228</v>
      </c>
      <c r="AJ96" s="246" t="s">
        <v>228</v>
      </c>
      <c r="AK96" s="246" t="s">
        <v>228</v>
      </c>
      <c r="AL96" s="246" t="s">
        <v>364</v>
      </c>
      <c r="AM96" s="246" t="s">
        <v>364</v>
      </c>
      <c r="AN96" s="246" t="s">
        <v>364</v>
      </c>
      <c r="AO96" s="246" t="s">
        <v>364</v>
      </c>
      <c r="AP96" s="246" t="s">
        <v>364</v>
      </c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</row>
    <row r="97" spans="1:53" x14ac:dyDescent="0.3">
      <c r="A97" s="246">
        <v>214397</v>
      </c>
      <c r="B97" s="246" t="s">
        <v>2162</v>
      </c>
      <c r="C97" s="246" t="s">
        <v>227</v>
      </c>
      <c r="D97" s="246" t="s">
        <v>227</v>
      </c>
      <c r="E97" s="246" t="s">
        <v>227</v>
      </c>
      <c r="F97" s="246" t="s">
        <v>227</v>
      </c>
      <c r="G97" s="246" t="s">
        <v>227</v>
      </c>
      <c r="H97" s="246" t="s">
        <v>227</v>
      </c>
      <c r="I97" s="246" t="s">
        <v>229</v>
      </c>
      <c r="J97" s="246" t="s">
        <v>229</v>
      </c>
      <c r="K97" s="246" t="s">
        <v>229</v>
      </c>
      <c r="L97" s="246" t="s">
        <v>229</v>
      </c>
      <c r="M97" s="246" t="s">
        <v>229</v>
      </c>
      <c r="N97" s="246" t="s">
        <v>229</v>
      </c>
      <c r="O97" s="246" t="s">
        <v>229</v>
      </c>
      <c r="P97" s="246" t="s">
        <v>229</v>
      </c>
      <c r="Q97" s="246" t="s">
        <v>229</v>
      </c>
      <c r="R97" s="246" t="s">
        <v>229</v>
      </c>
      <c r="S97" s="246" t="s">
        <v>229</v>
      </c>
      <c r="T97" s="246" t="s">
        <v>229</v>
      </c>
      <c r="U97" s="246" t="s">
        <v>229</v>
      </c>
      <c r="V97" s="246" t="s">
        <v>229</v>
      </c>
      <c r="W97" s="246" t="s">
        <v>229</v>
      </c>
      <c r="X97" s="246" t="s">
        <v>229</v>
      </c>
      <c r="Y97" s="246" t="s">
        <v>229</v>
      </c>
      <c r="Z97" s="246" t="s">
        <v>229</v>
      </c>
      <c r="AA97" s="246" t="s">
        <v>229</v>
      </c>
      <c r="AB97" s="246" t="s">
        <v>229</v>
      </c>
      <c r="AC97" s="246" t="s">
        <v>229</v>
      </c>
      <c r="AD97" s="246" t="s">
        <v>229</v>
      </c>
      <c r="AE97" s="246" t="s">
        <v>229</v>
      </c>
      <c r="AF97" s="246" t="s">
        <v>229</v>
      </c>
      <c r="AG97" s="246" t="s">
        <v>228</v>
      </c>
      <c r="AH97" s="246" t="s">
        <v>228</v>
      </c>
      <c r="AI97" s="246" t="s">
        <v>228</v>
      </c>
      <c r="AJ97" s="246" t="s">
        <v>228</v>
      </c>
      <c r="AK97" s="246" t="s">
        <v>228</v>
      </c>
      <c r="AL97" s="246" t="s">
        <v>364</v>
      </c>
      <c r="AM97" s="246" t="s">
        <v>364</v>
      </c>
      <c r="AN97" s="246" t="s">
        <v>364</v>
      </c>
      <c r="AO97" s="246" t="s">
        <v>364</v>
      </c>
      <c r="AP97" s="246" t="s">
        <v>364</v>
      </c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</row>
    <row r="98" spans="1:53" x14ac:dyDescent="0.3">
      <c r="A98" s="246">
        <v>214413</v>
      </c>
      <c r="B98" s="246" t="s">
        <v>2162</v>
      </c>
      <c r="C98" s="246" t="s">
        <v>227</v>
      </c>
      <c r="D98" s="246" t="s">
        <v>229</v>
      </c>
      <c r="E98" s="246" t="s">
        <v>229</v>
      </c>
      <c r="F98" s="246" t="s">
        <v>229</v>
      </c>
      <c r="G98" s="246" t="s">
        <v>229</v>
      </c>
      <c r="H98" s="246" t="s">
        <v>229</v>
      </c>
      <c r="I98" s="246" t="s">
        <v>229</v>
      </c>
      <c r="J98" s="246" t="s">
        <v>229</v>
      </c>
      <c r="K98" s="246" t="s">
        <v>229</v>
      </c>
      <c r="L98" s="246" t="s">
        <v>227</v>
      </c>
      <c r="M98" s="246" t="s">
        <v>227</v>
      </c>
      <c r="N98" s="246" t="s">
        <v>229</v>
      </c>
      <c r="O98" s="246" t="s">
        <v>229</v>
      </c>
      <c r="P98" s="246" t="s">
        <v>227</v>
      </c>
      <c r="Q98" s="246" t="s">
        <v>227</v>
      </c>
      <c r="R98" s="246" t="s">
        <v>229</v>
      </c>
      <c r="S98" s="246" t="s">
        <v>229</v>
      </c>
      <c r="T98" s="246" t="s">
        <v>229</v>
      </c>
      <c r="U98" s="246" t="s">
        <v>229</v>
      </c>
      <c r="V98" s="246" t="s">
        <v>227</v>
      </c>
      <c r="W98" s="246" t="s">
        <v>227</v>
      </c>
      <c r="X98" s="246" t="s">
        <v>229</v>
      </c>
      <c r="Y98" s="246" t="s">
        <v>227</v>
      </c>
      <c r="Z98" s="246" t="s">
        <v>229</v>
      </c>
      <c r="AA98" s="246" t="s">
        <v>229</v>
      </c>
      <c r="AB98" s="246" t="s">
        <v>227</v>
      </c>
      <c r="AC98" s="246" t="s">
        <v>229</v>
      </c>
      <c r="AD98" s="246" t="s">
        <v>229</v>
      </c>
      <c r="AE98" s="246" t="s">
        <v>227</v>
      </c>
      <c r="AF98" s="246" t="s">
        <v>229</v>
      </c>
      <c r="AG98" s="246" t="s">
        <v>228</v>
      </c>
      <c r="AH98" s="246" t="s">
        <v>228</v>
      </c>
      <c r="AI98" s="246" t="s">
        <v>228</v>
      </c>
      <c r="AJ98" s="246" t="s">
        <v>228</v>
      </c>
      <c r="AK98" s="246" t="s">
        <v>228</v>
      </c>
      <c r="AL98" s="246" t="s">
        <v>364</v>
      </c>
      <c r="AM98" s="246" t="s">
        <v>364</v>
      </c>
      <c r="AN98" s="246" t="s">
        <v>364</v>
      </c>
      <c r="AO98" s="246" t="s">
        <v>364</v>
      </c>
      <c r="AP98" s="246" t="s">
        <v>364</v>
      </c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</row>
    <row r="99" spans="1:53" x14ac:dyDescent="0.3">
      <c r="A99" s="246">
        <v>214436</v>
      </c>
      <c r="B99" s="246" t="s">
        <v>2162</v>
      </c>
      <c r="C99" s="246" t="s">
        <v>227</v>
      </c>
      <c r="D99" s="246" t="s">
        <v>227</v>
      </c>
      <c r="E99" s="246" t="s">
        <v>227</v>
      </c>
      <c r="F99" s="246" t="s">
        <v>227</v>
      </c>
      <c r="G99" s="246" t="s">
        <v>227</v>
      </c>
      <c r="H99" s="246" t="s">
        <v>229</v>
      </c>
      <c r="I99" s="246" t="s">
        <v>229</v>
      </c>
      <c r="J99" s="246" t="s">
        <v>229</v>
      </c>
      <c r="K99" s="246" t="s">
        <v>229</v>
      </c>
      <c r="L99" s="246" t="s">
        <v>227</v>
      </c>
      <c r="M99" s="246" t="s">
        <v>227</v>
      </c>
      <c r="N99" s="246" t="s">
        <v>229</v>
      </c>
      <c r="O99" s="246" t="s">
        <v>229</v>
      </c>
      <c r="P99" s="246" t="s">
        <v>229</v>
      </c>
      <c r="Q99" s="246" t="s">
        <v>227</v>
      </c>
      <c r="R99" s="246" t="s">
        <v>229</v>
      </c>
      <c r="S99" s="246" t="s">
        <v>227</v>
      </c>
      <c r="T99" s="246" t="s">
        <v>229</v>
      </c>
      <c r="U99" s="246" t="s">
        <v>229</v>
      </c>
      <c r="V99" s="246" t="s">
        <v>229</v>
      </c>
      <c r="W99" s="246" t="s">
        <v>229</v>
      </c>
      <c r="X99" s="246" t="s">
        <v>229</v>
      </c>
      <c r="Y99" s="246" t="s">
        <v>229</v>
      </c>
      <c r="Z99" s="246" t="s">
        <v>229</v>
      </c>
      <c r="AA99" s="246" t="s">
        <v>229</v>
      </c>
      <c r="AB99" s="246" t="s">
        <v>227</v>
      </c>
      <c r="AC99" s="246" t="s">
        <v>229</v>
      </c>
      <c r="AD99" s="246" t="s">
        <v>227</v>
      </c>
      <c r="AE99" s="246" t="s">
        <v>227</v>
      </c>
      <c r="AF99" s="246" t="s">
        <v>227</v>
      </c>
      <c r="AG99" s="246" t="s">
        <v>228</v>
      </c>
      <c r="AH99" s="246" t="s">
        <v>228</v>
      </c>
      <c r="AI99" s="246" t="s">
        <v>228</v>
      </c>
      <c r="AJ99" s="246" t="s">
        <v>228</v>
      </c>
      <c r="AK99" s="246" t="s">
        <v>228</v>
      </c>
      <c r="AL99" s="246" t="s">
        <v>364</v>
      </c>
      <c r="AM99" s="246" t="s">
        <v>364</v>
      </c>
      <c r="AN99" s="246" t="s">
        <v>364</v>
      </c>
      <c r="AO99" s="246" t="s">
        <v>364</v>
      </c>
      <c r="AP99" s="246" t="s">
        <v>364</v>
      </c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</row>
    <row r="100" spans="1:53" x14ac:dyDescent="0.3">
      <c r="A100" s="246">
        <v>214456</v>
      </c>
      <c r="B100" s="246" t="s">
        <v>2162</v>
      </c>
      <c r="C100" s="246" t="s">
        <v>227</v>
      </c>
      <c r="D100" s="246" t="s">
        <v>229</v>
      </c>
      <c r="E100" s="246" t="s">
        <v>229</v>
      </c>
      <c r="F100" s="246" t="s">
        <v>229</v>
      </c>
      <c r="G100" s="246" t="s">
        <v>229</v>
      </c>
      <c r="H100" s="246" t="s">
        <v>229</v>
      </c>
      <c r="I100" s="246" t="s">
        <v>229</v>
      </c>
      <c r="J100" s="246" t="s">
        <v>227</v>
      </c>
      <c r="K100" s="246" t="s">
        <v>229</v>
      </c>
      <c r="L100" s="246" t="s">
        <v>229</v>
      </c>
      <c r="M100" s="246" t="s">
        <v>227</v>
      </c>
      <c r="N100" s="246" t="s">
        <v>229</v>
      </c>
      <c r="O100" s="246" t="s">
        <v>229</v>
      </c>
      <c r="P100" s="246" t="s">
        <v>227</v>
      </c>
      <c r="Q100" s="246" t="s">
        <v>227</v>
      </c>
      <c r="R100" s="246" t="s">
        <v>227</v>
      </c>
      <c r="S100" s="246" t="s">
        <v>229</v>
      </c>
      <c r="T100" s="246" t="s">
        <v>229</v>
      </c>
      <c r="U100" s="246" t="s">
        <v>229</v>
      </c>
      <c r="V100" s="246" t="s">
        <v>229</v>
      </c>
      <c r="W100" s="246" t="s">
        <v>229</v>
      </c>
      <c r="X100" s="246" t="s">
        <v>227</v>
      </c>
      <c r="Y100" s="246" t="s">
        <v>229</v>
      </c>
      <c r="Z100" s="246" t="s">
        <v>227</v>
      </c>
      <c r="AA100" s="246" t="s">
        <v>227</v>
      </c>
      <c r="AB100" s="246" t="s">
        <v>229</v>
      </c>
      <c r="AC100" s="246" t="s">
        <v>229</v>
      </c>
      <c r="AD100" s="246" t="s">
        <v>229</v>
      </c>
      <c r="AE100" s="246" t="s">
        <v>228</v>
      </c>
      <c r="AF100" s="246" t="s">
        <v>229</v>
      </c>
      <c r="AG100" s="246" t="s">
        <v>228</v>
      </c>
      <c r="AH100" s="246" t="s">
        <v>228</v>
      </c>
      <c r="AI100" s="246" t="s">
        <v>228</v>
      </c>
      <c r="AJ100" s="246" t="s">
        <v>228</v>
      </c>
      <c r="AK100" s="246" t="s">
        <v>228</v>
      </c>
      <c r="AL100" s="246" t="s">
        <v>364</v>
      </c>
      <c r="AM100" s="246" t="s">
        <v>364</v>
      </c>
      <c r="AN100" s="246" t="s">
        <v>364</v>
      </c>
      <c r="AO100" s="246" t="s">
        <v>364</v>
      </c>
      <c r="AP100" s="246" t="s">
        <v>364</v>
      </c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</row>
    <row r="101" spans="1:53" x14ac:dyDescent="0.3">
      <c r="A101" s="246">
        <v>214614</v>
      </c>
      <c r="B101" s="246" t="s">
        <v>2162</v>
      </c>
      <c r="C101" s="246" t="s">
        <v>229</v>
      </c>
      <c r="D101" s="246" t="s">
        <v>229</v>
      </c>
      <c r="E101" s="246" t="s">
        <v>229</v>
      </c>
      <c r="F101" s="246" t="s">
        <v>229</v>
      </c>
      <c r="G101" s="246" t="s">
        <v>229</v>
      </c>
      <c r="H101" s="246" t="s">
        <v>229</v>
      </c>
      <c r="I101" s="246" t="s">
        <v>229</v>
      </c>
      <c r="J101" s="246" t="s">
        <v>229</v>
      </c>
      <c r="K101" s="246" t="s">
        <v>229</v>
      </c>
      <c r="L101" s="246" t="s">
        <v>229</v>
      </c>
      <c r="M101" s="246" t="s">
        <v>227</v>
      </c>
      <c r="N101" s="246" t="s">
        <v>229</v>
      </c>
      <c r="O101" s="246" t="s">
        <v>229</v>
      </c>
      <c r="P101" s="246" t="s">
        <v>229</v>
      </c>
      <c r="Q101" s="246" t="s">
        <v>229</v>
      </c>
      <c r="R101" s="246" t="s">
        <v>229</v>
      </c>
      <c r="S101" s="246" t="s">
        <v>227</v>
      </c>
      <c r="T101" s="246" t="s">
        <v>229</v>
      </c>
      <c r="U101" s="246" t="s">
        <v>229</v>
      </c>
      <c r="V101" s="246" t="s">
        <v>229</v>
      </c>
      <c r="W101" s="246" t="s">
        <v>227</v>
      </c>
      <c r="X101" s="246" t="s">
        <v>227</v>
      </c>
      <c r="Y101" s="246" t="s">
        <v>227</v>
      </c>
      <c r="Z101" s="246" t="s">
        <v>229</v>
      </c>
      <c r="AA101" s="246" t="s">
        <v>229</v>
      </c>
      <c r="AB101" s="246" t="s">
        <v>227</v>
      </c>
      <c r="AC101" s="246" t="s">
        <v>227</v>
      </c>
      <c r="AD101" s="246" t="s">
        <v>227</v>
      </c>
      <c r="AE101" s="246" t="s">
        <v>227</v>
      </c>
      <c r="AF101" s="246" t="s">
        <v>227</v>
      </c>
      <c r="AG101" s="246" t="s">
        <v>228</v>
      </c>
      <c r="AH101" s="246" t="s">
        <v>228</v>
      </c>
      <c r="AI101" s="246" t="s">
        <v>228</v>
      </c>
      <c r="AJ101" s="246" t="s">
        <v>228</v>
      </c>
      <c r="AK101" s="246" t="s">
        <v>228</v>
      </c>
      <c r="AL101" s="246" t="s">
        <v>364</v>
      </c>
      <c r="AM101" s="246" t="s">
        <v>364</v>
      </c>
      <c r="AN101" s="246" t="s">
        <v>364</v>
      </c>
      <c r="AO101" s="246" t="s">
        <v>364</v>
      </c>
      <c r="AP101" s="246" t="s">
        <v>364</v>
      </c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</row>
    <row r="102" spans="1:53" x14ac:dyDescent="0.3">
      <c r="A102" s="246">
        <v>214620</v>
      </c>
      <c r="B102" s="246" t="s">
        <v>2162</v>
      </c>
      <c r="C102" s="246" t="s">
        <v>227</v>
      </c>
      <c r="D102" s="246" t="s">
        <v>227</v>
      </c>
      <c r="E102" s="246" t="s">
        <v>227</v>
      </c>
      <c r="F102" s="246" t="s">
        <v>227</v>
      </c>
      <c r="G102" s="246" t="s">
        <v>227</v>
      </c>
      <c r="H102" s="246" t="s">
        <v>229</v>
      </c>
      <c r="I102" s="246" t="s">
        <v>229</v>
      </c>
      <c r="J102" s="246" t="s">
        <v>229</v>
      </c>
      <c r="K102" s="246" t="s">
        <v>229</v>
      </c>
      <c r="L102" s="246" t="s">
        <v>229</v>
      </c>
      <c r="M102" s="246" t="s">
        <v>227</v>
      </c>
      <c r="N102" s="246" t="s">
        <v>229</v>
      </c>
      <c r="O102" s="246" t="s">
        <v>229</v>
      </c>
      <c r="P102" s="246" t="s">
        <v>227</v>
      </c>
      <c r="Q102" s="246" t="s">
        <v>227</v>
      </c>
      <c r="R102" s="246" t="s">
        <v>227</v>
      </c>
      <c r="S102" s="246" t="s">
        <v>229</v>
      </c>
      <c r="T102" s="246" t="s">
        <v>229</v>
      </c>
      <c r="U102" s="246" t="s">
        <v>229</v>
      </c>
      <c r="V102" s="246" t="s">
        <v>229</v>
      </c>
      <c r="W102" s="246" t="s">
        <v>229</v>
      </c>
      <c r="X102" s="246" t="s">
        <v>229</v>
      </c>
      <c r="Y102" s="246" t="s">
        <v>227</v>
      </c>
      <c r="Z102" s="246" t="s">
        <v>229</v>
      </c>
      <c r="AA102" s="246" t="s">
        <v>229</v>
      </c>
      <c r="AB102" s="246" t="s">
        <v>229</v>
      </c>
      <c r="AC102" s="246" t="s">
        <v>229</v>
      </c>
      <c r="AD102" s="246" t="s">
        <v>229</v>
      </c>
      <c r="AE102" s="246" t="s">
        <v>227</v>
      </c>
      <c r="AF102" s="246" t="s">
        <v>229</v>
      </c>
      <c r="AG102" s="246" t="s">
        <v>228</v>
      </c>
      <c r="AH102" s="246" t="s">
        <v>228</v>
      </c>
      <c r="AI102" s="246" t="s">
        <v>228</v>
      </c>
      <c r="AJ102" s="246" t="s">
        <v>228</v>
      </c>
      <c r="AK102" s="246" t="s">
        <v>228</v>
      </c>
      <c r="AL102" s="246" t="s">
        <v>364</v>
      </c>
      <c r="AM102" s="246" t="s">
        <v>364</v>
      </c>
      <c r="AN102" s="246" t="s">
        <v>364</v>
      </c>
      <c r="AO102" s="246" t="s">
        <v>364</v>
      </c>
      <c r="AP102" s="246" t="s">
        <v>364</v>
      </c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</row>
    <row r="103" spans="1:53" x14ac:dyDescent="0.3">
      <c r="A103" s="246">
        <v>214646</v>
      </c>
      <c r="B103" s="246" t="s">
        <v>2162</v>
      </c>
      <c r="C103" s="246" t="s">
        <v>229</v>
      </c>
      <c r="D103" s="246" t="s">
        <v>229</v>
      </c>
      <c r="E103" s="246" t="s">
        <v>229</v>
      </c>
      <c r="F103" s="246" t="s">
        <v>229</v>
      </c>
      <c r="G103" s="246" t="s">
        <v>229</v>
      </c>
      <c r="H103" s="246" t="s">
        <v>227</v>
      </c>
      <c r="I103" s="246" t="s">
        <v>227</v>
      </c>
      <c r="J103" s="246" t="s">
        <v>227</v>
      </c>
      <c r="K103" s="246" t="s">
        <v>227</v>
      </c>
      <c r="L103" s="246" t="s">
        <v>227</v>
      </c>
      <c r="M103" s="246" t="s">
        <v>229</v>
      </c>
      <c r="N103" s="246" t="s">
        <v>229</v>
      </c>
      <c r="O103" s="246" t="s">
        <v>229</v>
      </c>
      <c r="P103" s="246" t="s">
        <v>229</v>
      </c>
      <c r="Q103" s="246" t="s">
        <v>229</v>
      </c>
      <c r="R103" s="246" t="s">
        <v>229</v>
      </c>
      <c r="S103" s="246" t="s">
        <v>229</v>
      </c>
      <c r="T103" s="246" t="s">
        <v>229</v>
      </c>
      <c r="U103" s="246" t="s">
        <v>229</v>
      </c>
      <c r="V103" s="246" t="s">
        <v>229</v>
      </c>
      <c r="W103" s="246" t="s">
        <v>229</v>
      </c>
      <c r="X103" s="246" t="s">
        <v>227</v>
      </c>
      <c r="Y103" s="246" t="s">
        <v>229</v>
      </c>
      <c r="Z103" s="246" t="s">
        <v>229</v>
      </c>
      <c r="AA103" s="246" t="s">
        <v>227</v>
      </c>
      <c r="AB103" s="246" t="s">
        <v>229</v>
      </c>
      <c r="AC103" s="246" t="s">
        <v>229</v>
      </c>
      <c r="AD103" s="246" t="s">
        <v>229</v>
      </c>
      <c r="AE103" s="246" t="s">
        <v>229</v>
      </c>
      <c r="AF103" s="246" t="s">
        <v>229</v>
      </c>
      <c r="AG103" s="246" t="s">
        <v>228</v>
      </c>
      <c r="AH103" s="246" t="s">
        <v>228</v>
      </c>
      <c r="AI103" s="246" t="s">
        <v>228</v>
      </c>
      <c r="AJ103" s="246" t="s">
        <v>228</v>
      </c>
      <c r="AK103" s="246" t="s">
        <v>228</v>
      </c>
      <c r="AL103" s="246" t="s">
        <v>364</v>
      </c>
      <c r="AM103" s="246" t="s">
        <v>364</v>
      </c>
      <c r="AN103" s="246" t="s">
        <v>364</v>
      </c>
      <c r="AO103" s="246" t="s">
        <v>364</v>
      </c>
      <c r="AP103" s="246" t="s">
        <v>364</v>
      </c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</row>
    <row r="104" spans="1:53" x14ac:dyDescent="0.3">
      <c r="A104" s="246">
        <v>214689</v>
      </c>
      <c r="B104" s="246" t="s">
        <v>2162</v>
      </c>
      <c r="C104" s="246" t="s">
        <v>229</v>
      </c>
      <c r="D104" s="246" t="s">
        <v>229</v>
      </c>
      <c r="E104" s="246" t="s">
        <v>229</v>
      </c>
      <c r="F104" s="246" t="s">
        <v>229</v>
      </c>
      <c r="G104" s="246" t="s">
        <v>229</v>
      </c>
      <c r="H104" s="246" t="s">
        <v>229</v>
      </c>
      <c r="I104" s="246" t="s">
        <v>229</v>
      </c>
      <c r="J104" s="246" t="s">
        <v>229</v>
      </c>
      <c r="K104" s="246" t="s">
        <v>229</v>
      </c>
      <c r="L104" s="246" t="s">
        <v>229</v>
      </c>
      <c r="M104" s="246" t="s">
        <v>229</v>
      </c>
      <c r="N104" s="246" t="s">
        <v>229</v>
      </c>
      <c r="O104" s="246" t="s">
        <v>229</v>
      </c>
      <c r="P104" s="246" t="s">
        <v>229</v>
      </c>
      <c r="Q104" s="246" t="s">
        <v>229</v>
      </c>
      <c r="R104" s="246" t="s">
        <v>229</v>
      </c>
      <c r="S104" s="246" t="s">
        <v>229</v>
      </c>
      <c r="T104" s="246" t="s">
        <v>229</v>
      </c>
      <c r="U104" s="246" t="s">
        <v>229</v>
      </c>
      <c r="V104" s="246" t="s">
        <v>229</v>
      </c>
      <c r="W104" s="246" t="s">
        <v>229</v>
      </c>
      <c r="X104" s="246" t="s">
        <v>229</v>
      </c>
      <c r="Y104" s="246" t="s">
        <v>229</v>
      </c>
      <c r="Z104" s="246" t="s">
        <v>229</v>
      </c>
      <c r="AA104" s="246" t="s">
        <v>227</v>
      </c>
      <c r="AB104" s="246" t="s">
        <v>229</v>
      </c>
      <c r="AC104" s="246" t="s">
        <v>229</v>
      </c>
      <c r="AD104" s="246" t="s">
        <v>229</v>
      </c>
      <c r="AE104" s="246" t="s">
        <v>229</v>
      </c>
      <c r="AF104" s="246" t="s">
        <v>229</v>
      </c>
      <c r="AG104" s="246" t="s">
        <v>228</v>
      </c>
      <c r="AH104" s="246" t="s">
        <v>228</v>
      </c>
      <c r="AI104" s="246" t="s">
        <v>228</v>
      </c>
      <c r="AJ104" s="246" t="s">
        <v>228</v>
      </c>
      <c r="AK104" s="246" t="s">
        <v>228</v>
      </c>
      <c r="AL104" s="246" t="s">
        <v>364</v>
      </c>
      <c r="AM104" s="246" t="s">
        <v>364</v>
      </c>
      <c r="AN104" s="246" t="s">
        <v>364</v>
      </c>
      <c r="AO104" s="246" t="s">
        <v>364</v>
      </c>
      <c r="AP104" s="246" t="s">
        <v>364</v>
      </c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</row>
    <row r="105" spans="1:53" x14ac:dyDescent="0.3">
      <c r="A105" s="246">
        <v>214693</v>
      </c>
      <c r="B105" s="246" t="s">
        <v>2162</v>
      </c>
      <c r="C105" s="246" t="s">
        <v>227</v>
      </c>
      <c r="D105" s="246" t="s">
        <v>229</v>
      </c>
      <c r="E105" s="246" t="s">
        <v>229</v>
      </c>
      <c r="F105" s="246" t="s">
        <v>229</v>
      </c>
      <c r="G105" s="246" t="s">
        <v>229</v>
      </c>
      <c r="H105" s="246" t="s">
        <v>227</v>
      </c>
      <c r="I105" s="246" t="s">
        <v>229</v>
      </c>
      <c r="J105" s="246" t="s">
        <v>229</v>
      </c>
      <c r="K105" s="246" t="s">
        <v>229</v>
      </c>
      <c r="L105" s="246" t="s">
        <v>229</v>
      </c>
      <c r="M105" s="246" t="s">
        <v>229</v>
      </c>
      <c r="N105" s="246" t="s">
        <v>229</v>
      </c>
      <c r="O105" s="246" t="s">
        <v>229</v>
      </c>
      <c r="P105" s="246" t="s">
        <v>229</v>
      </c>
      <c r="Q105" s="246" t="s">
        <v>229</v>
      </c>
      <c r="R105" s="246" t="s">
        <v>229</v>
      </c>
      <c r="S105" s="246" t="s">
        <v>229</v>
      </c>
      <c r="T105" s="246" t="s">
        <v>229</v>
      </c>
      <c r="U105" s="246" t="s">
        <v>229</v>
      </c>
      <c r="V105" s="246" t="s">
        <v>229</v>
      </c>
      <c r="W105" s="246" t="s">
        <v>227</v>
      </c>
      <c r="X105" s="246" t="s">
        <v>227</v>
      </c>
      <c r="Y105" s="246" t="s">
        <v>227</v>
      </c>
      <c r="Z105" s="246" t="s">
        <v>229</v>
      </c>
      <c r="AA105" s="246" t="s">
        <v>227</v>
      </c>
      <c r="AB105" s="246" t="s">
        <v>229</v>
      </c>
      <c r="AC105" s="246" t="s">
        <v>229</v>
      </c>
      <c r="AD105" s="246" t="s">
        <v>229</v>
      </c>
      <c r="AE105" s="246" t="s">
        <v>228</v>
      </c>
      <c r="AF105" s="246" t="s">
        <v>229</v>
      </c>
      <c r="AG105" s="246" t="s">
        <v>228</v>
      </c>
      <c r="AH105" s="246" t="s">
        <v>228</v>
      </c>
      <c r="AI105" s="246" t="s">
        <v>228</v>
      </c>
      <c r="AJ105" s="246" t="s">
        <v>228</v>
      </c>
      <c r="AK105" s="246" t="s">
        <v>228</v>
      </c>
      <c r="AL105" s="246" t="s">
        <v>364</v>
      </c>
      <c r="AM105" s="246" t="s">
        <v>364</v>
      </c>
      <c r="AN105" s="246" t="s">
        <v>364</v>
      </c>
      <c r="AO105" s="246" t="s">
        <v>364</v>
      </c>
      <c r="AP105" s="246" t="s">
        <v>364</v>
      </c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</row>
    <row r="106" spans="1:53" x14ac:dyDescent="0.3">
      <c r="A106" s="246">
        <v>214702</v>
      </c>
      <c r="B106" s="246" t="s">
        <v>2162</v>
      </c>
      <c r="C106" s="246" t="s">
        <v>227</v>
      </c>
      <c r="D106" s="246" t="s">
        <v>229</v>
      </c>
      <c r="E106" s="246" t="s">
        <v>229</v>
      </c>
      <c r="F106" s="246" t="s">
        <v>229</v>
      </c>
      <c r="G106" s="246" t="s">
        <v>227</v>
      </c>
      <c r="H106" s="246" t="s">
        <v>227</v>
      </c>
      <c r="I106" s="246" t="s">
        <v>229</v>
      </c>
      <c r="J106" s="246" t="s">
        <v>229</v>
      </c>
      <c r="K106" s="246" t="s">
        <v>229</v>
      </c>
      <c r="L106" s="246" t="s">
        <v>229</v>
      </c>
      <c r="M106" s="246" t="s">
        <v>229</v>
      </c>
      <c r="N106" s="246" t="s">
        <v>229</v>
      </c>
      <c r="O106" s="246" t="s">
        <v>229</v>
      </c>
      <c r="P106" s="246" t="s">
        <v>229</v>
      </c>
      <c r="Q106" s="246" t="s">
        <v>229</v>
      </c>
      <c r="R106" s="246" t="s">
        <v>229</v>
      </c>
      <c r="S106" s="246" t="s">
        <v>229</v>
      </c>
      <c r="T106" s="246" t="s">
        <v>229</v>
      </c>
      <c r="U106" s="246" t="s">
        <v>229</v>
      </c>
      <c r="V106" s="246" t="s">
        <v>229</v>
      </c>
      <c r="W106" s="246" t="s">
        <v>227</v>
      </c>
      <c r="X106" s="246" t="s">
        <v>229</v>
      </c>
      <c r="Y106" s="246" t="s">
        <v>229</v>
      </c>
      <c r="Z106" s="246" t="s">
        <v>229</v>
      </c>
      <c r="AA106" s="246" t="s">
        <v>229</v>
      </c>
      <c r="AB106" s="246" t="s">
        <v>229</v>
      </c>
      <c r="AC106" s="246" t="s">
        <v>229</v>
      </c>
      <c r="AD106" s="246" t="s">
        <v>229</v>
      </c>
      <c r="AE106" s="246" t="s">
        <v>229</v>
      </c>
      <c r="AF106" s="246" t="s">
        <v>229</v>
      </c>
      <c r="AG106" s="246" t="s">
        <v>228</v>
      </c>
      <c r="AH106" s="246" t="s">
        <v>228</v>
      </c>
      <c r="AI106" s="246" t="s">
        <v>228</v>
      </c>
      <c r="AJ106" s="246" t="s">
        <v>228</v>
      </c>
      <c r="AK106" s="246" t="s">
        <v>228</v>
      </c>
      <c r="AL106" s="246" t="s">
        <v>364</v>
      </c>
      <c r="AM106" s="246" t="s">
        <v>364</v>
      </c>
      <c r="AN106" s="246" t="s">
        <v>364</v>
      </c>
      <c r="AO106" s="246" t="s">
        <v>364</v>
      </c>
      <c r="AP106" s="246" t="s">
        <v>364</v>
      </c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</row>
    <row r="107" spans="1:53" x14ac:dyDescent="0.3">
      <c r="A107" s="246">
        <v>214725</v>
      </c>
      <c r="B107" s="246" t="s">
        <v>2162</v>
      </c>
      <c r="C107" s="246" t="s">
        <v>229</v>
      </c>
      <c r="D107" s="246" t="s">
        <v>229</v>
      </c>
      <c r="E107" s="246" t="s">
        <v>229</v>
      </c>
      <c r="F107" s="246" t="s">
        <v>229</v>
      </c>
      <c r="G107" s="246" t="s">
        <v>227</v>
      </c>
      <c r="H107" s="246" t="s">
        <v>229</v>
      </c>
      <c r="I107" s="246" t="s">
        <v>229</v>
      </c>
      <c r="J107" s="246" t="s">
        <v>229</v>
      </c>
      <c r="K107" s="246" t="s">
        <v>229</v>
      </c>
      <c r="L107" s="246" t="s">
        <v>229</v>
      </c>
      <c r="M107" s="246" t="s">
        <v>229</v>
      </c>
      <c r="N107" s="246" t="s">
        <v>229</v>
      </c>
      <c r="O107" s="246" t="s">
        <v>229</v>
      </c>
      <c r="P107" s="246" t="s">
        <v>229</v>
      </c>
      <c r="Q107" s="246" t="s">
        <v>229</v>
      </c>
      <c r="R107" s="246" t="s">
        <v>229</v>
      </c>
      <c r="S107" s="246" t="s">
        <v>229</v>
      </c>
      <c r="T107" s="246" t="s">
        <v>229</v>
      </c>
      <c r="U107" s="246" t="s">
        <v>229</v>
      </c>
      <c r="V107" s="246" t="s">
        <v>229</v>
      </c>
      <c r="W107" s="246" t="s">
        <v>229</v>
      </c>
      <c r="X107" s="246" t="s">
        <v>229</v>
      </c>
      <c r="Y107" s="246" t="s">
        <v>229</v>
      </c>
      <c r="Z107" s="246" t="s">
        <v>229</v>
      </c>
      <c r="AA107" s="246" t="s">
        <v>227</v>
      </c>
      <c r="AB107" s="246" t="s">
        <v>229</v>
      </c>
      <c r="AC107" s="246" t="s">
        <v>229</v>
      </c>
      <c r="AD107" s="246" t="s">
        <v>229</v>
      </c>
      <c r="AE107" s="246" t="s">
        <v>229</v>
      </c>
      <c r="AF107" s="246" t="s">
        <v>229</v>
      </c>
      <c r="AG107" s="246" t="s">
        <v>228</v>
      </c>
      <c r="AH107" s="246" t="s">
        <v>228</v>
      </c>
      <c r="AI107" s="246" t="s">
        <v>228</v>
      </c>
      <c r="AJ107" s="246" t="s">
        <v>228</v>
      </c>
      <c r="AK107" s="246" t="s">
        <v>228</v>
      </c>
      <c r="AL107" s="246" t="s">
        <v>364</v>
      </c>
      <c r="AM107" s="246" t="s">
        <v>364</v>
      </c>
      <c r="AN107" s="246" t="s">
        <v>364</v>
      </c>
      <c r="AO107" s="246" t="s">
        <v>364</v>
      </c>
      <c r="AP107" s="246" t="s">
        <v>364</v>
      </c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</row>
    <row r="108" spans="1:53" x14ac:dyDescent="0.3">
      <c r="A108" s="246">
        <v>214741</v>
      </c>
      <c r="B108" s="246" t="s">
        <v>2162</v>
      </c>
      <c r="C108" s="246" t="s">
        <v>229</v>
      </c>
      <c r="D108" s="246" t="s">
        <v>229</v>
      </c>
      <c r="E108" s="246" t="s">
        <v>229</v>
      </c>
      <c r="F108" s="246" t="s">
        <v>229</v>
      </c>
      <c r="G108" s="246" t="s">
        <v>227</v>
      </c>
      <c r="H108" s="246" t="s">
        <v>229</v>
      </c>
      <c r="I108" s="246" t="s">
        <v>229</v>
      </c>
      <c r="J108" s="246" t="s">
        <v>229</v>
      </c>
      <c r="K108" s="246" t="s">
        <v>229</v>
      </c>
      <c r="L108" s="246" t="s">
        <v>229</v>
      </c>
      <c r="M108" s="246" t="s">
        <v>227</v>
      </c>
      <c r="N108" s="246" t="s">
        <v>229</v>
      </c>
      <c r="O108" s="246" t="s">
        <v>229</v>
      </c>
      <c r="P108" s="246" t="s">
        <v>227</v>
      </c>
      <c r="Q108" s="246" t="s">
        <v>229</v>
      </c>
      <c r="R108" s="246" t="s">
        <v>229</v>
      </c>
      <c r="S108" s="246" t="s">
        <v>229</v>
      </c>
      <c r="T108" s="246" t="s">
        <v>229</v>
      </c>
      <c r="U108" s="246" t="s">
        <v>229</v>
      </c>
      <c r="V108" s="246" t="s">
        <v>229</v>
      </c>
      <c r="W108" s="246" t="s">
        <v>229</v>
      </c>
      <c r="X108" s="246" t="s">
        <v>229</v>
      </c>
      <c r="Y108" s="246" t="s">
        <v>229</v>
      </c>
      <c r="Z108" s="246" t="s">
        <v>229</v>
      </c>
      <c r="AA108" s="246" t="s">
        <v>229</v>
      </c>
      <c r="AB108" s="246" t="s">
        <v>229</v>
      </c>
      <c r="AC108" s="246" t="s">
        <v>229</v>
      </c>
      <c r="AD108" s="246" t="s">
        <v>229</v>
      </c>
      <c r="AE108" s="246" t="s">
        <v>229</v>
      </c>
      <c r="AF108" s="246" t="s">
        <v>229</v>
      </c>
      <c r="AG108" s="246" t="s">
        <v>228</v>
      </c>
      <c r="AH108" s="246" t="s">
        <v>228</v>
      </c>
      <c r="AI108" s="246" t="s">
        <v>228</v>
      </c>
      <c r="AJ108" s="246" t="s">
        <v>228</v>
      </c>
      <c r="AK108" s="246" t="s">
        <v>228</v>
      </c>
      <c r="AL108" s="246" t="s">
        <v>364</v>
      </c>
      <c r="AM108" s="246" t="s">
        <v>364</v>
      </c>
      <c r="AN108" s="246" t="s">
        <v>364</v>
      </c>
      <c r="AO108" s="246" t="s">
        <v>364</v>
      </c>
      <c r="AP108" s="246" t="s">
        <v>364</v>
      </c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</row>
    <row r="109" spans="1:53" x14ac:dyDescent="0.3">
      <c r="A109" s="246">
        <v>214745</v>
      </c>
      <c r="B109" s="246" t="s">
        <v>2162</v>
      </c>
      <c r="C109" s="246" t="s">
        <v>229</v>
      </c>
      <c r="D109" s="246" t="s">
        <v>229</v>
      </c>
      <c r="E109" s="246" t="s">
        <v>229</v>
      </c>
      <c r="F109" s="246" t="s">
        <v>229</v>
      </c>
      <c r="G109" s="246" t="s">
        <v>227</v>
      </c>
      <c r="H109" s="246" t="s">
        <v>229</v>
      </c>
      <c r="I109" s="246" t="s">
        <v>229</v>
      </c>
      <c r="J109" s="246" t="s">
        <v>229</v>
      </c>
      <c r="K109" s="246" t="s">
        <v>229</v>
      </c>
      <c r="L109" s="246" t="s">
        <v>229</v>
      </c>
      <c r="M109" s="246" t="s">
        <v>229</v>
      </c>
      <c r="N109" s="246" t="s">
        <v>229</v>
      </c>
      <c r="O109" s="246" t="s">
        <v>229</v>
      </c>
      <c r="P109" s="246" t="s">
        <v>229</v>
      </c>
      <c r="Q109" s="246" t="s">
        <v>229</v>
      </c>
      <c r="R109" s="246" t="s">
        <v>229</v>
      </c>
      <c r="S109" s="246" t="s">
        <v>229</v>
      </c>
      <c r="T109" s="246" t="s">
        <v>229</v>
      </c>
      <c r="U109" s="246" t="s">
        <v>229</v>
      </c>
      <c r="V109" s="246" t="s">
        <v>229</v>
      </c>
      <c r="W109" s="246" t="s">
        <v>229</v>
      </c>
      <c r="X109" s="246" t="s">
        <v>227</v>
      </c>
      <c r="Y109" s="246" t="s">
        <v>229</v>
      </c>
      <c r="Z109" s="246" t="s">
        <v>229</v>
      </c>
      <c r="AA109" s="246" t="s">
        <v>229</v>
      </c>
      <c r="AB109" s="246" t="s">
        <v>229</v>
      </c>
      <c r="AC109" s="246" t="s">
        <v>229</v>
      </c>
      <c r="AD109" s="246" t="s">
        <v>229</v>
      </c>
      <c r="AE109" s="246" t="s">
        <v>229</v>
      </c>
      <c r="AF109" s="246" t="s">
        <v>229</v>
      </c>
      <c r="AG109" s="246" t="s">
        <v>228</v>
      </c>
      <c r="AH109" s="246" t="s">
        <v>228</v>
      </c>
      <c r="AI109" s="246" t="s">
        <v>228</v>
      </c>
      <c r="AJ109" s="246" t="s">
        <v>228</v>
      </c>
      <c r="AK109" s="246" t="s">
        <v>228</v>
      </c>
      <c r="AL109" s="246" t="s">
        <v>364</v>
      </c>
      <c r="AM109" s="246" t="s">
        <v>364</v>
      </c>
      <c r="AN109" s="246" t="s">
        <v>364</v>
      </c>
      <c r="AO109" s="246" t="s">
        <v>364</v>
      </c>
      <c r="AP109" s="246" t="s">
        <v>364</v>
      </c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</row>
    <row r="110" spans="1:53" x14ac:dyDescent="0.3">
      <c r="A110" s="246">
        <v>214766</v>
      </c>
      <c r="B110" s="246" t="s">
        <v>2162</v>
      </c>
      <c r="C110" s="246" t="s">
        <v>229</v>
      </c>
      <c r="D110" s="246" t="s">
        <v>229</v>
      </c>
      <c r="E110" s="246" t="s">
        <v>229</v>
      </c>
      <c r="F110" s="246" t="s">
        <v>229</v>
      </c>
      <c r="G110" s="246" t="s">
        <v>228</v>
      </c>
      <c r="H110" s="246" t="s">
        <v>229</v>
      </c>
      <c r="I110" s="246" t="s">
        <v>229</v>
      </c>
      <c r="J110" s="246" t="s">
        <v>228</v>
      </c>
      <c r="K110" s="246" t="s">
        <v>229</v>
      </c>
      <c r="L110" s="246" t="s">
        <v>229</v>
      </c>
      <c r="M110" s="246" t="s">
        <v>229</v>
      </c>
      <c r="N110" s="246" t="s">
        <v>229</v>
      </c>
      <c r="O110" s="246" t="s">
        <v>229</v>
      </c>
      <c r="P110" s="246" t="s">
        <v>229</v>
      </c>
      <c r="Q110" s="246" t="s">
        <v>229</v>
      </c>
      <c r="R110" s="246" t="s">
        <v>229</v>
      </c>
      <c r="S110" s="246" t="s">
        <v>229</v>
      </c>
      <c r="T110" s="246" t="s">
        <v>229</v>
      </c>
      <c r="U110" s="246" t="s">
        <v>229</v>
      </c>
      <c r="V110" s="246" t="s">
        <v>229</v>
      </c>
      <c r="W110" s="246" t="s">
        <v>229</v>
      </c>
      <c r="X110" s="246" t="s">
        <v>229</v>
      </c>
      <c r="Y110" s="246" t="s">
        <v>229</v>
      </c>
      <c r="Z110" s="246" t="s">
        <v>229</v>
      </c>
      <c r="AA110" s="246" t="s">
        <v>229</v>
      </c>
      <c r="AB110" s="246" t="s">
        <v>229</v>
      </c>
      <c r="AC110" s="246" t="s">
        <v>229</v>
      </c>
      <c r="AD110" s="246" t="s">
        <v>229</v>
      </c>
      <c r="AE110" s="246" t="s">
        <v>229</v>
      </c>
      <c r="AF110" s="246" t="s">
        <v>229</v>
      </c>
      <c r="AG110" s="246" t="s">
        <v>228</v>
      </c>
      <c r="AH110" s="246" t="s">
        <v>228</v>
      </c>
      <c r="AI110" s="246" t="s">
        <v>228</v>
      </c>
      <c r="AJ110" s="246" t="s">
        <v>228</v>
      </c>
      <c r="AK110" s="246" t="s">
        <v>228</v>
      </c>
      <c r="AL110" s="246" t="s">
        <v>364</v>
      </c>
      <c r="AM110" s="246" t="s">
        <v>364</v>
      </c>
      <c r="AN110" s="246" t="s">
        <v>364</v>
      </c>
      <c r="AO110" s="246" t="s">
        <v>364</v>
      </c>
      <c r="AP110" s="246" t="s">
        <v>364</v>
      </c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</row>
    <row r="111" spans="1:53" x14ac:dyDescent="0.3">
      <c r="A111" s="246">
        <v>214775</v>
      </c>
      <c r="B111" s="246" t="s">
        <v>2162</v>
      </c>
      <c r="C111" s="246" t="s">
        <v>229</v>
      </c>
      <c r="D111" s="246" t="s">
        <v>229</v>
      </c>
      <c r="E111" s="246" t="s">
        <v>229</v>
      </c>
      <c r="F111" s="246" t="s">
        <v>229</v>
      </c>
      <c r="G111" s="246" t="s">
        <v>227</v>
      </c>
      <c r="H111" s="246" t="s">
        <v>229</v>
      </c>
      <c r="I111" s="246" t="s">
        <v>229</v>
      </c>
      <c r="J111" s="246" t="s">
        <v>229</v>
      </c>
      <c r="K111" s="246" t="s">
        <v>229</v>
      </c>
      <c r="L111" s="246" t="s">
        <v>229</v>
      </c>
      <c r="M111" s="246" t="s">
        <v>229</v>
      </c>
      <c r="N111" s="246" t="s">
        <v>229</v>
      </c>
      <c r="O111" s="246" t="s">
        <v>229</v>
      </c>
      <c r="P111" s="246" t="s">
        <v>229</v>
      </c>
      <c r="Q111" s="246" t="s">
        <v>229</v>
      </c>
      <c r="R111" s="246" t="s">
        <v>229</v>
      </c>
      <c r="S111" s="246" t="s">
        <v>229</v>
      </c>
      <c r="T111" s="246" t="s">
        <v>229</v>
      </c>
      <c r="U111" s="246" t="s">
        <v>229</v>
      </c>
      <c r="V111" s="246" t="s">
        <v>229</v>
      </c>
      <c r="W111" s="246" t="s">
        <v>229</v>
      </c>
      <c r="X111" s="246" t="s">
        <v>229</v>
      </c>
      <c r="Y111" s="246" t="s">
        <v>229</v>
      </c>
      <c r="Z111" s="246" t="s">
        <v>229</v>
      </c>
      <c r="AA111" s="246" t="s">
        <v>229</v>
      </c>
      <c r="AB111" s="246" t="s">
        <v>229</v>
      </c>
      <c r="AC111" s="246" t="s">
        <v>229</v>
      </c>
      <c r="AD111" s="246" t="s">
        <v>229</v>
      </c>
      <c r="AE111" s="246" t="s">
        <v>229</v>
      </c>
      <c r="AF111" s="246" t="s">
        <v>229</v>
      </c>
      <c r="AG111" s="246" t="s">
        <v>228</v>
      </c>
      <c r="AH111" s="246" t="s">
        <v>228</v>
      </c>
      <c r="AI111" s="246" t="s">
        <v>228</v>
      </c>
      <c r="AJ111" s="246" t="s">
        <v>228</v>
      </c>
      <c r="AK111" s="246" t="s">
        <v>228</v>
      </c>
      <c r="AL111" s="246" t="s">
        <v>364</v>
      </c>
      <c r="AM111" s="246" t="s">
        <v>364</v>
      </c>
      <c r="AN111" s="246" t="s">
        <v>364</v>
      </c>
      <c r="AO111" s="246" t="s">
        <v>364</v>
      </c>
      <c r="AP111" s="246" t="s">
        <v>364</v>
      </c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</row>
    <row r="112" spans="1:53" x14ac:dyDescent="0.3">
      <c r="A112" s="246">
        <v>214788</v>
      </c>
      <c r="B112" s="246" t="s">
        <v>2162</v>
      </c>
      <c r="C112" s="246" t="s">
        <v>229</v>
      </c>
      <c r="D112" s="246" t="s">
        <v>229</v>
      </c>
      <c r="E112" s="246" t="s">
        <v>227</v>
      </c>
      <c r="F112" s="246" t="s">
        <v>227</v>
      </c>
      <c r="G112" s="246" t="s">
        <v>229</v>
      </c>
      <c r="H112" s="246" t="s">
        <v>229</v>
      </c>
      <c r="I112" s="246" t="s">
        <v>227</v>
      </c>
      <c r="J112" s="246" t="s">
        <v>229</v>
      </c>
      <c r="K112" s="246" t="s">
        <v>229</v>
      </c>
      <c r="L112" s="246" t="s">
        <v>229</v>
      </c>
      <c r="M112" s="246" t="s">
        <v>229</v>
      </c>
      <c r="N112" s="246" t="s">
        <v>229</v>
      </c>
      <c r="O112" s="246" t="s">
        <v>229</v>
      </c>
      <c r="P112" s="246" t="s">
        <v>229</v>
      </c>
      <c r="Q112" s="246" t="s">
        <v>229</v>
      </c>
      <c r="R112" s="246" t="s">
        <v>229</v>
      </c>
      <c r="S112" s="246" t="s">
        <v>229</v>
      </c>
      <c r="T112" s="246" t="s">
        <v>229</v>
      </c>
      <c r="U112" s="246" t="s">
        <v>229</v>
      </c>
      <c r="V112" s="246" t="s">
        <v>229</v>
      </c>
      <c r="W112" s="246" t="s">
        <v>229</v>
      </c>
      <c r="X112" s="246" t="s">
        <v>229</v>
      </c>
      <c r="Y112" s="246" t="s">
        <v>229</v>
      </c>
      <c r="Z112" s="246" t="s">
        <v>227</v>
      </c>
      <c r="AA112" s="246" t="s">
        <v>227</v>
      </c>
      <c r="AB112" s="246" t="s">
        <v>229</v>
      </c>
      <c r="AC112" s="246" t="s">
        <v>229</v>
      </c>
      <c r="AD112" s="246" t="s">
        <v>229</v>
      </c>
      <c r="AE112" s="246" t="s">
        <v>229</v>
      </c>
      <c r="AF112" s="246" t="s">
        <v>229</v>
      </c>
      <c r="AG112" s="246" t="s">
        <v>228</v>
      </c>
      <c r="AH112" s="246" t="s">
        <v>228</v>
      </c>
      <c r="AI112" s="246" t="s">
        <v>228</v>
      </c>
      <c r="AJ112" s="246" t="s">
        <v>228</v>
      </c>
      <c r="AK112" s="246" t="s">
        <v>228</v>
      </c>
      <c r="AL112" s="246" t="s">
        <v>364</v>
      </c>
      <c r="AM112" s="246" t="s">
        <v>364</v>
      </c>
      <c r="AN112" s="246" t="s">
        <v>364</v>
      </c>
      <c r="AO112" s="246" t="s">
        <v>364</v>
      </c>
      <c r="AP112" s="246" t="s">
        <v>364</v>
      </c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</row>
    <row r="113" spans="1:53" x14ac:dyDescent="0.3">
      <c r="A113" s="246">
        <v>214824</v>
      </c>
      <c r="B113" s="246" t="s">
        <v>2162</v>
      </c>
      <c r="C113" s="246" t="s">
        <v>229</v>
      </c>
      <c r="D113" s="246" t="s">
        <v>229</v>
      </c>
      <c r="E113" s="246" t="s">
        <v>229</v>
      </c>
      <c r="F113" s="246" t="s">
        <v>229</v>
      </c>
      <c r="G113" s="246" t="s">
        <v>229</v>
      </c>
      <c r="H113" s="246" t="s">
        <v>229</v>
      </c>
      <c r="I113" s="246" t="s">
        <v>229</v>
      </c>
      <c r="J113" s="246" t="s">
        <v>229</v>
      </c>
      <c r="K113" s="246" t="s">
        <v>229</v>
      </c>
      <c r="L113" s="246" t="s">
        <v>229</v>
      </c>
      <c r="M113" s="246" t="s">
        <v>229</v>
      </c>
      <c r="N113" s="246" t="s">
        <v>229</v>
      </c>
      <c r="O113" s="246" t="s">
        <v>229</v>
      </c>
      <c r="P113" s="246" t="s">
        <v>229</v>
      </c>
      <c r="Q113" s="246" t="s">
        <v>229</v>
      </c>
      <c r="R113" s="246" t="s">
        <v>229</v>
      </c>
      <c r="S113" s="246" t="s">
        <v>229</v>
      </c>
      <c r="T113" s="246" t="s">
        <v>229</v>
      </c>
      <c r="U113" s="246" t="s">
        <v>229</v>
      </c>
      <c r="V113" s="246" t="s">
        <v>229</v>
      </c>
      <c r="W113" s="246" t="s">
        <v>229</v>
      </c>
      <c r="X113" s="246" t="s">
        <v>229</v>
      </c>
      <c r="Y113" s="246" t="s">
        <v>229</v>
      </c>
      <c r="Z113" s="246" t="s">
        <v>229</v>
      </c>
      <c r="AA113" s="246" t="s">
        <v>229</v>
      </c>
      <c r="AB113" s="246" t="s">
        <v>229</v>
      </c>
      <c r="AC113" s="246" t="s">
        <v>229</v>
      </c>
      <c r="AD113" s="246" t="s">
        <v>229</v>
      </c>
      <c r="AE113" s="246" t="s">
        <v>229</v>
      </c>
      <c r="AF113" s="246" t="s">
        <v>229</v>
      </c>
      <c r="AG113" s="246" t="s">
        <v>228</v>
      </c>
      <c r="AH113" s="246" t="s">
        <v>228</v>
      </c>
      <c r="AI113" s="246" t="s">
        <v>228</v>
      </c>
      <c r="AJ113" s="246" t="s">
        <v>228</v>
      </c>
      <c r="AK113" s="246" t="s">
        <v>228</v>
      </c>
      <c r="AL113" s="246" t="s">
        <v>364</v>
      </c>
      <c r="AM113" s="246" t="s">
        <v>364</v>
      </c>
      <c r="AN113" s="246" t="s">
        <v>364</v>
      </c>
      <c r="AO113" s="246" t="s">
        <v>364</v>
      </c>
      <c r="AP113" s="246" t="s">
        <v>364</v>
      </c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</row>
    <row r="114" spans="1:53" x14ac:dyDescent="0.3">
      <c r="A114" s="246">
        <v>214828</v>
      </c>
      <c r="B114" s="246" t="s">
        <v>2162</v>
      </c>
      <c r="C114" s="246" t="s">
        <v>229</v>
      </c>
      <c r="D114" s="246" t="s">
        <v>227</v>
      </c>
      <c r="E114" s="246" t="s">
        <v>229</v>
      </c>
      <c r="F114" s="246" t="s">
        <v>229</v>
      </c>
      <c r="G114" s="246" t="s">
        <v>229</v>
      </c>
      <c r="H114" s="246" t="s">
        <v>229</v>
      </c>
      <c r="I114" s="246" t="s">
        <v>227</v>
      </c>
      <c r="J114" s="246" t="s">
        <v>228</v>
      </c>
      <c r="K114" s="246" t="s">
        <v>229</v>
      </c>
      <c r="L114" s="246" t="s">
        <v>229</v>
      </c>
      <c r="M114" s="246" t="s">
        <v>229</v>
      </c>
      <c r="N114" s="246" t="s">
        <v>229</v>
      </c>
      <c r="O114" s="246" t="s">
        <v>229</v>
      </c>
      <c r="P114" s="246" t="s">
        <v>229</v>
      </c>
      <c r="Q114" s="246" t="s">
        <v>229</v>
      </c>
      <c r="R114" s="246" t="s">
        <v>229</v>
      </c>
      <c r="S114" s="246" t="s">
        <v>229</v>
      </c>
      <c r="T114" s="246" t="s">
        <v>229</v>
      </c>
      <c r="U114" s="246" t="s">
        <v>229</v>
      </c>
      <c r="V114" s="246" t="s">
        <v>229</v>
      </c>
      <c r="W114" s="246" t="s">
        <v>229</v>
      </c>
      <c r="X114" s="246" t="s">
        <v>229</v>
      </c>
      <c r="Y114" s="246" t="s">
        <v>229</v>
      </c>
      <c r="Z114" s="246" t="s">
        <v>229</v>
      </c>
      <c r="AA114" s="246" t="s">
        <v>229</v>
      </c>
      <c r="AB114" s="246" t="s">
        <v>229</v>
      </c>
      <c r="AC114" s="246" t="s">
        <v>229</v>
      </c>
      <c r="AD114" s="246" t="s">
        <v>229</v>
      </c>
      <c r="AE114" s="246" t="s">
        <v>229</v>
      </c>
      <c r="AF114" s="246" t="s">
        <v>229</v>
      </c>
      <c r="AG114" s="246" t="s">
        <v>228</v>
      </c>
      <c r="AH114" s="246" t="s">
        <v>228</v>
      </c>
      <c r="AI114" s="246" t="s">
        <v>228</v>
      </c>
      <c r="AJ114" s="246" t="s">
        <v>228</v>
      </c>
      <c r="AK114" s="246" t="s">
        <v>228</v>
      </c>
      <c r="AL114" s="246" t="s">
        <v>364</v>
      </c>
      <c r="AM114" s="246" t="s">
        <v>364</v>
      </c>
      <c r="AN114" s="246" t="s">
        <v>364</v>
      </c>
      <c r="AO114" s="246" t="s">
        <v>364</v>
      </c>
      <c r="AP114" s="246" t="s">
        <v>364</v>
      </c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</row>
    <row r="115" spans="1:53" x14ac:dyDescent="0.3">
      <c r="A115" s="246">
        <v>214834</v>
      </c>
      <c r="B115" s="246" t="s">
        <v>2162</v>
      </c>
      <c r="C115" s="246" t="s">
        <v>229</v>
      </c>
      <c r="D115" s="246" t="s">
        <v>229</v>
      </c>
      <c r="E115" s="246" t="s">
        <v>229</v>
      </c>
      <c r="F115" s="246" t="s">
        <v>229</v>
      </c>
      <c r="G115" s="246" t="s">
        <v>229</v>
      </c>
      <c r="H115" s="246" t="s">
        <v>229</v>
      </c>
      <c r="I115" s="246" t="s">
        <v>229</v>
      </c>
      <c r="J115" s="246" t="s">
        <v>229</v>
      </c>
      <c r="K115" s="246" t="s">
        <v>229</v>
      </c>
      <c r="L115" s="246" t="s">
        <v>229</v>
      </c>
      <c r="M115" s="246" t="s">
        <v>229</v>
      </c>
      <c r="N115" s="246" t="s">
        <v>229</v>
      </c>
      <c r="O115" s="246" t="s">
        <v>229</v>
      </c>
      <c r="P115" s="246" t="s">
        <v>229</v>
      </c>
      <c r="Q115" s="246" t="s">
        <v>229</v>
      </c>
      <c r="R115" s="246" t="s">
        <v>229</v>
      </c>
      <c r="S115" s="246" t="s">
        <v>229</v>
      </c>
      <c r="T115" s="246" t="s">
        <v>229</v>
      </c>
      <c r="U115" s="246" t="s">
        <v>229</v>
      </c>
      <c r="V115" s="246" t="s">
        <v>229</v>
      </c>
      <c r="W115" s="246" t="s">
        <v>229</v>
      </c>
      <c r="X115" s="246" t="s">
        <v>229</v>
      </c>
      <c r="Y115" s="246" t="s">
        <v>229</v>
      </c>
      <c r="Z115" s="246" t="s">
        <v>229</v>
      </c>
      <c r="AA115" s="246" t="s">
        <v>229</v>
      </c>
      <c r="AB115" s="246" t="s">
        <v>229</v>
      </c>
      <c r="AC115" s="246" t="s">
        <v>229</v>
      </c>
      <c r="AD115" s="246" t="s">
        <v>229</v>
      </c>
      <c r="AE115" s="246" t="s">
        <v>229</v>
      </c>
      <c r="AF115" s="246" t="s">
        <v>229</v>
      </c>
      <c r="AG115" s="246" t="s">
        <v>228</v>
      </c>
      <c r="AH115" s="246" t="s">
        <v>228</v>
      </c>
      <c r="AI115" s="246" t="s">
        <v>228</v>
      </c>
      <c r="AJ115" s="246" t="s">
        <v>228</v>
      </c>
      <c r="AK115" s="246" t="s">
        <v>228</v>
      </c>
      <c r="AL115" s="246" t="s">
        <v>364</v>
      </c>
      <c r="AM115" s="246" t="s">
        <v>364</v>
      </c>
      <c r="AN115" s="246" t="s">
        <v>364</v>
      </c>
      <c r="AO115" s="246" t="s">
        <v>364</v>
      </c>
      <c r="AP115" s="246" t="s">
        <v>364</v>
      </c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</row>
    <row r="116" spans="1:53" x14ac:dyDescent="0.3">
      <c r="A116" s="246">
        <v>214854</v>
      </c>
      <c r="B116" s="246" t="s">
        <v>2162</v>
      </c>
      <c r="C116" s="246" t="s">
        <v>229</v>
      </c>
      <c r="D116" s="246" t="s">
        <v>227</v>
      </c>
      <c r="E116" s="246" t="s">
        <v>229</v>
      </c>
      <c r="F116" s="246" t="s">
        <v>229</v>
      </c>
      <c r="G116" s="246" t="s">
        <v>229</v>
      </c>
      <c r="H116" s="246" t="s">
        <v>229</v>
      </c>
      <c r="I116" s="246" t="s">
        <v>229</v>
      </c>
      <c r="J116" s="246" t="s">
        <v>229</v>
      </c>
      <c r="K116" s="246" t="s">
        <v>229</v>
      </c>
      <c r="L116" s="246" t="s">
        <v>229</v>
      </c>
      <c r="M116" s="246" t="s">
        <v>227</v>
      </c>
      <c r="N116" s="246" t="s">
        <v>229</v>
      </c>
      <c r="O116" s="246" t="s">
        <v>227</v>
      </c>
      <c r="P116" s="246" t="s">
        <v>229</v>
      </c>
      <c r="Q116" s="246" t="s">
        <v>227</v>
      </c>
      <c r="R116" s="246" t="s">
        <v>229</v>
      </c>
      <c r="S116" s="246" t="s">
        <v>229</v>
      </c>
      <c r="T116" s="246" t="s">
        <v>229</v>
      </c>
      <c r="U116" s="246" t="s">
        <v>229</v>
      </c>
      <c r="V116" s="246" t="s">
        <v>229</v>
      </c>
      <c r="W116" s="246" t="s">
        <v>229</v>
      </c>
      <c r="X116" s="246" t="s">
        <v>229</v>
      </c>
      <c r="Y116" s="246" t="s">
        <v>229</v>
      </c>
      <c r="Z116" s="246" t="s">
        <v>229</v>
      </c>
      <c r="AA116" s="246" t="s">
        <v>227</v>
      </c>
      <c r="AB116" s="246" t="s">
        <v>229</v>
      </c>
      <c r="AC116" s="246" t="s">
        <v>229</v>
      </c>
      <c r="AD116" s="246" t="s">
        <v>229</v>
      </c>
      <c r="AE116" s="246" t="s">
        <v>229</v>
      </c>
      <c r="AF116" s="246" t="s">
        <v>229</v>
      </c>
      <c r="AG116" s="246" t="s">
        <v>228</v>
      </c>
      <c r="AH116" s="246" t="s">
        <v>228</v>
      </c>
      <c r="AI116" s="246" t="s">
        <v>228</v>
      </c>
      <c r="AJ116" s="246" t="s">
        <v>228</v>
      </c>
      <c r="AK116" s="246" t="s">
        <v>228</v>
      </c>
      <c r="AL116" s="246" t="s">
        <v>364</v>
      </c>
      <c r="AM116" s="246" t="s">
        <v>364</v>
      </c>
      <c r="AN116" s="246" t="s">
        <v>364</v>
      </c>
      <c r="AO116" s="246" t="s">
        <v>364</v>
      </c>
      <c r="AP116" s="246" t="s">
        <v>364</v>
      </c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</row>
    <row r="117" spans="1:53" x14ac:dyDescent="0.3">
      <c r="A117" s="246">
        <v>214855</v>
      </c>
      <c r="B117" s="246" t="s">
        <v>2162</v>
      </c>
      <c r="C117" s="246" t="s">
        <v>229</v>
      </c>
      <c r="D117" s="246" t="s">
        <v>229</v>
      </c>
      <c r="E117" s="246" t="s">
        <v>229</v>
      </c>
      <c r="F117" s="246" t="s">
        <v>229</v>
      </c>
      <c r="G117" s="246" t="s">
        <v>229</v>
      </c>
      <c r="H117" s="246" t="s">
        <v>229</v>
      </c>
      <c r="I117" s="246" t="s">
        <v>229</v>
      </c>
      <c r="J117" s="246" t="s">
        <v>229</v>
      </c>
      <c r="K117" s="246" t="s">
        <v>229</v>
      </c>
      <c r="L117" s="246" t="s">
        <v>229</v>
      </c>
      <c r="M117" s="246" t="s">
        <v>229</v>
      </c>
      <c r="N117" s="246" t="s">
        <v>229</v>
      </c>
      <c r="O117" s="246" t="s">
        <v>229</v>
      </c>
      <c r="P117" s="246" t="s">
        <v>227</v>
      </c>
      <c r="Q117" s="246" t="s">
        <v>227</v>
      </c>
      <c r="R117" s="246" t="s">
        <v>228</v>
      </c>
      <c r="S117" s="246" t="s">
        <v>229</v>
      </c>
      <c r="T117" s="246" t="s">
        <v>229</v>
      </c>
      <c r="U117" s="246" t="s">
        <v>229</v>
      </c>
      <c r="V117" s="246" t="s">
        <v>229</v>
      </c>
      <c r="W117" s="246" t="s">
        <v>229</v>
      </c>
      <c r="X117" s="246" t="s">
        <v>227</v>
      </c>
      <c r="Y117" s="246" t="s">
        <v>229</v>
      </c>
      <c r="Z117" s="246" t="s">
        <v>229</v>
      </c>
      <c r="AA117" s="246" t="s">
        <v>227</v>
      </c>
      <c r="AB117" s="246" t="s">
        <v>229</v>
      </c>
      <c r="AC117" s="246" t="s">
        <v>229</v>
      </c>
      <c r="AD117" s="246" t="s">
        <v>229</v>
      </c>
      <c r="AE117" s="246" t="s">
        <v>229</v>
      </c>
      <c r="AF117" s="246" t="s">
        <v>229</v>
      </c>
      <c r="AG117" s="246" t="s">
        <v>228</v>
      </c>
      <c r="AH117" s="246" t="s">
        <v>228</v>
      </c>
      <c r="AI117" s="246" t="s">
        <v>228</v>
      </c>
      <c r="AJ117" s="246" t="s">
        <v>228</v>
      </c>
      <c r="AK117" s="246" t="s">
        <v>228</v>
      </c>
      <c r="AL117" s="246" t="s">
        <v>364</v>
      </c>
      <c r="AM117" s="246" t="s">
        <v>364</v>
      </c>
      <c r="AN117" s="246" t="s">
        <v>364</v>
      </c>
      <c r="AO117" s="246" t="s">
        <v>364</v>
      </c>
      <c r="AP117" s="246" t="s">
        <v>364</v>
      </c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</row>
    <row r="118" spans="1:53" x14ac:dyDescent="0.3">
      <c r="A118" s="246">
        <v>214856</v>
      </c>
      <c r="B118" s="246" t="s">
        <v>2162</v>
      </c>
      <c r="C118" s="246" t="s">
        <v>229</v>
      </c>
      <c r="D118" s="246" t="s">
        <v>229</v>
      </c>
      <c r="E118" s="246" t="s">
        <v>229</v>
      </c>
      <c r="F118" s="246" t="s">
        <v>229</v>
      </c>
      <c r="G118" s="246" t="s">
        <v>227</v>
      </c>
      <c r="H118" s="246" t="s">
        <v>229</v>
      </c>
      <c r="I118" s="246" t="s">
        <v>229</v>
      </c>
      <c r="J118" s="246" t="s">
        <v>229</v>
      </c>
      <c r="K118" s="246" t="s">
        <v>229</v>
      </c>
      <c r="L118" s="246" t="s">
        <v>229</v>
      </c>
      <c r="M118" s="246" t="s">
        <v>229</v>
      </c>
      <c r="N118" s="246" t="s">
        <v>229</v>
      </c>
      <c r="O118" s="246" t="s">
        <v>229</v>
      </c>
      <c r="P118" s="246" t="s">
        <v>229</v>
      </c>
      <c r="Q118" s="246" t="s">
        <v>229</v>
      </c>
      <c r="R118" s="246" t="s">
        <v>229</v>
      </c>
      <c r="S118" s="246" t="s">
        <v>229</v>
      </c>
      <c r="T118" s="246" t="s">
        <v>229</v>
      </c>
      <c r="U118" s="246" t="s">
        <v>229</v>
      </c>
      <c r="V118" s="246" t="s">
        <v>229</v>
      </c>
      <c r="W118" s="246" t="s">
        <v>227</v>
      </c>
      <c r="X118" s="246" t="s">
        <v>229</v>
      </c>
      <c r="Y118" s="246" t="s">
        <v>227</v>
      </c>
      <c r="Z118" s="246" t="s">
        <v>229</v>
      </c>
      <c r="AA118" s="246" t="s">
        <v>229</v>
      </c>
      <c r="AB118" s="246" t="s">
        <v>229</v>
      </c>
      <c r="AC118" s="246" t="s">
        <v>229</v>
      </c>
      <c r="AD118" s="246" t="s">
        <v>229</v>
      </c>
      <c r="AE118" s="246" t="s">
        <v>229</v>
      </c>
      <c r="AF118" s="246" t="s">
        <v>229</v>
      </c>
      <c r="AG118" s="246" t="s">
        <v>228</v>
      </c>
      <c r="AH118" s="246" t="s">
        <v>228</v>
      </c>
      <c r="AI118" s="246" t="s">
        <v>228</v>
      </c>
      <c r="AJ118" s="246" t="s">
        <v>228</v>
      </c>
      <c r="AK118" s="246" t="s">
        <v>228</v>
      </c>
      <c r="AL118" s="246" t="s">
        <v>364</v>
      </c>
      <c r="AM118" s="246" t="s">
        <v>364</v>
      </c>
      <c r="AN118" s="246" t="s">
        <v>364</v>
      </c>
      <c r="AO118" s="246" t="s">
        <v>364</v>
      </c>
      <c r="AP118" s="246" t="s">
        <v>364</v>
      </c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</row>
    <row r="119" spans="1:53" x14ac:dyDescent="0.3">
      <c r="A119" s="246">
        <v>214859</v>
      </c>
      <c r="B119" s="246" t="s">
        <v>2162</v>
      </c>
      <c r="C119" s="246" t="s">
        <v>229</v>
      </c>
      <c r="D119" s="246" t="s">
        <v>229</v>
      </c>
      <c r="E119" s="246" t="s">
        <v>229</v>
      </c>
      <c r="F119" s="246" t="s">
        <v>229</v>
      </c>
      <c r="G119" s="246" t="s">
        <v>229</v>
      </c>
      <c r="H119" s="246" t="s">
        <v>229</v>
      </c>
      <c r="I119" s="246" t="s">
        <v>229</v>
      </c>
      <c r="J119" s="246" t="s">
        <v>229</v>
      </c>
      <c r="K119" s="246" t="s">
        <v>229</v>
      </c>
      <c r="L119" s="246" t="s">
        <v>229</v>
      </c>
      <c r="M119" s="246" t="s">
        <v>229</v>
      </c>
      <c r="N119" s="246" t="s">
        <v>229</v>
      </c>
      <c r="O119" s="246" t="s">
        <v>229</v>
      </c>
      <c r="P119" s="246" t="s">
        <v>229</v>
      </c>
      <c r="Q119" s="246" t="s">
        <v>229</v>
      </c>
      <c r="R119" s="246" t="s">
        <v>229</v>
      </c>
      <c r="S119" s="246" t="s">
        <v>229</v>
      </c>
      <c r="T119" s="246" t="s">
        <v>229</v>
      </c>
      <c r="U119" s="246" t="s">
        <v>229</v>
      </c>
      <c r="V119" s="246" t="s">
        <v>229</v>
      </c>
      <c r="W119" s="246" t="s">
        <v>229</v>
      </c>
      <c r="X119" s="246" t="s">
        <v>227</v>
      </c>
      <c r="Y119" s="246" t="s">
        <v>229</v>
      </c>
      <c r="Z119" s="246" t="s">
        <v>229</v>
      </c>
      <c r="AA119" s="246" t="s">
        <v>229</v>
      </c>
      <c r="AB119" s="246" t="s">
        <v>229</v>
      </c>
      <c r="AC119" s="246" t="s">
        <v>229</v>
      </c>
      <c r="AD119" s="246" t="s">
        <v>229</v>
      </c>
      <c r="AE119" s="246" t="s">
        <v>229</v>
      </c>
      <c r="AF119" s="246" t="s">
        <v>229</v>
      </c>
      <c r="AG119" s="246" t="s">
        <v>228</v>
      </c>
      <c r="AH119" s="246" t="s">
        <v>228</v>
      </c>
      <c r="AI119" s="246" t="s">
        <v>228</v>
      </c>
      <c r="AJ119" s="246" t="s">
        <v>228</v>
      </c>
      <c r="AK119" s="246" t="s">
        <v>228</v>
      </c>
      <c r="AL119" s="246" t="s">
        <v>364</v>
      </c>
      <c r="AM119" s="246" t="s">
        <v>364</v>
      </c>
      <c r="AN119" s="246" t="s">
        <v>364</v>
      </c>
      <c r="AO119" s="246" t="s">
        <v>364</v>
      </c>
      <c r="AP119" s="246" t="s">
        <v>364</v>
      </c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</row>
    <row r="120" spans="1:53" x14ac:dyDescent="0.3">
      <c r="A120" s="246">
        <v>214873</v>
      </c>
      <c r="B120" s="246" t="s">
        <v>2162</v>
      </c>
      <c r="C120" s="246" t="s">
        <v>227</v>
      </c>
      <c r="D120" s="246" t="s">
        <v>229</v>
      </c>
      <c r="E120" s="246" t="s">
        <v>229</v>
      </c>
      <c r="F120" s="246" t="s">
        <v>229</v>
      </c>
      <c r="G120" s="246" t="s">
        <v>229</v>
      </c>
      <c r="H120" s="246" t="s">
        <v>229</v>
      </c>
      <c r="I120" s="246" t="s">
        <v>229</v>
      </c>
      <c r="J120" s="246" t="s">
        <v>229</v>
      </c>
      <c r="K120" s="246" t="s">
        <v>229</v>
      </c>
      <c r="L120" s="246" t="s">
        <v>229</v>
      </c>
      <c r="M120" s="246" t="s">
        <v>227</v>
      </c>
      <c r="N120" s="246" t="s">
        <v>229</v>
      </c>
      <c r="O120" s="246" t="s">
        <v>229</v>
      </c>
      <c r="P120" s="246" t="s">
        <v>227</v>
      </c>
      <c r="Q120" s="246" t="s">
        <v>229</v>
      </c>
      <c r="R120" s="246" t="s">
        <v>229</v>
      </c>
      <c r="S120" s="246" t="s">
        <v>229</v>
      </c>
      <c r="T120" s="246" t="s">
        <v>229</v>
      </c>
      <c r="U120" s="246" t="s">
        <v>229</v>
      </c>
      <c r="V120" s="246" t="s">
        <v>229</v>
      </c>
      <c r="W120" s="246" t="s">
        <v>229</v>
      </c>
      <c r="X120" s="246" t="s">
        <v>227</v>
      </c>
      <c r="Y120" s="246" t="s">
        <v>227</v>
      </c>
      <c r="Z120" s="246" t="s">
        <v>229</v>
      </c>
      <c r="AA120" s="246" t="s">
        <v>227</v>
      </c>
      <c r="AB120" s="246" t="s">
        <v>229</v>
      </c>
      <c r="AC120" s="246" t="s">
        <v>229</v>
      </c>
      <c r="AD120" s="246" t="s">
        <v>229</v>
      </c>
      <c r="AE120" s="246" t="s">
        <v>229</v>
      </c>
      <c r="AF120" s="246" t="s">
        <v>229</v>
      </c>
      <c r="AG120" s="246" t="s">
        <v>228</v>
      </c>
      <c r="AH120" s="246" t="s">
        <v>228</v>
      </c>
      <c r="AI120" s="246" t="s">
        <v>228</v>
      </c>
      <c r="AJ120" s="246" t="s">
        <v>228</v>
      </c>
      <c r="AK120" s="246" t="s">
        <v>228</v>
      </c>
      <c r="AL120" s="246" t="s">
        <v>364</v>
      </c>
      <c r="AM120" s="246" t="s">
        <v>364</v>
      </c>
      <c r="AN120" s="246" t="s">
        <v>364</v>
      </c>
      <c r="AO120" s="246" t="s">
        <v>364</v>
      </c>
      <c r="AP120" s="246" t="s">
        <v>364</v>
      </c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</row>
    <row r="121" spans="1:53" x14ac:dyDescent="0.3">
      <c r="A121" s="246">
        <v>214877</v>
      </c>
      <c r="B121" s="246" t="s">
        <v>2162</v>
      </c>
      <c r="C121" s="246" t="s">
        <v>229</v>
      </c>
      <c r="D121" s="246" t="s">
        <v>229</v>
      </c>
      <c r="E121" s="246" t="s">
        <v>227</v>
      </c>
      <c r="F121" s="246" t="s">
        <v>229</v>
      </c>
      <c r="G121" s="246" t="s">
        <v>229</v>
      </c>
      <c r="H121" s="246" t="s">
        <v>229</v>
      </c>
      <c r="I121" s="246" t="s">
        <v>229</v>
      </c>
      <c r="J121" s="246" t="s">
        <v>229</v>
      </c>
      <c r="K121" s="246" t="s">
        <v>229</v>
      </c>
      <c r="L121" s="246" t="s">
        <v>229</v>
      </c>
      <c r="M121" s="246" t="s">
        <v>229</v>
      </c>
      <c r="N121" s="246" t="s">
        <v>229</v>
      </c>
      <c r="O121" s="246" t="s">
        <v>229</v>
      </c>
      <c r="P121" s="246" t="s">
        <v>229</v>
      </c>
      <c r="Q121" s="246" t="s">
        <v>229</v>
      </c>
      <c r="R121" s="246" t="s">
        <v>229</v>
      </c>
      <c r="S121" s="246" t="s">
        <v>229</v>
      </c>
      <c r="T121" s="246" t="s">
        <v>229</v>
      </c>
      <c r="U121" s="246" t="s">
        <v>229</v>
      </c>
      <c r="V121" s="246" t="s">
        <v>229</v>
      </c>
      <c r="W121" s="246" t="s">
        <v>227</v>
      </c>
      <c r="X121" s="246" t="s">
        <v>229</v>
      </c>
      <c r="Y121" s="246" t="s">
        <v>229</v>
      </c>
      <c r="Z121" s="246" t="s">
        <v>229</v>
      </c>
      <c r="AA121" s="246" t="s">
        <v>227</v>
      </c>
      <c r="AB121" s="246" t="s">
        <v>229</v>
      </c>
      <c r="AC121" s="246" t="s">
        <v>229</v>
      </c>
      <c r="AD121" s="246" t="s">
        <v>229</v>
      </c>
      <c r="AE121" s="246" t="s">
        <v>228</v>
      </c>
      <c r="AF121" s="246" t="s">
        <v>229</v>
      </c>
      <c r="AG121" s="246" t="s">
        <v>228</v>
      </c>
      <c r="AH121" s="246" t="s">
        <v>228</v>
      </c>
      <c r="AI121" s="246" t="s">
        <v>228</v>
      </c>
      <c r="AJ121" s="246" t="s">
        <v>228</v>
      </c>
      <c r="AK121" s="246" t="s">
        <v>228</v>
      </c>
      <c r="AL121" s="246" t="s">
        <v>364</v>
      </c>
      <c r="AM121" s="246" t="s">
        <v>364</v>
      </c>
      <c r="AN121" s="246" t="s">
        <v>364</v>
      </c>
      <c r="AO121" s="246" t="s">
        <v>364</v>
      </c>
      <c r="AP121" s="246" t="s">
        <v>364</v>
      </c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</row>
    <row r="122" spans="1:53" x14ac:dyDescent="0.3">
      <c r="A122" s="246">
        <v>214880</v>
      </c>
      <c r="B122" s="246" t="s">
        <v>2162</v>
      </c>
      <c r="C122" s="246" t="s">
        <v>229</v>
      </c>
      <c r="D122" s="246" t="s">
        <v>229</v>
      </c>
      <c r="E122" s="246" t="s">
        <v>229</v>
      </c>
      <c r="F122" s="246" t="s">
        <v>229</v>
      </c>
      <c r="G122" s="246" t="s">
        <v>227</v>
      </c>
      <c r="H122" s="246" t="s">
        <v>229</v>
      </c>
      <c r="I122" s="246" t="s">
        <v>229</v>
      </c>
      <c r="J122" s="246" t="s">
        <v>229</v>
      </c>
      <c r="K122" s="246" t="s">
        <v>229</v>
      </c>
      <c r="L122" s="246" t="s">
        <v>229</v>
      </c>
      <c r="M122" s="246" t="s">
        <v>229</v>
      </c>
      <c r="N122" s="246" t="s">
        <v>229</v>
      </c>
      <c r="O122" s="246" t="s">
        <v>229</v>
      </c>
      <c r="P122" s="246" t="s">
        <v>229</v>
      </c>
      <c r="Q122" s="246" t="s">
        <v>229</v>
      </c>
      <c r="R122" s="246" t="s">
        <v>229</v>
      </c>
      <c r="S122" s="246" t="s">
        <v>229</v>
      </c>
      <c r="T122" s="246" t="s">
        <v>229</v>
      </c>
      <c r="U122" s="246" t="s">
        <v>229</v>
      </c>
      <c r="V122" s="246" t="s">
        <v>229</v>
      </c>
      <c r="W122" s="246" t="s">
        <v>229</v>
      </c>
      <c r="X122" s="246" t="s">
        <v>227</v>
      </c>
      <c r="Y122" s="246" t="s">
        <v>227</v>
      </c>
      <c r="Z122" s="246" t="s">
        <v>227</v>
      </c>
      <c r="AA122" s="246" t="s">
        <v>227</v>
      </c>
      <c r="AB122" s="246" t="s">
        <v>229</v>
      </c>
      <c r="AC122" s="246" t="s">
        <v>229</v>
      </c>
      <c r="AD122" s="246" t="s">
        <v>229</v>
      </c>
      <c r="AE122" s="246" t="s">
        <v>228</v>
      </c>
      <c r="AF122" s="246" t="s">
        <v>228</v>
      </c>
      <c r="AG122" s="246" t="s">
        <v>228</v>
      </c>
      <c r="AH122" s="246" t="s">
        <v>228</v>
      </c>
      <c r="AI122" s="246" t="s">
        <v>228</v>
      </c>
      <c r="AJ122" s="246" t="s">
        <v>228</v>
      </c>
      <c r="AK122" s="246" t="s">
        <v>228</v>
      </c>
      <c r="AL122" s="246" t="s">
        <v>364</v>
      </c>
      <c r="AM122" s="246" t="s">
        <v>364</v>
      </c>
      <c r="AN122" s="246" t="s">
        <v>364</v>
      </c>
      <c r="AO122" s="246" t="s">
        <v>364</v>
      </c>
      <c r="AP122" s="246" t="s">
        <v>364</v>
      </c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</row>
    <row r="123" spans="1:53" x14ac:dyDescent="0.3">
      <c r="A123" s="246">
        <v>214888</v>
      </c>
      <c r="B123" s="246" t="s">
        <v>2162</v>
      </c>
      <c r="C123" s="246" t="s">
        <v>229</v>
      </c>
      <c r="D123" s="246" t="s">
        <v>229</v>
      </c>
      <c r="E123" s="246" t="s">
        <v>229</v>
      </c>
      <c r="F123" s="246" t="s">
        <v>229</v>
      </c>
      <c r="G123" s="246" t="s">
        <v>229</v>
      </c>
      <c r="H123" s="246" t="s">
        <v>229</v>
      </c>
      <c r="I123" s="246" t="s">
        <v>229</v>
      </c>
      <c r="J123" s="246" t="s">
        <v>229</v>
      </c>
      <c r="K123" s="246" t="s">
        <v>229</v>
      </c>
      <c r="L123" s="246" t="s">
        <v>229</v>
      </c>
      <c r="M123" s="246" t="s">
        <v>229</v>
      </c>
      <c r="N123" s="246" t="s">
        <v>229</v>
      </c>
      <c r="O123" s="246" t="s">
        <v>229</v>
      </c>
      <c r="P123" s="246" t="s">
        <v>229</v>
      </c>
      <c r="Q123" s="246" t="s">
        <v>228</v>
      </c>
      <c r="R123" s="246" t="s">
        <v>229</v>
      </c>
      <c r="S123" s="246" t="s">
        <v>229</v>
      </c>
      <c r="T123" s="246" t="s">
        <v>227</v>
      </c>
      <c r="U123" s="246" t="s">
        <v>227</v>
      </c>
      <c r="V123" s="246" t="s">
        <v>229</v>
      </c>
      <c r="W123" s="246" t="s">
        <v>229</v>
      </c>
      <c r="X123" s="246" t="s">
        <v>229</v>
      </c>
      <c r="Y123" s="246" t="s">
        <v>229</v>
      </c>
      <c r="Z123" s="246" t="s">
        <v>227</v>
      </c>
      <c r="AA123" s="246" t="s">
        <v>229</v>
      </c>
      <c r="AB123" s="246" t="s">
        <v>229</v>
      </c>
      <c r="AC123" s="246" t="s">
        <v>229</v>
      </c>
      <c r="AD123" s="246" t="s">
        <v>229</v>
      </c>
      <c r="AE123" s="246" t="s">
        <v>229</v>
      </c>
      <c r="AF123" s="246" t="s">
        <v>229</v>
      </c>
      <c r="AG123" s="246" t="s">
        <v>228</v>
      </c>
      <c r="AH123" s="246" t="s">
        <v>228</v>
      </c>
      <c r="AI123" s="246" t="s">
        <v>228</v>
      </c>
      <c r="AJ123" s="246" t="s">
        <v>228</v>
      </c>
      <c r="AK123" s="246" t="s">
        <v>228</v>
      </c>
      <c r="AL123" s="246" t="s">
        <v>364</v>
      </c>
      <c r="AM123" s="246" t="s">
        <v>364</v>
      </c>
      <c r="AN123" s="246" t="s">
        <v>364</v>
      </c>
      <c r="AO123" s="246" t="s">
        <v>364</v>
      </c>
      <c r="AP123" s="246" t="s">
        <v>364</v>
      </c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</row>
    <row r="124" spans="1:53" x14ac:dyDescent="0.3">
      <c r="A124" s="246">
        <v>214891</v>
      </c>
      <c r="B124" s="246" t="s">
        <v>2162</v>
      </c>
      <c r="C124" s="246" t="s">
        <v>229</v>
      </c>
      <c r="D124" s="246" t="s">
        <v>227</v>
      </c>
      <c r="E124" s="246" t="s">
        <v>229</v>
      </c>
      <c r="F124" s="246" t="s">
        <v>227</v>
      </c>
      <c r="G124" s="246" t="s">
        <v>229</v>
      </c>
      <c r="H124" s="246" t="s">
        <v>229</v>
      </c>
      <c r="I124" s="246" t="s">
        <v>229</v>
      </c>
      <c r="J124" s="246" t="s">
        <v>229</v>
      </c>
      <c r="K124" s="246" t="s">
        <v>229</v>
      </c>
      <c r="L124" s="246" t="s">
        <v>229</v>
      </c>
      <c r="M124" s="246" t="s">
        <v>229</v>
      </c>
      <c r="N124" s="246" t="s">
        <v>229</v>
      </c>
      <c r="O124" s="246" t="s">
        <v>229</v>
      </c>
      <c r="P124" s="246" t="s">
        <v>229</v>
      </c>
      <c r="Q124" s="246" t="s">
        <v>229</v>
      </c>
      <c r="R124" s="246" t="s">
        <v>229</v>
      </c>
      <c r="S124" s="246" t="s">
        <v>229</v>
      </c>
      <c r="T124" s="246" t="s">
        <v>229</v>
      </c>
      <c r="U124" s="246" t="s">
        <v>229</v>
      </c>
      <c r="V124" s="246" t="s">
        <v>229</v>
      </c>
      <c r="W124" s="246" t="s">
        <v>229</v>
      </c>
      <c r="X124" s="246" t="s">
        <v>227</v>
      </c>
      <c r="Y124" s="246" t="s">
        <v>229</v>
      </c>
      <c r="Z124" s="246" t="s">
        <v>229</v>
      </c>
      <c r="AA124" s="246" t="s">
        <v>227</v>
      </c>
      <c r="AB124" s="246" t="s">
        <v>229</v>
      </c>
      <c r="AC124" s="246" t="s">
        <v>229</v>
      </c>
      <c r="AD124" s="246" t="s">
        <v>229</v>
      </c>
      <c r="AE124" s="246" t="s">
        <v>229</v>
      </c>
      <c r="AF124" s="246" t="s">
        <v>229</v>
      </c>
      <c r="AG124" s="246" t="s">
        <v>228</v>
      </c>
      <c r="AH124" s="246" t="s">
        <v>228</v>
      </c>
      <c r="AI124" s="246" t="s">
        <v>228</v>
      </c>
      <c r="AJ124" s="246" t="s">
        <v>228</v>
      </c>
      <c r="AK124" s="246" t="s">
        <v>228</v>
      </c>
      <c r="AL124" s="246" t="s">
        <v>364</v>
      </c>
      <c r="AM124" s="246" t="s">
        <v>364</v>
      </c>
      <c r="AN124" s="246" t="s">
        <v>364</v>
      </c>
      <c r="AO124" s="246" t="s">
        <v>364</v>
      </c>
      <c r="AP124" s="246" t="s">
        <v>364</v>
      </c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</row>
    <row r="125" spans="1:53" x14ac:dyDescent="0.3">
      <c r="A125" s="246">
        <v>214935</v>
      </c>
      <c r="B125" s="246" t="s">
        <v>2162</v>
      </c>
      <c r="C125" s="246" t="s">
        <v>229</v>
      </c>
      <c r="D125" s="246" t="s">
        <v>229</v>
      </c>
      <c r="E125" s="246" t="s">
        <v>229</v>
      </c>
      <c r="F125" s="246" t="s">
        <v>229</v>
      </c>
      <c r="G125" s="246" t="s">
        <v>229</v>
      </c>
      <c r="H125" s="246" t="s">
        <v>229</v>
      </c>
      <c r="I125" s="246" t="s">
        <v>229</v>
      </c>
      <c r="J125" s="246" t="s">
        <v>229</v>
      </c>
      <c r="K125" s="246" t="s">
        <v>229</v>
      </c>
      <c r="L125" s="246" t="s">
        <v>229</v>
      </c>
      <c r="M125" s="246" t="s">
        <v>229</v>
      </c>
      <c r="N125" s="246" t="s">
        <v>229</v>
      </c>
      <c r="O125" s="246" t="s">
        <v>229</v>
      </c>
      <c r="P125" s="246" t="s">
        <v>229</v>
      </c>
      <c r="Q125" s="246" t="s">
        <v>229</v>
      </c>
      <c r="R125" s="246" t="s">
        <v>229</v>
      </c>
      <c r="S125" s="246" t="s">
        <v>229</v>
      </c>
      <c r="T125" s="246" t="s">
        <v>229</v>
      </c>
      <c r="U125" s="246" t="s">
        <v>229</v>
      </c>
      <c r="V125" s="246" t="s">
        <v>229</v>
      </c>
      <c r="W125" s="246" t="s">
        <v>229</v>
      </c>
      <c r="X125" s="246" t="s">
        <v>228</v>
      </c>
      <c r="Y125" s="246" t="s">
        <v>229</v>
      </c>
      <c r="Z125" s="246" t="s">
        <v>229</v>
      </c>
      <c r="AA125" s="246" t="s">
        <v>229</v>
      </c>
      <c r="AB125" s="246" t="s">
        <v>229</v>
      </c>
      <c r="AC125" s="246" t="s">
        <v>229</v>
      </c>
      <c r="AD125" s="246" t="s">
        <v>229</v>
      </c>
      <c r="AE125" s="246" t="s">
        <v>229</v>
      </c>
      <c r="AF125" s="246" t="s">
        <v>229</v>
      </c>
      <c r="AG125" s="246" t="s">
        <v>228</v>
      </c>
      <c r="AH125" s="246" t="s">
        <v>228</v>
      </c>
      <c r="AI125" s="246" t="s">
        <v>228</v>
      </c>
      <c r="AJ125" s="246" t="s">
        <v>228</v>
      </c>
      <c r="AK125" s="246" t="s">
        <v>228</v>
      </c>
      <c r="AL125" s="246" t="s">
        <v>364</v>
      </c>
      <c r="AM125" s="246" t="s">
        <v>364</v>
      </c>
      <c r="AN125" s="246" t="s">
        <v>364</v>
      </c>
      <c r="AO125" s="246" t="s">
        <v>364</v>
      </c>
      <c r="AP125" s="246" t="s">
        <v>364</v>
      </c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246"/>
    </row>
    <row r="126" spans="1:53" x14ac:dyDescent="0.3">
      <c r="A126" s="246">
        <v>214943</v>
      </c>
      <c r="B126" s="246" t="s">
        <v>2162</v>
      </c>
      <c r="C126" s="246" t="s">
        <v>229</v>
      </c>
      <c r="D126" s="246" t="s">
        <v>229</v>
      </c>
      <c r="E126" s="246" t="s">
        <v>229</v>
      </c>
      <c r="F126" s="246" t="s">
        <v>229</v>
      </c>
      <c r="G126" s="246" t="s">
        <v>229</v>
      </c>
      <c r="H126" s="246" t="s">
        <v>229</v>
      </c>
      <c r="I126" s="246" t="s">
        <v>229</v>
      </c>
      <c r="J126" s="246" t="s">
        <v>229</v>
      </c>
      <c r="K126" s="246" t="s">
        <v>229</v>
      </c>
      <c r="L126" s="246" t="s">
        <v>229</v>
      </c>
      <c r="M126" s="246" t="s">
        <v>229</v>
      </c>
      <c r="N126" s="246" t="s">
        <v>229</v>
      </c>
      <c r="O126" s="246" t="s">
        <v>229</v>
      </c>
      <c r="P126" s="246" t="s">
        <v>229</v>
      </c>
      <c r="Q126" s="246" t="s">
        <v>229</v>
      </c>
      <c r="R126" s="246" t="s">
        <v>229</v>
      </c>
      <c r="S126" s="246" t="s">
        <v>229</v>
      </c>
      <c r="T126" s="246" t="s">
        <v>229</v>
      </c>
      <c r="U126" s="246" t="s">
        <v>229</v>
      </c>
      <c r="V126" s="246" t="s">
        <v>229</v>
      </c>
      <c r="W126" s="246" t="s">
        <v>229</v>
      </c>
      <c r="X126" s="246" t="s">
        <v>229</v>
      </c>
      <c r="Y126" s="246" t="s">
        <v>229</v>
      </c>
      <c r="Z126" s="246" t="s">
        <v>229</v>
      </c>
      <c r="AA126" s="246" t="s">
        <v>227</v>
      </c>
      <c r="AB126" s="246" t="s">
        <v>229</v>
      </c>
      <c r="AC126" s="246" t="s">
        <v>229</v>
      </c>
      <c r="AD126" s="246" t="s">
        <v>229</v>
      </c>
      <c r="AE126" s="246" t="s">
        <v>229</v>
      </c>
      <c r="AF126" s="246" t="s">
        <v>229</v>
      </c>
      <c r="AG126" s="246" t="s">
        <v>228</v>
      </c>
      <c r="AH126" s="246" t="s">
        <v>228</v>
      </c>
      <c r="AI126" s="246" t="s">
        <v>228</v>
      </c>
      <c r="AJ126" s="246" t="s">
        <v>228</v>
      </c>
      <c r="AK126" s="246" t="s">
        <v>228</v>
      </c>
      <c r="AL126" s="246" t="s">
        <v>364</v>
      </c>
      <c r="AM126" s="246" t="s">
        <v>364</v>
      </c>
      <c r="AN126" s="246" t="s">
        <v>364</v>
      </c>
      <c r="AO126" s="246" t="s">
        <v>364</v>
      </c>
      <c r="AP126" s="246" t="s">
        <v>364</v>
      </c>
      <c r="AQ126" s="246"/>
      <c r="AR126" s="246"/>
      <c r="AS126" s="246"/>
      <c r="AT126" s="246"/>
      <c r="AU126" s="246"/>
      <c r="AV126" s="246"/>
      <c r="AW126" s="246"/>
      <c r="AX126" s="246"/>
      <c r="AY126" s="246"/>
      <c r="AZ126" s="246"/>
      <c r="BA126" s="246"/>
    </row>
    <row r="127" spans="1:53" x14ac:dyDescent="0.3">
      <c r="A127" s="246">
        <v>214960</v>
      </c>
      <c r="B127" s="246" t="s">
        <v>2162</v>
      </c>
      <c r="C127" s="246" t="s">
        <v>229</v>
      </c>
      <c r="D127" s="246" t="s">
        <v>229</v>
      </c>
      <c r="E127" s="246" t="s">
        <v>229</v>
      </c>
      <c r="F127" s="246" t="s">
        <v>229</v>
      </c>
      <c r="G127" s="246" t="s">
        <v>229</v>
      </c>
      <c r="H127" s="246" t="s">
        <v>227</v>
      </c>
      <c r="I127" s="246" t="s">
        <v>229</v>
      </c>
      <c r="J127" s="246" t="s">
        <v>229</v>
      </c>
      <c r="K127" s="246" t="s">
        <v>229</v>
      </c>
      <c r="L127" s="246" t="s">
        <v>229</v>
      </c>
      <c r="M127" s="246" t="s">
        <v>229</v>
      </c>
      <c r="N127" s="246" t="s">
        <v>229</v>
      </c>
      <c r="O127" s="246" t="s">
        <v>229</v>
      </c>
      <c r="P127" s="246" t="s">
        <v>229</v>
      </c>
      <c r="Q127" s="246" t="s">
        <v>229</v>
      </c>
      <c r="R127" s="246" t="s">
        <v>229</v>
      </c>
      <c r="S127" s="246" t="s">
        <v>229</v>
      </c>
      <c r="T127" s="246" t="s">
        <v>229</v>
      </c>
      <c r="U127" s="246" t="s">
        <v>229</v>
      </c>
      <c r="V127" s="246" t="s">
        <v>229</v>
      </c>
      <c r="W127" s="246" t="s">
        <v>229</v>
      </c>
      <c r="X127" s="246" t="s">
        <v>229</v>
      </c>
      <c r="Y127" s="246" t="s">
        <v>229</v>
      </c>
      <c r="Z127" s="246" t="s">
        <v>229</v>
      </c>
      <c r="AA127" s="246" t="s">
        <v>229</v>
      </c>
      <c r="AB127" s="246" t="s">
        <v>228</v>
      </c>
      <c r="AC127" s="246" t="s">
        <v>229</v>
      </c>
      <c r="AD127" s="246" t="s">
        <v>229</v>
      </c>
      <c r="AE127" s="246" t="s">
        <v>228</v>
      </c>
      <c r="AF127" s="246" t="s">
        <v>229</v>
      </c>
      <c r="AG127" s="246" t="s">
        <v>228</v>
      </c>
      <c r="AH127" s="246" t="s">
        <v>228</v>
      </c>
      <c r="AI127" s="246" t="s">
        <v>228</v>
      </c>
      <c r="AJ127" s="246" t="s">
        <v>228</v>
      </c>
      <c r="AK127" s="246" t="s">
        <v>228</v>
      </c>
      <c r="AL127" s="246" t="s">
        <v>364</v>
      </c>
      <c r="AM127" s="246" t="s">
        <v>364</v>
      </c>
      <c r="AN127" s="246" t="s">
        <v>364</v>
      </c>
      <c r="AO127" s="246" t="s">
        <v>364</v>
      </c>
      <c r="AP127" s="246" t="s">
        <v>364</v>
      </c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246"/>
      <c r="BA127" s="246"/>
    </row>
    <row r="128" spans="1:53" x14ac:dyDescent="0.3">
      <c r="A128" s="246">
        <v>214966</v>
      </c>
      <c r="B128" s="246" t="s">
        <v>2162</v>
      </c>
      <c r="C128" s="246" t="s">
        <v>229</v>
      </c>
      <c r="D128" s="246" t="s">
        <v>229</v>
      </c>
      <c r="E128" s="246" t="s">
        <v>229</v>
      </c>
      <c r="F128" s="246" t="s">
        <v>229</v>
      </c>
      <c r="G128" s="246" t="s">
        <v>229</v>
      </c>
      <c r="H128" s="246" t="s">
        <v>229</v>
      </c>
      <c r="I128" s="246" t="s">
        <v>229</v>
      </c>
      <c r="J128" s="246" t="s">
        <v>229</v>
      </c>
      <c r="K128" s="246" t="s">
        <v>229</v>
      </c>
      <c r="L128" s="246" t="s">
        <v>229</v>
      </c>
      <c r="M128" s="246" t="s">
        <v>229</v>
      </c>
      <c r="N128" s="246" t="s">
        <v>229</v>
      </c>
      <c r="O128" s="246" t="s">
        <v>229</v>
      </c>
      <c r="P128" s="246" t="s">
        <v>229</v>
      </c>
      <c r="Q128" s="246" t="s">
        <v>229</v>
      </c>
      <c r="R128" s="246" t="s">
        <v>229</v>
      </c>
      <c r="S128" s="246" t="s">
        <v>229</v>
      </c>
      <c r="T128" s="246" t="s">
        <v>229</v>
      </c>
      <c r="U128" s="246" t="s">
        <v>229</v>
      </c>
      <c r="V128" s="246" t="s">
        <v>229</v>
      </c>
      <c r="W128" s="246" t="s">
        <v>229</v>
      </c>
      <c r="X128" s="246" t="s">
        <v>229</v>
      </c>
      <c r="Y128" s="246" t="s">
        <v>229</v>
      </c>
      <c r="Z128" s="246" t="s">
        <v>229</v>
      </c>
      <c r="AA128" s="246" t="s">
        <v>229</v>
      </c>
      <c r="AB128" s="246" t="s">
        <v>229</v>
      </c>
      <c r="AC128" s="246" t="s">
        <v>229</v>
      </c>
      <c r="AD128" s="246" t="s">
        <v>229</v>
      </c>
      <c r="AE128" s="246" t="s">
        <v>229</v>
      </c>
      <c r="AF128" s="246" t="s">
        <v>229</v>
      </c>
      <c r="AG128" s="246" t="s">
        <v>228</v>
      </c>
      <c r="AH128" s="246" t="s">
        <v>228</v>
      </c>
      <c r="AI128" s="246" t="s">
        <v>228</v>
      </c>
      <c r="AJ128" s="246" t="s">
        <v>228</v>
      </c>
      <c r="AK128" s="246" t="s">
        <v>228</v>
      </c>
      <c r="AL128" s="246" t="s">
        <v>364</v>
      </c>
      <c r="AM128" s="246" t="s">
        <v>364</v>
      </c>
      <c r="AN128" s="246" t="s">
        <v>364</v>
      </c>
      <c r="AO128" s="246" t="s">
        <v>364</v>
      </c>
      <c r="AP128" s="246" t="s">
        <v>364</v>
      </c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6"/>
    </row>
    <row r="129" spans="1:53" x14ac:dyDescent="0.3">
      <c r="A129" s="246">
        <v>214991</v>
      </c>
      <c r="B129" s="246" t="s">
        <v>2162</v>
      </c>
      <c r="C129" s="246" t="s">
        <v>229</v>
      </c>
      <c r="D129" s="246" t="s">
        <v>229</v>
      </c>
      <c r="E129" s="246" t="s">
        <v>229</v>
      </c>
      <c r="F129" s="246" t="s">
        <v>229</v>
      </c>
      <c r="G129" s="246" t="s">
        <v>229</v>
      </c>
      <c r="H129" s="246" t="s">
        <v>229</v>
      </c>
      <c r="I129" s="246" t="s">
        <v>229</v>
      </c>
      <c r="J129" s="246" t="s">
        <v>229</v>
      </c>
      <c r="K129" s="246" t="s">
        <v>229</v>
      </c>
      <c r="L129" s="246" t="s">
        <v>229</v>
      </c>
      <c r="M129" s="246" t="s">
        <v>229</v>
      </c>
      <c r="N129" s="246" t="s">
        <v>229</v>
      </c>
      <c r="O129" s="246" t="s">
        <v>229</v>
      </c>
      <c r="P129" s="246" t="s">
        <v>227</v>
      </c>
      <c r="Q129" s="246" t="s">
        <v>229</v>
      </c>
      <c r="R129" s="246" t="s">
        <v>229</v>
      </c>
      <c r="S129" s="246" t="s">
        <v>229</v>
      </c>
      <c r="T129" s="246" t="s">
        <v>229</v>
      </c>
      <c r="U129" s="246" t="s">
        <v>229</v>
      </c>
      <c r="V129" s="246" t="s">
        <v>229</v>
      </c>
      <c r="W129" s="246" t="s">
        <v>229</v>
      </c>
      <c r="X129" s="246" t="s">
        <v>229</v>
      </c>
      <c r="Y129" s="246" t="s">
        <v>229</v>
      </c>
      <c r="Z129" s="246" t="s">
        <v>227</v>
      </c>
      <c r="AA129" s="246" t="s">
        <v>229</v>
      </c>
      <c r="AB129" s="246" t="s">
        <v>229</v>
      </c>
      <c r="AC129" s="246" t="s">
        <v>229</v>
      </c>
      <c r="AD129" s="246" t="s">
        <v>229</v>
      </c>
      <c r="AE129" s="246" t="s">
        <v>228</v>
      </c>
      <c r="AF129" s="246" t="s">
        <v>229</v>
      </c>
      <c r="AG129" s="246" t="s">
        <v>228</v>
      </c>
      <c r="AH129" s="246" t="s">
        <v>228</v>
      </c>
      <c r="AI129" s="246" t="s">
        <v>228</v>
      </c>
      <c r="AJ129" s="246" t="s">
        <v>228</v>
      </c>
      <c r="AK129" s="246" t="s">
        <v>228</v>
      </c>
      <c r="AL129" s="246" t="s">
        <v>364</v>
      </c>
      <c r="AM129" s="246" t="s">
        <v>364</v>
      </c>
      <c r="AN129" s="246" t="s">
        <v>364</v>
      </c>
      <c r="AO129" s="246" t="s">
        <v>364</v>
      </c>
      <c r="AP129" s="246" t="s">
        <v>364</v>
      </c>
      <c r="AQ129" s="246"/>
      <c r="AR129" s="246"/>
      <c r="AS129" s="246"/>
      <c r="AT129" s="246"/>
      <c r="AU129" s="246"/>
      <c r="AV129" s="246"/>
      <c r="AW129" s="246"/>
      <c r="AX129" s="246"/>
      <c r="AY129" s="246"/>
      <c r="AZ129" s="246"/>
      <c r="BA129" s="246"/>
    </row>
    <row r="130" spans="1:53" x14ac:dyDescent="0.3">
      <c r="A130" s="246">
        <v>215004</v>
      </c>
      <c r="B130" s="246" t="s">
        <v>2162</v>
      </c>
      <c r="C130" s="246" t="s">
        <v>229</v>
      </c>
      <c r="D130" s="246" t="s">
        <v>229</v>
      </c>
      <c r="E130" s="246" t="s">
        <v>229</v>
      </c>
      <c r="F130" s="246" t="s">
        <v>229</v>
      </c>
      <c r="G130" s="246" t="s">
        <v>229</v>
      </c>
      <c r="H130" s="246" t="s">
        <v>229</v>
      </c>
      <c r="I130" s="246" t="s">
        <v>229</v>
      </c>
      <c r="J130" s="246" t="s">
        <v>229</v>
      </c>
      <c r="K130" s="246" t="s">
        <v>229</v>
      </c>
      <c r="L130" s="246" t="s">
        <v>229</v>
      </c>
      <c r="M130" s="246" t="s">
        <v>229</v>
      </c>
      <c r="N130" s="246" t="s">
        <v>229</v>
      </c>
      <c r="O130" s="246" t="s">
        <v>229</v>
      </c>
      <c r="P130" s="246" t="s">
        <v>229</v>
      </c>
      <c r="Q130" s="246" t="s">
        <v>229</v>
      </c>
      <c r="R130" s="246" t="s">
        <v>229</v>
      </c>
      <c r="S130" s="246" t="s">
        <v>229</v>
      </c>
      <c r="T130" s="246" t="s">
        <v>229</v>
      </c>
      <c r="U130" s="246" t="s">
        <v>229</v>
      </c>
      <c r="V130" s="246" t="s">
        <v>229</v>
      </c>
      <c r="W130" s="246" t="s">
        <v>228</v>
      </c>
      <c r="X130" s="246" t="s">
        <v>229</v>
      </c>
      <c r="Y130" s="246" t="s">
        <v>229</v>
      </c>
      <c r="Z130" s="246" t="s">
        <v>229</v>
      </c>
      <c r="AA130" s="246" t="s">
        <v>229</v>
      </c>
      <c r="AB130" s="246" t="s">
        <v>229</v>
      </c>
      <c r="AC130" s="246" t="s">
        <v>229</v>
      </c>
      <c r="AD130" s="246" t="s">
        <v>229</v>
      </c>
      <c r="AE130" s="246" t="s">
        <v>229</v>
      </c>
      <c r="AF130" s="246" t="s">
        <v>229</v>
      </c>
      <c r="AG130" s="246" t="s">
        <v>228</v>
      </c>
      <c r="AH130" s="246" t="s">
        <v>228</v>
      </c>
      <c r="AI130" s="246" t="s">
        <v>228</v>
      </c>
      <c r="AJ130" s="246" t="s">
        <v>228</v>
      </c>
      <c r="AK130" s="246" t="s">
        <v>228</v>
      </c>
      <c r="AL130" s="246" t="s">
        <v>364</v>
      </c>
      <c r="AM130" s="246" t="s">
        <v>364</v>
      </c>
      <c r="AN130" s="246" t="s">
        <v>364</v>
      </c>
      <c r="AO130" s="246" t="s">
        <v>364</v>
      </c>
      <c r="AP130" s="246" t="s">
        <v>364</v>
      </c>
      <c r="AQ130" s="246"/>
      <c r="AR130" s="246"/>
      <c r="AS130" s="246"/>
      <c r="AT130" s="246"/>
      <c r="AU130" s="246"/>
      <c r="AV130" s="246"/>
      <c r="AW130" s="246"/>
      <c r="AX130" s="246"/>
      <c r="AY130" s="246"/>
      <c r="AZ130" s="246"/>
      <c r="BA130" s="246"/>
    </row>
    <row r="131" spans="1:53" x14ac:dyDescent="0.3">
      <c r="A131" s="246">
        <v>215012</v>
      </c>
      <c r="B131" s="246" t="s">
        <v>2162</v>
      </c>
      <c r="C131" s="246" t="s">
        <v>229</v>
      </c>
      <c r="D131" s="246" t="s">
        <v>229</v>
      </c>
      <c r="E131" s="246" t="s">
        <v>229</v>
      </c>
      <c r="F131" s="246" t="s">
        <v>229</v>
      </c>
      <c r="G131" s="246" t="s">
        <v>229</v>
      </c>
      <c r="H131" s="246" t="s">
        <v>229</v>
      </c>
      <c r="I131" s="246" t="s">
        <v>229</v>
      </c>
      <c r="J131" s="246" t="s">
        <v>229</v>
      </c>
      <c r="K131" s="246" t="s">
        <v>229</v>
      </c>
      <c r="L131" s="246" t="s">
        <v>229</v>
      </c>
      <c r="M131" s="246" t="s">
        <v>229</v>
      </c>
      <c r="N131" s="246" t="s">
        <v>229</v>
      </c>
      <c r="O131" s="246" t="s">
        <v>229</v>
      </c>
      <c r="P131" s="246" t="s">
        <v>229</v>
      </c>
      <c r="Q131" s="246" t="s">
        <v>229</v>
      </c>
      <c r="R131" s="246" t="s">
        <v>229</v>
      </c>
      <c r="S131" s="246" t="s">
        <v>229</v>
      </c>
      <c r="T131" s="246" t="s">
        <v>229</v>
      </c>
      <c r="U131" s="246" t="s">
        <v>229</v>
      </c>
      <c r="V131" s="246" t="s">
        <v>229</v>
      </c>
      <c r="W131" s="246" t="s">
        <v>229</v>
      </c>
      <c r="X131" s="246" t="s">
        <v>229</v>
      </c>
      <c r="Y131" s="246" t="s">
        <v>229</v>
      </c>
      <c r="Z131" s="246" t="s">
        <v>229</v>
      </c>
      <c r="AA131" s="246" t="s">
        <v>229</v>
      </c>
      <c r="AB131" s="246" t="s">
        <v>228</v>
      </c>
      <c r="AC131" s="246" t="s">
        <v>228</v>
      </c>
      <c r="AD131" s="246" t="s">
        <v>229</v>
      </c>
      <c r="AE131" s="246" t="s">
        <v>229</v>
      </c>
      <c r="AF131" s="246" t="s">
        <v>229</v>
      </c>
      <c r="AG131" s="246" t="s">
        <v>228</v>
      </c>
      <c r="AH131" s="246" t="s">
        <v>228</v>
      </c>
      <c r="AI131" s="246" t="s">
        <v>228</v>
      </c>
      <c r="AJ131" s="246" t="s">
        <v>228</v>
      </c>
      <c r="AK131" s="246" t="s">
        <v>228</v>
      </c>
      <c r="AL131" s="246" t="s">
        <v>364</v>
      </c>
      <c r="AM131" s="246" t="s">
        <v>364</v>
      </c>
      <c r="AN131" s="246" t="s">
        <v>364</v>
      </c>
      <c r="AO131" s="246" t="s">
        <v>364</v>
      </c>
      <c r="AP131" s="246" t="s">
        <v>364</v>
      </c>
      <c r="AQ131" s="246"/>
      <c r="AR131" s="246"/>
      <c r="AS131" s="246"/>
      <c r="AT131" s="246"/>
      <c r="AU131" s="246"/>
      <c r="AV131" s="246"/>
      <c r="AW131" s="246"/>
      <c r="AX131" s="246"/>
      <c r="AY131" s="246"/>
      <c r="AZ131" s="246"/>
      <c r="BA131" s="246"/>
    </row>
    <row r="132" spans="1:53" x14ac:dyDescent="0.3">
      <c r="A132" s="246">
        <v>215018</v>
      </c>
      <c r="B132" s="246" t="s">
        <v>2162</v>
      </c>
      <c r="C132" s="246" t="s">
        <v>229</v>
      </c>
      <c r="D132" s="246" t="s">
        <v>229</v>
      </c>
      <c r="E132" s="246" t="s">
        <v>229</v>
      </c>
      <c r="F132" s="246" t="s">
        <v>229</v>
      </c>
      <c r="G132" s="246" t="s">
        <v>229</v>
      </c>
      <c r="H132" s="246" t="s">
        <v>229</v>
      </c>
      <c r="I132" s="246" t="s">
        <v>229</v>
      </c>
      <c r="J132" s="246" t="s">
        <v>229</v>
      </c>
      <c r="K132" s="246" t="s">
        <v>229</v>
      </c>
      <c r="L132" s="246" t="s">
        <v>229</v>
      </c>
      <c r="M132" s="246" t="s">
        <v>229</v>
      </c>
      <c r="N132" s="246" t="s">
        <v>229</v>
      </c>
      <c r="O132" s="246" t="s">
        <v>229</v>
      </c>
      <c r="P132" s="246" t="s">
        <v>229</v>
      </c>
      <c r="Q132" s="246" t="s">
        <v>229</v>
      </c>
      <c r="R132" s="246" t="s">
        <v>229</v>
      </c>
      <c r="S132" s="246" t="s">
        <v>229</v>
      </c>
      <c r="T132" s="246" t="s">
        <v>229</v>
      </c>
      <c r="U132" s="246" t="s">
        <v>229</v>
      </c>
      <c r="V132" s="246" t="s">
        <v>227</v>
      </c>
      <c r="W132" s="246" t="s">
        <v>229</v>
      </c>
      <c r="X132" s="246" t="s">
        <v>229</v>
      </c>
      <c r="Y132" s="246" t="s">
        <v>229</v>
      </c>
      <c r="Z132" s="246" t="s">
        <v>227</v>
      </c>
      <c r="AA132" s="246" t="s">
        <v>227</v>
      </c>
      <c r="AB132" s="246" t="s">
        <v>229</v>
      </c>
      <c r="AC132" s="246" t="s">
        <v>229</v>
      </c>
      <c r="AD132" s="246" t="s">
        <v>229</v>
      </c>
      <c r="AE132" s="246" t="s">
        <v>229</v>
      </c>
      <c r="AF132" s="246" t="s">
        <v>229</v>
      </c>
      <c r="AG132" s="246" t="s">
        <v>228</v>
      </c>
      <c r="AH132" s="246" t="s">
        <v>228</v>
      </c>
      <c r="AI132" s="246" t="s">
        <v>228</v>
      </c>
      <c r="AJ132" s="246" t="s">
        <v>228</v>
      </c>
      <c r="AK132" s="246" t="s">
        <v>228</v>
      </c>
      <c r="AL132" s="246" t="s">
        <v>364</v>
      </c>
      <c r="AM132" s="246" t="s">
        <v>364</v>
      </c>
      <c r="AN132" s="246" t="s">
        <v>364</v>
      </c>
      <c r="AO132" s="246" t="s">
        <v>364</v>
      </c>
      <c r="AP132" s="246" t="s">
        <v>364</v>
      </c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</row>
    <row r="133" spans="1:53" x14ac:dyDescent="0.3">
      <c r="A133" s="246">
        <v>215045</v>
      </c>
      <c r="B133" s="246" t="s">
        <v>2162</v>
      </c>
      <c r="C133" s="246" t="s">
        <v>229</v>
      </c>
      <c r="D133" s="246" t="s">
        <v>229</v>
      </c>
      <c r="E133" s="246" t="s">
        <v>229</v>
      </c>
      <c r="F133" s="246" t="s">
        <v>229</v>
      </c>
      <c r="G133" s="246" t="s">
        <v>229</v>
      </c>
      <c r="H133" s="246" t="s">
        <v>229</v>
      </c>
      <c r="I133" s="246" t="s">
        <v>229</v>
      </c>
      <c r="J133" s="246" t="s">
        <v>229</v>
      </c>
      <c r="K133" s="246" t="s">
        <v>229</v>
      </c>
      <c r="L133" s="246" t="s">
        <v>229</v>
      </c>
      <c r="M133" s="246" t="s">
        <v>229</v>
      </c>
      <c r="N133" s="246" t="s">
        <v>229</v>
      </c>
      <c r="O133" s="246" t="s">
        <v>229</v>
      </c>
      <c r="P133" s="246" t="s">
        <v>229</v>
      </c>
      <c r="Q133" s="246" t="s">
        <v>229</v>
      </c>
      <c r="R133" s="246" t="s">
        <v>229</v>
      </c>
      <c r="S133" s="246" t="s">
        <v>229</v>
      </c>
      <c r="T133" s="246" t="s">
        <v>229</v>
      </c>
      <c r="U133" s="246" t="s">
        <v>229</v>
      </c>
      <c r="V133" s="246" t="s">
        <v>229</v>
      </c>
      <c r="W133" s="246" t="s">
        <v>229</v>
      </c>
      <c r="X133" s="246" t="s">
        <v>229</v>
      </c>
      <c r="Y133" s="246" t="s">
        <v>229</v>
      </c>
      <c r="Z133" s="246" t="s">
        <v>229</v>
      </c>
      <c r="AA133" s="246" t="s">
        <v>229</v>
      </c>
      <c r="AB133" s="246" t="s">
        <v>229</v>
      </c>
      <c r="AC133" s="246" t="s">
        <v>229</v>
      </c>
      <c r="AD133" s="246" t="s">
        <v>229</v>
      </c>
      <c r="AE133" s="246" t="s">
        <v>229</v>
      </c>
      <c r="AF133" s="246" t="s">
        <v>229</v>
      </c>
      <c r="AG133" s="246" t="s">
        <v>228</v>
      </c>
      <c r="AH133" s="246" t="s">
        <v>228</v>
      </c>
      <c r="AI133" s="246" t="s">
        <v>228</v>
      </c>
      <c r="AJ133" s="246" t="s">
        <v>228</v>
      </c>
      <c r="AK133" s="246" t="s">
        <v>228</v>
      </c>
      <c r="AL133" s="246" t="s">
        <v>364</v>
      </c>
      <c r="AM133" s="246" t="s">
        <v>364</v>
      </c>
      <c r="AN133" s="246" t="s">
        <v>364</v>
      </c>
      <c r="AO133" s="246" t="s">
        <v>364</v>
      </c>
      <c r="AP133" s="246" t="s">
        <v>364</v>
      </c>
      <c r="AQ133" s="246"/>
      <c r="AR133" s="246"/>
      <c r="AS133" s="246"/>
      <c r="AT133" s="246"/>
      <c r="AU133" s="246"/>
      <c r="AV133" s="246"/>
      <c r="AW133" s="246"/>
      <c r="AX133" s="246"/>
      <c r="AY133" s="246"/>
      <c r="AZ133" s="246"/>
      <c r="BA133" s="246"/>
    </row>
    <row r="134" spans="1:53" x14ac:dyDescent="0.3">
      <c r="A134" s="246">
        <v>215052</v>
      </c>
      <c r="B134" s="246" t="s">
        <v>2162</v>
      </c>
      <c r="C134" s="246" t="s">
        <v>227</v>
      </c>
      <c r="D134" s="246" t="s">
        <v>227</v>
      </c>
      <c r="E134" s="246" t="s">
        <v>229</v>
      </c>
      <c r="F134" s="246" t="s">
        <v>229</v>
      </c>
      <c r="G134" s="246" t="s">
        <v>229</v>
      </c>
      <c r="H134" s="246" t="s">
        <v>229</v>
      </c>
      <c r="I134" s="246" t="s">
        <v>229</v>
      </c>
      <c r="J134" s="246" t="s">
        <v>229</v>
      </c>
      <c r="K134" s="246" t="s">
        <v>229</v>
      </c>
      <c r="L134" s="246" t="s">
        <v>229</v>
      </c>
      <c r="M134" s="246" t="s">
        <v>227</v>
      </c>
      <c r="N134" s="246" t="s">
        <v>229</v>
      </c>
      <c r="O134" s="246" t="s">
        <v>229</v>
      </c>
      <c r="P134" s="246" t="s">
        <v>229</v>
      </c>
      <c r="Q134" s="246" t="s">
        <v>227</v>
      </c>
      <c r="R134" s="246" t="s">
        <v>229</v>
      </c>
      <c r="S134" s="246" t="s">
        <v>229</v>
      </c>
      <c r="T134" s="246" t="s">
        <v>229</v>
      </c>
      <c r="U134" s="246" t="s">
        <v>229</v>
      </c>
      <c r="V134" s="246" t="s">
        <v>229</v>
      </c>
      <c r="W134" s="246" t="s">
        <v>227</v>
      </c>
      <c r="X134" s="246" t="s">
        <v>227</v>
      </c>
      <c r="Y134" s="246" t="s">
        <v>227</v>
      </c>
      <c r="Z134" s="246" t="s">
        <v>227</v>
      </c>
      <c r="AA134" s="246" t="s">
        <v>227</v>
      </c>
      <c r="AB134" s="246" t="s">
        <v>229</v>
      </c>
      <c r="AC134" s="246" t="s">
        <v>229</v>
      </c>
      <c r="AD134" s="246" t="s">
        <v>229</v>
      </c>
      <c r="AE134" s="246" t="s">
        <v>228</v>
      </c>
      <c r="AF134" s="246" t="s">
        <v>229</v>
      </c>
      <c r="AG134" s="246" t="s">
        <v>228</v>
      </c>
      <c r="AH134" s="246" t="s">
        <v>228</v>
      </c>
      <c r="AI134" s="246" t="s">
        <v>228</v>
      </c>
      <c r="AJ134" s="246" t="s">
        <v>228</v>
      </c>
      <c r="AK134" s="246" t="s">
        <v>228</v>
      </c>
      <c r="AL134" s="246" t="s">
        <v>364</v>
      </c>
      <c r="AM134" s="246" t="s">
        <v>364</v>
      </c>
      <c r="AN134" s="246" t="s">
        <v>364</v>
      </c>
      <c r="AO134" s="246" t="s">
        <v>364</v>
      </c>
      <c r="AP134" s="246" t="s">
        <v>364</v>
      </c>
      <c r="AQ134" s="246"/>
      <c r="AR134" s="246"/>
      <c r="AS134" s="246"/>
      <c r="AT134" s="246"/>
      <c r="AU134" s="246"/>
      <c r="AV134" s="246"/>
      <c r="AW134" s="246"/>
      <c r="AX134" s="246"/>
      <c r="AY134" s="246"/>
      <c r="AZ134" s="246"/>
      <c r="BA134" s="246"/>
    </row>
    <row r="135" spans="1:53" x14ac:dyDescent="0.3">
      <c r="A135" s="246">
        <v>215070</v>
      </c>
      <c r="B135" s="246" t="s">
        <v>2162</v>
      </c>
      <c r="C135" s="246" t="s">
        <v>229</v>
      </c>
      <c r="D135" s="246" t="s">
        <v>229</v>
      </c>
      <c r="E135" s="246" t="s">
        <v>227</v>
      </c>
      <c r="F135" s="246" t="s">
        <v>229</v>
      </c>
      <c r="G135" s="246" t="s">
        <v>229</v>
      </c>
      <c r="H135" s="246" t="s">
        <v>229</v>
      </c>
      <c r="I135" s="246" t="s">
        <v>229</v>
      </c>
      <c r="J135" s="246" t="s">
        <v>227</v>
      </c>
      <c r="K135" s="246" t="s">
        <v>229</v>
      </c>
      <c r="L135" s="246" t="s">
        <v>229</v>
      </c>
      <c r="M135" s="246" t="s">
        <v>229</v>
      </c>
      <c r="N135" s="246" t="s">
        <v>229</v>
      </c>
      <c r="O135" s="246" t="s">
        <v>229</v>
      </c>
      <c r="P135" s="246" t="s">
        <v>229</v>
      </c>
      <c r="Q135" s="246" t="s">
        <v>229</v>
      </c>
      <c r="R135" s="246" t="s">
        <v>229</v>
      </c>
      <c r="S135" s="246" t="s">
        <v>229</v>
      </c>
      <c r="T135" s="246" t="s">
        <v>229</v>
      </c>
      <c r="U135" s="246" t="s">
        <v>229</v>
      </c>
      <c r="V135" s="246" t="s">
        <v>229</v>
      </c>
      <c r="W135" s="246" t="s">
        <v>229</v>
      </c>
      <c r="X135" s="246" t="s">
        <v>227</v>
      </c>
      <c r="Y135" s="246" t="s">
        <v>229</v>
      </c>
      <c r="Z135" s="246" t="s">
        <v>227</v>
      </c>
      <c r="AA135" s="246" t="s">
        <v>229</v>
      </c>
      <c r="AB135" s="246" t="s">
        <v>229</v>
      </c>
      <c r="AC135" s="246" t="s">
        <v>229</v>
      </c>
      <c r="AD135" s="246" t="s">
        <v>229</v>
      </c>
      <c r="AE135" s="246" t="s">
        <v>229</v>
      </c>
      <c r="AF135" s="246" t="s">
        <v>229</v>
      </c>
      <c r="AG135" s="246" t="s">
        <v>228</v>
      </c>
      <c r="AH135" s="246" t="s">
        <v>228</v>
      </c>
      <c r="AI135" s="246" t="s">
        <v>228</v>
      </c>
      <c r="AJ135" s="246" t="s">
        <v>228</v>
      </c>
      <c r="AK135" s="246" t="s">
        <v>228</v>
      </c>
      <c r="AL135" s="246" t="s">
        <v>364</v>
      </c>
      <c r="AM135" s="246" t="s">
        <v>364</v>
      </c>
      <c r="AN135" s="246" t="s">
        <v>364</v>
      </c>
      <c r="AO135" s="246" t="s">
        <v>364</v>
      </c>
      <c r="AP135" s="246" t="s">
        <v>364</v>
      </c>
      <c r="AQ135" s="246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246"/>
    </row>
    <row r="136" spans="1:53" x14ac:dyDescent="0.3">
      <c r="A136" s="246">
        <v>215071</v>
      </c>
      <c r="B136" s="246" t="s">
        <v>2162</v>
      </c>
      <c r="C136" s="246" t="s">
        <v>229</v>
      </c>
      <c r="D136" s="246" t="s">
        <v>229</v>
      </c>
      <c r="E136" s="246" t="s">
        <v>229</v>
      </c>
      <c r="F136" s="246" t="s">
        <v>229</v>
      </c>
      <c r="G136" s="246" t="s">
        <v>227</v>
      </c>
      <c r="H136" s="246" t="s">
        <v>229</v>
      </c>
      <c r="I136" s="246" t="s">
        <v>229</v>
      </c>
      <c r="J136" s="246" t="s">
        <v>229</v>
      </c>
      <c r="K136" s="246" t="s">
        <v>229</v>
      </c>
      <c r="L136" s="246" t="s">
        <v>229</v>
      </c>
      <c r="M136" s="246" t="s">
        <v>229</v>
      </c>
      <c r="N136" s="246" t="s">
        <v>227</v>
      </c>
      <c r="O136" s="246" t="s">
        <v>229</v>
      </c>
      <c r="P136" s="246" t="s">
        <v>227</v>
      </c>
      <c r="Q136" s="246" t="s">
        <v>229</v>
      </c>
      <c r="R136" s="246" t="s">
        <v>229</v>
      </c>
      <c r="S136" s="246" t="s">
        <v>229</v>
      </c>
      <c r="T136" s="246" t="s">
        <v>229</v>
      </c>
      <c r="U136" s="246" t="s">
        <v>227</v>
      </c>
      <c r="V136" s="246" t="s">
        <v>227</v>
      </c>
      <c r="W136" s="246" t="s">
        <v>227</v>
      </c>
      <c r="X136" s="246" t="s">
        <v>229</v>
      </c>
      <c r="Y136" s="246" t="s">
        <v>227</v>
      </c>
      <c r="Z136" s="246" t="s">
        <v>229</v>
      </c>
      <c r="AA136" s="246" t="s">
        <v>229</v>
      </c>
      <c r="AB136" s="246" t="s">
        <v>229</v>
      </c>
      <c r="AC136" s="246" t="s">
        <v>229</v>
      </c>
      <c r="AD136" s="246" t="s">
        <v>229</v>
      </c>
      <c r="AE136" s="246" t="s">
        <v>228</v>
      </c>
      <c r="AF136" s="246" t="s">
        <v>229</v>
      </c>
      <c r="AG136" s="246" t="s">
        <v>228</v>
      </c>
      <c r="AH136" s="246" t="s">
        <v>228</v>
      </c>
      <c r="AI136" s="246" t="s">
        <v>228</v>
      </c>
      <c r="AJ136" s="246" t="s">
        <v>228</v>
      </c>
      <c r="AK136" s="246" t="s">
        <v>228</v>
      </c>
      <c r="AL136" s="246" t="s">
        <v>364</v>
      </c>
      <c r="AM136" s="246" t="s">
        <v>364</v>
      </c>
      <c r="AN136" s="246" t="s">
        <v>364</v>
      </c>
      <c r="AO136" s="246" t="s">
        <v>364</v>
      </c>
      <c r="AP136" s="246" t="s">
        <v>364</v>
      </c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</row>
    <row r="137" spans="1:53" x14ac:dyDescent="0.3">
      <c r="A137" s="246">
        <v>215096</v>
      </c>
      <c r="B137" s="246" t="s">
        <v>2162</v>
      </c>
      <c r="C137" s="246" t="s">
        <v>229</v>
      </c>
      <c r="D137" s="246" t="s">
        <v>229</v>
      </c>
      <c r="E137" s="246" t="s">
        <v>229</v>
      </c>
      <c r="F137" s="246" t="s">
        <v>227</v>
      </c>
      <c r="G137" s="246" t="s">
        <v>227</v>
      </c>
      <c r="H137" s="246" t="s">
        <v>229</v>
      </c>
      <c r="I137" s="246" t="s">
        <v>229</v>
      </c>
      <c r="J137" s="246" t="s">
        <v>229</v>
      </c>
      <c r="K137" s="246" t="s">
        <v>229</v>
      </c>
      <c r="L137" s="246" t="s">
        <v>229</v>
      </c>
      <c r="M137" s="246" t="s">
        <v>229</v>
      </c>
      <c r="N137" s="246" t="s">
        <v>229</v>
      </c>
      <c r="O137" s="246" t="s">
        <v>229</v>
      </c>
      <c r="P137" s="246" t="s">
        <v>229</v>
      </c>
      <c r="Q137" s="246" t="s">
        <v>229</v>
      </c>
      <c r="R137" s="246" t="s">
        <v>229</v>
      </c>
      <c r="S137" s="246" t="s">
        <v>229</v>
      </c>
      <c r="T137" s="246" t="s">
        <v>229</v>
      </c>
      <c r="U137" s="246" t="s">
        <v>229</v>
      </c>
      <c r="V137" s="246" t="s">
        <v>229</v>
      </c>
      <c r="W137" s="246" t="s">
        <v>229</v>
      </c>
      <c r="X137" s="246" t="s">
        <v>228</v>
      </c>
      <c r="Y137" s="246" t="s">
        <v>229</v>
      </c>
      <c r="Z137" s="246" t="s">
        <v>229</v>
      </c>
      <c r="AA137" s="246" t="s">
        <v>227</v>
      </c>
      <c r="AB137" s="246" t="s">
        <v>229</v>
      </c>
      <c r="AC137" s="246" t="s">
        <v>229</v>
      </c>
      <c r="AD137" s="246" t="s">
        <v>229</v>
      </c>
      <c r="AE137" s="246" t="s">
        <v>229</v>
      </c>
      <c r="AF137" s="246" t="s">
        <v>229</v>
      </c>
      <c r="AG137" s="246" t="s">
        <v>228</v>
      </c>
      <c r="AH137" s="246" t="s">
        <v>228</v>
      </c>
      <c r="AI137" s="246" t="s">
        <v>228</v>
      </c>
      <c r="AJ137" s="246" t="s">
        <v>228</v>
      </c>
      <c r="AK137" s="246" t="s">
        <v>228</v>
      </c>
      <c r="AL137" s="246" t="s">
        <v>364</v>
      </c>
      <c r="AM137" s="246" t="s">
        <v>364</v>
      </c>
      <c r="AN137" s="246" t="s">
        <v>364</v>
      </c>
      <c r="AO137" s="246" t="s">
        <v>364</v>
      </c>
      <c r="AP137" s="246" t="s">
        <v>364</v>
      </c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</row>
    <row r="138" spans="1:53" x14ac:dyDescent="0.3">
      <c r="A138" s="246">
        <v>215175</v>
      </c>
      <c r="B138" s="246" t="s">
        <v>2162</v>
      </c>
      <c r="C138" s="246" t="s">
        <v>227</v>
      </c>
      <c r="D138" s="246" t="s">
        <v>227</v>
      </c>
      <c r="E138" s="246" t="s">
        <v>229</v>
      </c>
      <c r="F138" s="246" t="s">
        <v>227</v>
      </c>
      <c r="G138" s="246" t="s">
        <v>229</v>
      </c>
      <c r="H138" s="246" t="s">
        <v>229</v>
      </c>
      <c r="I138" s="246" t="s">
        <v>229</v>
      </c>
      <c r="J138" s="246" t="s">
        <v>229</v>
      </c>
      <c r="K138" s="246" t="s">
        <v>229</v>
      </c>
      <c r="L138" s="246" t="s">
        <v>229</v>
      </c>
      <c r="M138" s="246" t="s">
        <v>229</v>
      </c>
      <c r="N138" s="246" t="s">
        <v>229</v>
      </c>
      <c r="O138" s="246" t="s">
        <v>229</v>
      </c>
      <c r="P138" s="246" t="s">
        <v>229</v>
      </c>
      <c r="Q138" s="246" t="s">
        <v>229</v>
      </c>
      <c r="R138" s="246" t="s">
        <v>229</v>
      </c>
      <c r="S138" s="246" t="s">
        <v>229</v>
      </c>
      <c r="T138" s="246" t="s">
        <v>229</v>
      </c>
      <c r="U138" s="246" t="s">
        <v>229</v>
      </c>
      <c r="V138" s="246" t="s">
        <v>229</v>
      </c>
      <c r="W138" s="246" t="s">
        <v>229</v>
      </c>
      <c r="X138" s="246" t="s">
        <v>229</v>
      </c>
      <c r="Y138" s="246" t="s">
        <v>229</v>
      </c>
      <c r="Z138" s="246" t="s">
        <v>229</v>
      </c>
      <c r="AA138" s="246" t="s">
        <v>227</v>
      </c>
      <c r="AB138" s="246" t="s">
        <v>229</v>
      </c>
      <c r="AC138" s="246" t="s">
        <v>229</v>
      </c>
      <c r="AD138" s="246" t="s">
        <v>229</v>
      </c>
      <c r="AE138" s="246" t="s">
        <v>229</v>
      </c>
      <c r="AF138" s="246" t="s">
        <v>229</v>
      </c>
      <c r="AG138" s="246" t="s">
        <v>228</v>
      </c>
      <c r="AH138" s="246" t="s">
        <v>228</v>
      </c>
      <c r="AI138" s="246" t="s">
        <v>228</v>
      </c>
      <c r="AJ138" s="246" t="s">
        <v>228</v>
      </c>
      <c r="AK138" s="246" t="s">
        <v>228</v>
      </c>
      <c r="AL138" s="246" t="s">
        <v>364</v>
      </c>
      <c r="AM138" s="246" t="s">
        <v>364</v>
      </c>
      <c r="AN138" s="246" t="s">
        <v>364</v>
      </c>
      <c r="AO138" s="246" t="s">
        <v>364</v>
      </c>
      <c r="AP138" s="246" t="s">
        <v>364</v>
      </c>
      <c r="AQ138" s="246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246"/>
    </row>
    <row r="139" spans="1:53" x14ac:dyDescent="0.3">
      <c r="A139" s="246">
        <v>215210</v>
      </c>
      <c r="B139" s="246" t="s">
        <v>2162</v>
      </c>
      <c r="C139" s="246" t="s">
        <v>227</v>
      </c>
      <c r="D139" s="246" t="s">
        <v>229</v>
      </c>
      <c r="E139" s="246" t="s">
        <v>227</v>
      </c>
      <c r="F139" s="246" t="s">
        <v>229</v>
      </c>
      <c r="G139" s="246" t="s">
        <v>229</v>
      </c>
      <c r="H139" s="246" t="s">
        <v>229</v>
      </c>
      <c r="I139" s="246" t="s">
        <v>227</v>
      </c>
      <c r="J139" s="246" t="s">
        <v>227</v>
      </c>
      <c r="K139" s="246" t="s">
        <v>229</v>
      </c>
      <c r="L139" s="246" t="s">
        <v>229</v>
      </c>
      <c r="M139" s="246" t="s">
        <v>229</v>
      </c>
      <c r="N139" s="246" t="s">
        <v>229</v>
      </c>
      <c r="O139" s="246" t="s">
        <v>229</v>
      </c>
      <c r="P139" s="246" t="s">
        <v>227</v>
      </c>
      <c r="Q139" s="246" t="s">
        <v>229</v>
      </c>
      <c r="R139" s="246" t="s">
        <v>229</v>
      </c>
      <c r="S139" s="246" t="s">
        <v>229</v>
      </c>
      <c r="T139" s="246" t="s">
        <v>229</v>
      </c>
      <c r="U139" s="246" t="s">
        <v>227</v>
      </c>
      <c r="V139" s="246" t="s">
        <v>229</v>
      </c>
      <c r="W139" s="246" t="s">
        <v>229</v>
      </c>
      <c r="X139" s="246" t="s">
        <v>229</v>
      </c>
      <c r="Y139" s="246" t="s">
        <v>229</v>
      </c>
      <c r="Z139" s="246" t="s">
        <v>227</v>
      </c>
      <c r="AA139" s="246" t="s">
        <v>227</v>
      </c>
      <c r="AB139" s="246" t="s">
        <v>229</v>
      </c>
      <c r="AC139" s="246" t="s">
        <v>229</v>
      </c>
      <c r="AD139" s="246" t="s">
        <v>229</v>
      </c>
      <c r="AE139" s="246" t="s">
        <v>229</v>
      </c>
      <c r="AF139" s="246" t="s">
        <v>229</v>
      </c>
      <c r="AG139" s="246" t="s">
        <v>228</v>
      </c>
      <c r="AH139" s="246" t="s">
        <v>228</v>
      </c>
      <c r="AI139" s="246" t="s">
        <v>228</v>
      </c>
      <c r="AJ139" s="246" t="s">
        <v>228</v>
      </c>
      <c r="AK139" s="246" t="s">
        <v>228</v>
      </c>
      <c r="AL139" s="246" t="s">
        <v>364</v>
      </c>
      <c r="AM139" s="246" t="s">
        <v>364</v>
      </c>
      <c r="AN139" s="246" t="s">
        <v>364</v>
      </c>
      <c r="AO139" s="246" t="s">
        <v>364</v>
      </c>
      <c r="AP139" s="246" t="s">
        <v>364</v>
      </c>
      <c r="AQ139" s="246"/>
      <c r="AR139" s="246"/>
      <c r="AS139" s="246"/>
      <c r="AT139" s="246"/>
      <c r="AU139" s="246"/>
      <c r="AV139" s="246"/>
      <c r="AW139" s="246"/>
      <c r="AX139" s="246"/>
      <c r="AY139" s="246"/>
      <c r="AZ139" s="246"/>
      <c r="BA139" s="246"/>
    </row>
    <row r="140" spans="1:53" x14ac:dyDescent="0.3">
      <c r="A140" s="246">
        <v>215243</v>
      </c>
      <c r="B140" s="246" t="s">
        <v>2162</v>
      </c>
      <c r="C140" s="246" t="s">
        <v>229</v>
      </c>
      <c r="D140" s="246" t="s">
        <v>229</v>
      </c>
      <c r="E140" s="246" t="s">
        <v>229</v>
      </c>
      <c r="F140" s="246" t="s">
        <v>229</v>
      </c>
      <c r="G140" s="246" t="s">
        <v>229</v>
      </c>
      <c r="H140" s="246" t="s">
        <v>229</v>
      </c>
      <c r="I140" s="246" t="s">
        <v>229</v>
      </c>
      <c r="J140" s="246" t="s">
        <v>229</v>
      </c>
      <c r="K140" s="246" t="s">
        <v>229</v>
      </c>
      <c r="L140" s="246" t="s">
        <v>229</v>
      </c>
      <c r="M140" s="246" t="s">
        <v>229</v>
      </c>
      <c r="N140" s="246" t="s">
        <v>229</v>
      </c>
      <c r="O140" s="246" t="s">
        <v>229</v>
      </c>
      <c r="P140" s="246" t="s">
        <v>229</v>
      </c>
      <c r="Q140" s="246" t="s">
        <v>229</v>
      </c>
      <c r="R140" s="246" t="s">
        <v>229</v>
      </c>
      <c r="S140" s="246" t="s">
        <v>229</v>
      </c>
      <c r="T140" s="246" t="s">
        <v>229</v>
      </c>
      <c r="U140" s="246" t="s">
        <v>229</v>
      </c>
      <c r="V140" s="246" t="s">
        <v>229</v>
      </c>
      <c r="W140" s="246" t="s">
        <v>229</v>
      </c>
      <c r="X140" s="246" t="s">
        <v>229</v>
      </c>
      <c r="Y140" s="246" t="s">
        <v>229</v>
      </c>
      <c r="Z140" s="246" t="s">
        <v>229</v>
      </c>
      <c r="AA140" s="246" t="s">
        <v>229</v>
      </c>
      <c r="AB140" s="246" t="s">
        <v>229</v>
      </c>
      <c r="AC140" s="246" t="s">
        <v>229</v>
      </c>
      <c r="AD140" s="246" t="s">
        <v>229</v>
      </c>
      <c r="AE140" s="246" t="s">
        <v>229</v>
      </c>
      <c r="AF140" s="246" t="s">
        <v>229</v>
      </c>
      <c r="AG140" s="246" t="s">
        <v>228</v>
      </c>
      <c r="AH140" s="246" t="s">
        <v>228</v>
      </c>
      <c r="AI140" s="246" t="s">
        <v>228</v>
      </c>
      <c r="AJ140" s="246" t="s">
        <v>228</v>
      </c>
      <c r="AK140" s="246" t="s">
        <v>228</v>
      </c>
      <c r="AL140" s="246" t="s">
        <v>364</v>
      </c>
      <c r="AM140" s="246" t="s">
        <v>364</v>
      </c>
      <c r="AN140" s="246" t="s">
        <v>364</v>
      </c>
      <c r="AO140" s="246" t="s">
        <v>364</v>
      </c>
      <c r="AP140" s="246" t="s">
        <v>364</v>
      </c>
      <c r="AQ140" s="246"/>
      <c r="AR140" s="246"/>
      <c r="AS140" s="246"/>
      <c r="AT140" s="246"/>
      <c r="AU140" s="246"/>
      <c r="AV140" s="246"/>
      <c r="AW140" s="246"/>
      <c r="AX140" s="246"/>
      <c r="AY140" s="246"/>
      <c r="AZ140" s="246"/>
      <c r="BA140" s="246"/>
    </row>
    <row r="141" spans="1:53" x14ac:dyDescent="0.3">
      <c r="A141" s="246">
        <v>215254</v>
      </c>
      <c r="B141" s="246" t="s">
        <v>2162</v>
      </c>
      <c r="C141" s="246" t="s">
        <v>229</v>
      </c>
      <c r="D141" s="246" t="s">
        <v>229</v>
      </c>
      <c r="E141" s="246" t="s">
        <v>229</v>
      </c>
      <c r="F141" s="246" t="s">
        <v>229</v>
      </c>
      <c r="G141" s="246" t="s">
        <v>229</v>
      </c>
      <c r="H141" s="246" t="s">
        <v>229</v>
      </c>
      <c r="I141" s="246" t="s">
        <v>229</v>
      </c>
      <c r="J141" s="246" t="s">
        <v>229</v>
      </c>
      <c r="K141" s="246" t="s">
        <v>229</v>
      </c>
      <c r="L141" s="246" t="s">
        <v>229</v>
      </c>
      <c r="M141" s="246" t="s">
        <v>229</v>
      </c>
      <c r="N141" s="246" t="s">
        <v>229</v>
      </c>
      <c r="O141" s="246" t="s">
        <v>229</v>
      </c>
      <c r="P141" s="246" t="s">
        <v>229</v>
      </c>
      <c r="Q141" s="246" t="s">
        <v>229</v>
      </c>
      <c r="R141" s="246" t="s">
        <v>229</v>
      </c>
      <c r="S141" s="246" t="s">
        <v>229</v>
      </c>
      <c r="T141" s="246" t="s">
        <v>229</v>
      </c>
      <c r="U141" s="246" t="s">
        <v>229</v>
      </c>
      <c r="V141" s="246" t="s">
        <v>229</v>
      </c>
      <c r="W141" s="246" t="s">
        <v>227</v>
      </c>
      <c r="X141" s="246" t="s">
        <v>229</v>
      </c>
      <c r="Y141" s="246" t="s">
        <v>227</v>
      </c>
      <c r="Z141" s="246" t="s">
        <v>229</v>
      </c>
      <c r="AA141" s="246" t="s">
        <v>229</v>
      </c>
      <c r="AB141" s="246" t="s">
        <v>229</v>
      </c>
      <c r="AC141" s="246" t="s">
        <v>229</v>
      </c>
      <c r="AD141" s="246" t="s">
        <v>229</v>
      </c>
      <c r="AE141" s="246" t="s">
        <v>228</v>
      </c>
      <c r="AF141" s="246" t="s">
        <v>229</v>
      </c>
      <c r="AG141" s="246" t="s">
        <v>228</v>
      </c>
      <c r="AH141" s="246" t="s">
        <v>228</v>
      </c>
      <c r="AI141" s="246" t="s">
        <v>228</v>
      </c>
      <c r="AJ141" s="246" t="s">
        <v>228</v>
      </c>
      <c r="AK141" s="246" t="s">
        <v>228</v>
      </c>
      <c r="AL141" s="246" t="s">
        <v>364</v>
      </c>
      <c r="AM141" s="246" t="s">
        <v>364</v>
      </c>
      <c r="AN141" s="246" t="s">
        <v>364</v>
      </c>
      <c r="AO141" s="246" t="s">
        <v>364</v>
      </c>
      <c r="AP141" s="246" t="s">
        <v>364</v>
      </c>
      <c r="AQ141" s="246"/>
      <c r="AR141" s="246"/>
      <c r="AS141" s="246"/>
      <c r="AT141" s="246"/>
      <c r="AU141" s="246"/>
      <c r="AV141" s="246"/>
      <c r="AW141" s="246"/>
      <c r="AX141" s="246"/>
      <c r="AY141" s="246"/>
      <c r="AZ141" s="246"/>
      <c r="BA141" s="246"/>
    </row>
    <row r="142" spans="1:53" x14ac:dyDescent="0.3">
      <c r="A142" s="246">
        <v>215270</v>
      </c>
      <c r="B142" s="246" t="s">
        <v>2162</v>
      </c>
      <c r="C142" s="246" t="s">
        <v>227</v>
      </c>
      <c r="D142" s="246" t="s">
        <v>229</v>
      </c>
      <c r="E142" s="246" t="s">
        <v>229</v>
      </c>
      <c r="F142" s="246" t="s">
        <v>229</v>
      </c>
      <c r="G142" s="246" t="s">
        <v>227</v>
      </c>
      <c r="H142" s="246" t="s">
        <v>229</v>
      </c>
      <c r="I142" s="246" t="s">
        <v>229</v>
      </c>
      <c r="J142" s="246" t="s">
        <v>227</v>
      </c>
      <c r="K142" s="246" t="s">
        <v>229</v>
      </c>
      <c r="L142" s="246" t="s">
        <v>229</v>
      </c>
      <c r="M142" s="246" t="s">
        <v>227</v>
      </c>
      <c r="N142" s="246" t="s">
        <v>229</v>
      </c>
      <c r="O142" s="246" t="s">
        <v>229</v>
      </c>
      <c r="P142" s="246" t="s">
        <v>229</v>
      </c>
      <c r="Q142" s="246" t="s">
        <v>229</v>
      </c>
      <c r="R142" s="246" t="s">
        <v>229</v>
      </c>
      <c r="S142" s="246" t="s">
        <v>229</v>
      </c>
      <c r="T142" s="246" t="s">
        <v>229</v>
      </c>
      <c r="U142" s="246" t="s">
        <v>229</v>
      </c>
      <c r="V142" s="246" t="s">
        <v>229</v>
      </c>
      <c r="W142" s="246" t="s">
        <v>229</v>
      </c>
      <c r="X142" s="246" t="s">
        <v>227</v>
      </c>
      <c r="Y142" s="246" t="s">
        <v>227</v>
      </c>
      <c r="Z142" s="246" t="s">
        <v>227</v>
      </c>
      <c r="AA142" s="246" t="s">
        <v>229</v>
      </c>
      <c r="AB142" s="246" t="s">
        <v>229</v>
      </c>
      <c r="AC142" s="246" t="s">
        <v>229</v>
      </c>
      <c r="AD142" s="246" t="s">
        <v>229</v>
      </c>
      <c r="AE142" s="246" t="s">
        <v>228</v>
      </c>
      <c r="AF142" s="246" t="s">
        <v>229</v>
      </c>
      <c r="AG142" s="246" t="s">
        <v>228</v>
      </c>
      <c r="AH142" s="246" t="s">
        <v>228</v>
      </c>
      <c r="AI142" s="246" t="s">
        <v>228</v>
      </c>
      <c r="AJ142" s="246" t="s">
        <v>228</v>
      </c>
      <c r="AK142" s="246" t="s">
        <v>228</v>
      </c>
      <c r="AL142" s="246" t="s">
        <v>364</v>
      </c>
      <c r="AM142" s="246" t="s">
        <v>364</v>
      </c>
      <c r="AN142" s="246" t="s">
        <v>364</v>
      </c>
      <c r="AO142" s="246" t="s">
        <v>364</v>
      </c>
      <c r="AP142" s="246" t="s">
        <v>364</v>
      </c>
      <c r="AQ142" s="246"/>
      <c r="AR142" s="246"/>
      <c r="AS142" s="246"/>
      <c r="AT142" s="246"/>
      <c r="AU142" s="246"/>
      <c r="AV142" s="246"/>
      <c r="AW142" s="246"/>
      <c r="AX142" s="246"/>
      <c r="AY142" s="246"/>
      <c r="AZ142" s="246"/>
      <c r="BA142" s="246"/>
    </row>
    <row r="143" spans="1:53" x14ac:dyDescent="0.3">
      <c r="A143" s="246">
        <v>215271</v>
      </c>
      <c r="B143" s="246" t="s">
        <v>2162</v>
      </c>
      <c r="C143" s="246" t="s">
        <v>229</v>
      </c>
      <c r="D143" s="246" t="s">
        <v>227</v>
      </c>
      <c r="E143" s="246" t="s">
        <v>227</v>
      </c>
      <c r="F143" s="246" t="s">
        <v>229</v>
      </c>
      <c r="G143" s="246" t="s">
        <v>229</v>
      </c>
      <c r="H143" s="246" t="s">
        <v>227</v>
      </c>
      <c r="I143" s="246" t="s">
        <v>229</v>
      </c>
      <c r="J143" s="246" t="s">
        <v>229</v>
      </c>
      <c r="K143" s="246" t="s">
        <v>229</v>
      </c>
      <c r="L143" s="246" t="s">
        <v>229</v>
      </c>
      <c r="M143" s="246" t="s">
        <v>227</v>
      </c>
      <c r="N143" s="246" t="s">
        <v>229</v>
      </c>
      <c r="O143" s="246" t="s">
        <v>229</v>
      </c>
      <c r="P143" s="246" t="s">
        <v>229</v>
      </c>
      <c r="Q143" s="246" t="s">
        <v>229</v>
      </c>
      <c r="R143" s="246" t="s">
        <v>229</v>
      </c>
      <c r="S143" s="246" t="s">
        <v>229</v>
      </c>
      <c r="T143" s="246" t="s">
        <v>229</v>
      </c>
      <c r="U143" s="246" t="s">
        <v>229</v>
      </c>
      <c r="V143" s="246" t="s">
        <v>229</v>
      </c>
      <c r="W143" s="246" t="s">
        <v>229</v>
      </c>
      <c r="X143" s="246" t="s">
        <v>229</v>
      </c>
      <c r="Y143" s="246" t="s">
        <v>229</v>
      </c>
      <c r="Z143" s="246" t="s">
        <v>229</v>
      </c>
      <c r="AA143" s="246" t="s">
        <v>227</v>
      </c>
      <c r="AB143" s="246" t="s">
        <v>229</v>
      </c>
      <c r="AC143" s="246" t="s">
        <v>229</v>
      </c>
      <c r="AD143" s="246" t="s">
        <v>229</v>
      </c>
      <c r="AE143" s="246" t="s">
        <v>229</v>
      </c>
      <c r="AF143" s="246" t="s">
        <v>229</v>
      </c>
      <c r="AG143" s="246" t="s">
        <v>228</v>
      </c>
      <c r="AH143" s="246" t="s">
        <v>228</v>
      </c>
      <c r="AI143" s="246" t="s">
        <v>228</v>
      </c>
      <c r="AJ143" s="246" t="s">
        <v>228</v>
      </c>
      <c r="AK143" s="246" t="s">
        <v>228</v>
      </c>
      <c r="AL143" s="246" t="s">
        <v>364</v>
      </c>
      <c r="AM143" s="246" t="s">
        <v>364</v>
      </c>
      <c r="AN143" s="246" t="s">
        <v>364</v>
      </c>
      <c r="AO143" s="246" t="s">
        <v>364</v>
      </c>
      <c r="AP143" s="246" t="s">
        <v>364</v>
      </c>
      <c r="AQ143" s="246"/>
      <c r="AR143" s="246"/>
      <c r="AS143" s="246"/>
      <c r="AT143" s="246"/>
      <c r="AU143" s="246"/>
      <c r="AV143" s="246"/>
      <c r="AW143" s="246"/>
      <c r="AX143" s="246"/>
      <c r="AY143" s="246"/>
      <c r="AZ143" s="246"/>
      <c r="BA143" s="246"/>
    </row>
    <row r="144" spans="1:53" x14ac:dyDescent="0.3">
      <c r="A144" s="246">
        <v>215290</v>
      </c>
      <c r="B144" s="246" t="s">
        <v>2162</v>
      </c>
      <c r="C144" s="246" t="s">
        <v>229</v>
      </c>
      <c r="D144" s="246" t="s">
        <v>229</v>
      </c>
      <c r="E144" s="246" t="s">
        <v>229</v>
      </c>
      <c r="F144" s="246" t="s">
        <v>229</v>
      </c>
      <c r="G144" s="246" t="s">
        <v>229</v>
      </c>
      <c r="H144" s="246" t="s">
        <v>229</v>
      </c>
      <c r="I144" s="246" t="s">
        <v>229</v>
      </c>
      <c r="J144" s="246" t="s">
        <v>227</v>
      </c>
      <c r="K144" s="246" t="s">
        <v>229</v>
      </c>
      <c r="L144" s="246" t="s">
        <v>229</v>
      </c>
      <c r="M144" s="246" t="s">
        <v>227</v>
      </c>
      <c r="N144" s="246" t="s">
        <v>229</v>
      </c>
      <c r="O144" s="246" t="s">
        <v>229</v>
      </c>
      <c r="P144" s="246" t="s">
        <v>227</v>
      </c>
      <c r="Q144" s="246" t="s">
        <v>229</v>
      </c>
      <c r="R144" s="246" t="s">
        <v>229</v>
      </c>
      <c r="S144" s="246" t="s">
        <v>229</v>
      </c>
      <c r="T144" s="246" t="s">
        <v>229</v>
      </c>
      <c r="U144" s="246" t="s">
        <v>229</v>
      </c>
      <c r="V144" s="246" t="s">
        <v>229</v>
      </c>
      <c r="W144" s="246" t="s">
        <v>229</v>
      </c>
      <c r="X144" s="246" t="s">
        <v>227</v>
      </c>
      <c r="Y144" s="246" t="s">
        <v>227</v>
      </c>
      <c r="Z144" s="246" t="s">
        <v>227</v>
      </c>
      <c r="AA144" s="246" t="s">
        <v>227</v>
      </c>
      <c r="AB144" s="246" t="s">
        <v>229</v>
      </c>
      <c r="AC144" s="246" t="s">
        <v>229</v>
      </c>
      <c r="AD144" s="246" t="s">
        <v>229</v>
      </c>
      <c r="AE144" s="246" t="s">
        <v>229</v>
      </c>
      <c r="AF144" s="246" t="s">
        <v>229</v>
      </c>
      <c r="AG144" s="246" t="s">
        <v>228</v>
      </c>
      <c r="AH144" s="246" t="s">
        <v>228</v>
      </c>
      <c r="AI144" s="246" t="s">
        <v>228</v>
      </c>
      <c r="AJ144" s="246" t="s">
        <v>228</v>
      </c>
      <c r="AK144" s="246" t="s">
        <v>228</v>
      </c>
      <c r="AL144" s="246" t="s">
        <v>364</v>
      </c>
      <c r="AM144" s="246" t="s">
        <v>364</v>
      </c>
      <c r="AN144" s="246" t="s">
        <v>364</v>
      </c>
      <c r="AO144" s="246" t="s">
        <v>364</v>
      </c>
      <c r="AP144" s="246" t="s">
        <v>364</v>
      </c>
      <c r="AQ144" s="246"/>
      <c r="AR144" s="246"/>
      <c r="AS144" s="246"/>
      <c r="AT144" s="246"/>
      <c r="AU144" s="246"/>
      <c r="AV144" s="246"/>
      <c r="AW144" s="246"/>
      <c r="AX144" s="246"/>
      <c r="AY144" s="246"/>
      <c r="AZ144" s="246"/>
      <c r="BA144" s="246"/>
    </row>
    <row r="145" spans="1:53" x14ac:dyDescent="0.3">
      <c r="A145" s="246">
        <v>215294</v>
      </c>
      <c r="B145" s="246" t="s">
        <v>2162</v>
      </c>
      <c r="C145" s="246" t="s">
        <v>229</v>
      </c>
      <c r="D145" s="246" t="s">
        <v>229</v>
      </c>
      <c r="E145" s="246" t="s">
        <v>229</v>
      </c>
      <c r="F145" s="246" t="s">
        <v>229</v>
      </c>
      <c r="G145" s="246" t="s">
        <v>229</v>
      </c>
      <c r="H145" s="246" t="s">
        <v>229</v>
      </c>
      <c r="I145" s="246" t="s">
        <v>229</v>
      </c>
      <c r="J145" s="246" t="s">
        <v>229</v>
      </c>
      <c r="K145" s="246" t="s">
        <v>229</v>
      </c>
      <c r="L145" s="246" t="s">
        <v>229</v>
      </c>
      <c r="M145" s="246" t="s">
        <v>229</v>
      </c>
      <c r="N145" s="246" t="s">
        <v>229</v>
      </c>
      <c r="O145" s="246" t="s">
        <v>229</v>
      </c>
      <c r="P145" s="246" t="s">
        <v>229</v>
      </c>
      <c r="Q145" s="246" t="s">
        <v>229</v>
      </c>
      <c r="R145" s="246" t="s">
        <v>229</v>
      </c>
      <c r="S145" s="246" t="s">
        <v>229</v>
      </c>
      <c r="T145" s="246" t="s">
        <v>229</v>
      </c>
      <c r="U145" s="246" t="s">
        <v>229</v>
      </c>
      <c r="V145" s="246" t="s">
        <v>229</v>
      </c>
      <c r="W145" s="246" t="s">
        <v>229</v>
      </c>
      <c r="X145" s="246" t="s">
        <v>229</v>
      </c>
      <c r="Y145" s="246" t="s">
        <v>229</v>
      </c>
      <c r="Z145" s="246" t="s">
        <v>229</v>
      </c>
      <c r="AA145" s="246" t="s">
        <v>227</v>
      </c>
      <c r="AB145" s="246" t="s">
        <v>229</v>
      </c>
      <c r="AC145" s="246" t="s">
        <v>229</v>
      </c>
      <c r="AD145" s="246" t="s">
        <v>229</v>
      </c>
      <c r="AE145" s="246" t="s">
        <v>229</v>
      </c>
      <c r="AF145" s="246" t="s">
        <v>229</v>
      </c>
      <c r="AG145" s="246" t="s">
        <v>228</v>
      </c>
      <c r="AH145" s="246" t="s">
        <v>228</v>
      </c>
      <c r="AI145" s="246" t="s">
        <v>228</v>
      </c>
      <c r="AJ145" s="246" t="s">
        <v>228</v>
      </c>
      <c r="AK145" s="246" t="s">
        <v>228</v>
      </c>
      <c r="AL145" s="246" t="s">
        <v>364</v>
      </c>
      <c r="AM145" s="246" t="s">
        <v>364</v>
      </c>
      <c r="AN145" s="246" t="s">
        <v>364</v>
      </c>
      <c r="AO145" s="246" t="s">
        <v>364</v>
      </c>
      <c r="AP145" s="246" t="s">
        <v>364</v>
      </c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</row>
    <row r="146" spans="1:53" x14ac:dyDescent="0.3">
      <c r="A146" s="246">
        <v>215297</v>
      </c>
      <c r="B146" s="246" t="s">
        <v>2162</v>
      </c>
      <c r="C146" s="246" t="s">
        <v>229</v>
      </c>
      <c r="D146" s="246" t="s">
        <v>229</v>
      </c>
      <c r="E146" s="246" t="s">
        <v>229</v>
      </c>
      <c r="F146" s="246" t="s">
        <v>229</v>
      </c>
      <c r="G146" s="246" t="s">
        <v>229</v>
      </c>
      <c r="H146" s="246" t="s">
        <v>229</v>
      </c>
      <c r="I146" s="246" t="s">
        <v>229</v>
      </c>
      <c r="J146" s="246" t="s">
        <v>229</v>
      </c>
      <c r="K146" s="246" t="s">
        <v>229</v>
      </c>
      <c r="L146" s="246" t="s">
        <v>229</v>
      </c>
      <c r="M146" s="246" t="s">
        <v>229</v>
      </c>
      <c r="N146" s="246" t="s">
        <v>229</v>
      </c>
      <c r="O146" s="246" t="s">
        <v>229</v>
      </c>
      <c r="P146" s="246" t="s">
        <v>229</v>
      </c>
      <c r="Q146" s="246" t="s">
        <v>229</v>
      </c>
      <c r="R146" s="246" t="s">
        <v>229</v>
      </c>
      <c r="S146" s="246" t="s">
        <v>229</v>
      </c>
      <c r="T146" s="246" t="s">
        <v>229</v>
      </c>
      <c r="U146" s="246" t="s">
        <v>229</v>
      </c>
      <c r="V146" s="246" t="s">
        <v>229</v>
      </c>
      <c r="W146" s="246" t="s">
        <v>229</v>
      </c>
      <c r="X146" s="246" t="s">
        <v>229</v>
      </c>
      <c r="Y146" s="246" t="s">
        <v>229</v>
      </c>
      <c r="Z146" s="246" t="s">
        <v>229</v>
      </c>
      <c r="AA146" s="246" t="s">
        <v>229</v>
      </c>
      <c r="AB146" s="246" t="s">
        <v>229</v>
      </c>
      <c r="AC146" s="246" t="s">
        <v>229</v>
      </c>
      <c r="AD146" s="246" t="s">
        <v>228</v>
      </c>
      <c r="AE146" s="246" t="s">
        <v>228</v>
      </c>
      <c r="AF146" s="246" t="s">
        <v>229</v>
      </c>
      <c r="AG146" s="246" t="s">
        <v>228</v>
      </c>
      <c r="AH146" s="246" t="s">
        <v>228</v>
      </c>
      <c r="AI146" s="246" t="s">
        <v>228</v>
      </c>
      <c r="AJ146" s="246" t="s">
        <v>228</v>
      </c>
      <c r="AK146" s="246" t="s">
        <v>228</v>
      </c>
      <c r="AL146" s="246" t="s">
        <v>364</v>
      </c>
      <c r="AM146" s="246" t="s">
        <v>364</v>
      </c>
      <c r="AN146" s="246" t="s">
        <v>364</v>
      </c>
      <c r="AO146" s="246" t="s">
        <v>364</v>
      </c>
      <c r="AP146" s="246" t="s">
        <v>364</v>
      </c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</row>
    <row r="147" spans="1:53" x14ac:dyDescent="0.3">
      <c r="A147" s="246">
        <v>215304</v>
      </c>
      <c r="B147" s="246" t="s">
        <v>2162</v>
      </c>
      <c r="C147" s="246" t="s">
        <v>229</v>
      </c>
      <c r="D147" s="246" t="s">
        <v>229</v>
      </c>
      <c r="E147" s="246" t="s">
        <v>229</v>
      </c>
      <c r="F147" s="246" t="s">
        <v>229</v>
      </c>
      <c r="G147" s="246" t="s">
        <v>229</v>
      </c>
      <c r="H147" s="246" t="s">
        <v>229</v>
      </c>
      <c r="I147" s="246" t="s">
        <v>229</v>
      </c>
      <c r="J147" s="246" t="s">
        <v>229</v>
      </c>
      <c r="K147" s="246" t="s">
        <v>229</v>
      </c>
      <c r="L147" s="246" t="s">
        <v>229</v>
      </c>
      <c r="M147" s="246" t="s">
        <v>227</v>
      </c>
      <c r="N147" s="246" t="s">
        <v>229</v>
      </c>
      <c r="O147" s="246" t="s">
        <v>229</v>
      </c>
      <c r="P147" s="246" t="s">
        <v>229</v>
      </c>
      <c r="Q147" s="246" t="s">
        <v>229</v>
      </c>
      <c r="R147" s="246" t="s">
        <v>229</v>
      </c>
      <c r="S147" s="246" t="s">
        <v>229</v>
      </c>
      <c r="T147" s="246" t="s">
        <v>229</v>
      </c>
      <c r="U147" s="246" t="s">
        <v>229</v>
      </c>
      <c r="V147" s="246" t="s">
        <v>229</v>
      </c>
      <c r="W147" s="246" t="s">
        <v>227</v>
      </c>
      <c r="X147" s="246" t="s">
        <v>227</v>
      </c>
      <c r="Y147" s="246" t="s">
        <v>229</v>
      </c>
      <c r="Z147" s="246" t="s">
        <v>229</v>
      </c>
      <c r="AA147" s="246" t="s">
        <v>229</v>
      </c>
      <c r="AB147" s="246" t="s">
        <v>229</v>
      </c>
      <c r="AC147" s="246" t="s">
        <v>229</v>
      </c>
      <c r="AD147" s="246" t="s">
        <v>229</v>
      </c>
      <c r="AE147" s="246" t="s">
        <v>228</v>
      </c>
      <c r="AF147" s="246" t="s">
        <v>229</v>
      </c>
      <c r="AG147" s="246" t="s">
        <v>228</v>
      </c>
      <c r="AH147" s="246" t="s">
        <v>228</v>
      </c>
      <c r="AI147" s="246" t="s">
        <v>228</v>
      </c>
      <c r="AJ147" s="246" t="s">
        <v>228</v>
      </c>
      <c r="AK147" s="246" t="s">
        <v>228</v>
      </c>
      <c r="AL147" s="246" t="s">
        <v>364</v>
      </c>
      <c r="AM147" s="246" t="s">
        <v>364</v>
      </c>
      <c r="AN147" s="246" t="s">
        <v>364</v>
      </c>
      <c r="AO147" s="246" t="s">
        <v>364</v>
      </c>
      <c r="AP147" s="246" t="s">
        <v>364</v>
      </c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</row>
    <row r="148" spans="1:53" x14ac:dyDescent="0.3">
      <c r="A148" s="246">
        <v>215317</v>
      </c>
      <c r="B148" s="246" t="s">
        <v>2162</v>
      </c>
      <c r="C148" s="246" t="s">
        <v>229</v>
      </c>
      <c r="D148" s="246" t="s">
        <v>229</v>
      </c>
      <c r="E148" s="246" t="s">
        <v>229</v>
      </c>
      <c r="F148" s="246" t="s">
        <v>229</v>
      </c>
      <c r="G148" s="246" t="s">
        <v>229</v>
      </c>
      <c r="H148" s="246" t="s">
        <v>229</v>
      </c>
      <c r="I148" s="246" t="s">
        <v>229</v>
      </c>
      <c r="J148" s="246" t="s">
        <v>229</v>
      </c>
      <c r="K148" s="246" t="s">
        <v>229</v>
      </c>
      <c r="L148" s="246" t="s">
        <v>229</v>
      </c>
      <c r="M148" s="246" t="s">
        <v>229</v>
      </c>
      <c r="N148" s="246" t="s">
        <v>227</v>
      </c>
      <c r="O148" s="246" t="s">
        <v>229</v>
      </c>
      <c r="P148" s="246" t="s">
        <v>229</v>
      </c>
      <c r="Q148" s="246" t="s">
        <v>229</v>
      </c>
      <c r="R148" s="246" t="s">
        <v>229</v>
      </c>
      <c r="S148" s="246" t="s">
        <v>229</v>
      </c>
      <c r="T148" s="246" t="s">
        <v>229</v>
      </c>
      <c r="U148" s="246" t="s">
        <v>229</v>
      </c>
      <c r="V148" s="246" t="s">
        <v>229</v>
      </c>
      <c r="W148" s="246" t="s">
        <v>229</v>
      </c>
      <c r="X148" s="246" t="s">
        <v>229</v>
      </c>
      <c r="Y148" s="246" t="s">
        <v>229</v>
      </c>
      <c r="Z148" s="246" t="s">
        <v>229</v>
      </c>
      <c r="AA148" s="246" t="s">
        <v>229</v>
      </c>
      <c r="AB148" s="246" t="s">
        <v>229</v>
      </c>
      <c r="AC148" s="246" t="s">
        <v>229</v>
      </c>
      <c r="AD148" s="246" t="s">
        <v>229</v>
      </c>
      <c r="AE148" s="246" t="s">
        <v>229</v>
      </c>
      <c r="AF148" s="246" t="s">
        <v>229</v>
      </c>
      <c r="AG148" s="246" t="s">
        <v>228</v>
      </c>
      <c r="AH148" s="246" t="s">
        <v>228</v>
      </c>
      <c r="AI148" s="246" t="s">
        <v>228</v>
      </c>
      <c r="AJ148" s="246" t="s">
        <v>228</v>
      </c>
      <c r="AK148" s="246" t="s">
        <v>228</v>
      </c>
      <c r="AL148" s="246" t="s">
        <v>364</v>
      </c>
      <c r="AM148" s="246" t="s">
        <v>364</v>
      </c>
      <c r="AN148" s="246" t="s">
        <v>364</v>
      </c>
      <c r="AO148" s="246" t="s">
        <v>364</v>
      </c>
      <c r="AP148" s="246" t="s">
        <v>364</v>
      </c>
      <c r="AQ148" s="246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</row>
    <row r="149" spans="1:53" x14ac:dyDescent="0.3">
      <c r="A149" s="246">
        <v>215324</v>
      </c>
      <c r="B149" s="246" t="s">
        <v>2162</v>
      </c>
      <c r="C149" s="246" t="s">
        <v>229</v>
      </c>
      <c r="D149" s="246" t="s">
        <v>229</v>
      </c>
      <c r="E149" s="246" t="s">
        <v>229</v>
      </c>
      <c r="F149" s="246" t="s">
        <v>229</v>
      </c>
      <c r="G149" s="246" t="s">
        <v>229</v>
      </c>
      <c r="H149" s="246" t="s">
        <v>229</v>
      </c>
      <c r="I149" s="246" t="s">
        <v>229</v>
      </c>
      <c r="J149" s="246" t="s">
        <v>229</v>
      </c>
      <c r="K149" s="246" t="s">
        <v>229</v>
      </c>
      <c r="L149" s="246" t="s">
        <v>229</v>
      </c>
      <c r="M149" s="246" t="s">
        <v>229</v>
      </c>
      <c r="N149" s="246" t="s">
        <v>229</v>
      </c>
      <c r="O149" s="246" t="s">
        <v>229</v>
      </c>
      <c r="P149" s="246" t="s">
        <v>229</v>
      </c>
      <c r="Q149" s="246" t="s">
        <v>229</v>
      </c>
      <c r="R149" s="246" t="s">
        <v>229</v>
      </c>
      <c r="S149" s="246" t="s">
        <v>229</v>
      </c>
      <c r="T149" s="246" t="s">
        <v>229</v>
      </c>
      <c r="U149" s="246" t="s">
        <v>227</v>
      </c>
      <c r="V149" s="246" t="s">
        <v>229</v>
      </c>
      <c r="W149" s="246" t="s">
        <v>229</v>
      </c>
      <c r="X149" s="246" t="s">
        <v>229</v>
      </c>
      <c r="Y149" s="246" t="s">
        <v>227</v>
      </c>
      <c r="Z149" s="246" t="s">
        <v>229</v>
      </c>
      <c r="AA149" s="246" t="s">
        <v>229</v>
      </c>
      <c r="AB149" s="246" t="s">
        <v>229</v>
      </c>
      <c r="AC149" s="246" t="s">
        <v>229</v>
      </c>
      <c r="AD149" s="246" t="s">
        <v>229</v>
      </c>
      <c r="AE149" s="246" t="s">
        <v>229</v>
      </c>
      <c r="AF149" s="246" t="s">
        <v>229</v>
      </c>
      <c r="AG149" s="246" t="s">
        <v>228</v>
      </c>
      <c r="AH149" s="246" t="s">
        <v>228</v>
      </c>
      <c r="AI149" s="246" t="s">
        <v>228</v>
      </c>
      <c r="AJ149" s="246" t="s">
        <v>228</v>
      </c>
      <c r="AK149" s="246" t="s">
        <v>228</v>
      </c>
      <c r="AL149" s="246" t="s">
        <v>364</v>
      </c>
      <c r="AM149" s="246" t="s">
        <v>364</v>
      </c>
      <c r="AN149" s="246" t="s">
        <v>364</v>
      </c>
      <c r="AO149" s="246" t="s">
        <v>364</v>
      </c>
      <c r="AP149" s="246" t="s">
        <v>364</v>
      </c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</row>
    <row r="150" spans="1:53" x14ac:dyDescent="0.3">
      <c r="A150" s="246">
        <v>215326</v>
      </c>
      <c r="B150" s="246" t="s">
        <v>2162</v>
      </c>
      <c r="C150" s="246" t="s">
        <v>229</v>
      </c>
      <c r="D150" s="246" t="s">
        <v>229</v>
      </c>
      <c r="E150" s="246" t="s">
        <v>229</v>
      </c>
      <c r="F150" s="246" t="s">
        <v>229</v>
      </c>
      <c r="G150" s="246" t="s">
        <v>229</v>
      </c>
      <c r="H150" s="246" t="s">
        <v>229</v>
      </c>
      <c r="I150" s="246" t="s">
        <v>229</v>
      </c>
      <c r="J150" s="246" t="s">
        <v>229</v>
      </c>
      <c r="K150" s="246" t="s">
        <v>229</v>
      </c>
      <c r="L150" s="246" t="s">
        <v>229</v>
      </c>
      <c r="M150" s="246" t="s">
        <v>229</v>
      </c>
      <c r="N150" s="246" t="s">
        <v>229</v>
      </c>
      <c r="O150" s="246" t="s">
        <v>229</v>
      </c>
      <c r="P150" s="246" t="s">
        <v>229</v>
      </c>
      <c r="Q150" s="246" t="s">
        <v>229</v>
      </c>
      <c r="R150" s="246" t="s">
        <v>229</v>
      </c>
      <c r="S150" s="246" t="s">
        <v>229</v>
      </c>
      <c r="T150" s="246" t="s">
        <v>229</v>
      </c>
      <c r="U150" s="246" t="s">
        <v>229</v>
      </c>
      <c r="V150" s="246" t="s">
        <v>229</v>
      </c>
      <c r="W150" s="246" t="s">
        <v>229</v>
      </c>
      <c r="X150" s="246" t="s">
        <v>229</v>
      </c>
      <c r="Y150" s="246" t="s">
        <v>229</v>
      </c>
      <c r="Z150" s="246" t="s">
        <v>229</v>
      </c>
      <c r="AA150" s="246" t="s">
        <v>227</v>
      </c>
      <c r="AB150" s="246" t="s">
        <v>229</v>
      </c>
      <c r="AC150" s="246" t="s">
        <v>229</v>
      </c>
      <c r="AD150" s="246" t="s">
        <v>229</v>
      </c>
      <c r="AE150" s="246" t="s">
        <v>229</v>
      </c>
      <c r="AF150" s="246" t="s">
        <v>229</v>
      </c>
      <c r="AG150" s="246" t="s">
        <v>228</v>
      </c>
      <c r="AH150" s="246" t="s">
        <v>228</v>
      </c>
      <c r="AI150" s="246" t="s">
        <v>228</v>
      </c>
      <c r="AJ150" s="246" t="s">
        <v>228</v>
      </c>
      <c r="AK150" s="246" t="s">
        <v>228</v>
      </c>
      <c r="AL150" s="246" t="s">
        <v>364</v>
      </c>
      <c r="AM150" s="246" t="s">
        <v>364</v>
      </c>
      <c r="AN150" s="246" t="s">
        <v>364</v>
      </c>
      <c r="AO150" s="246" t="s">
        <v>364</v>
      </c>
      <c r="AP150" s="246" t="s">
        <v>364</v>
      </c>
      <c r="AQ150" s="246"/>
      <c r="AR150" s="246"/>
      <c r="AS150" s="246"/>
      <c r="AT150" s="246"/>
      <c r="AU150" s="246"/>
      <c r="AV150" s="246"/>
      <c r="AW150" s="246"/>
      <c r="AX150" s="246"/>
      <c r="AY150" s="246"/>
      <c r="AZ150" s="246"/>
      <c r="BA150" s="246"/>
    </row>
    <row r="151" spans="1:53" x14ac:dyDescent="0.3">
      <c r="A151" s="246">
        <v>215335</v>
      </c>
      <c r="B151" s="246" t="s">
        <v>2162</v>
      </c>
      <c r="C151" s="246" t="s">
        <v>229</v>
      </c>
      <c r="D151" s="246" t="s">
        <v>229</v>
      </c>
      <c r="E151" s="246" t="s">
        <v>229</v>
      </c>
      <c r="F151" s="246" t="s">
        <v>229</v>
      </c>
      <c r="G151" s="246" t="s">
        <v>227</v>
      </c>
      <c r="H151" s="246" t="s">
        <v>227</v>
      </c>
      <c r="I151" s="246" t="s">
        <v>229</v>
      </c>
      <c r="J151" s="246" t="s">
        <v>229</v>
      </c>
      <c r="K151" s="246" t="s">
        <v>229</v>
      </c>
      <c r="L151" s="246" t="s">
        <v>229</v>
      </c>
      <c r="M151" s="246" t="s">
        <v>229</v>
      </c>
      <c r="N151" s="246" t="s">
        <v>229</v>
      </c>
      <c r="O151" s="246" t="s">
        <v>229</v>
      </c>
      <c r="P151" s="246" t="s">
        <v>227</v>
      </c>
      <c r="Q151" s="246" t="s">
        <v>227</v>
      </c>
      <c r="R151" s="246" t="s">
        <v>229</v>
      </c>
      <c r="S151" s="246" t="s">
        <v>229</v>
      </c>
      <c r="T151" s="246" t="s">
        <v>229</v>
      </c>
      <c r="U151" s="246" t="s">
        <v>229</v>
      </c>
      <c r="V151" s="246" t="s">
        <v>229</v>
      </c>
      <c r="W151" s="246" t="s">
        <v>229</v>
      </c>
      <c r="X151" s="246" t="s">
        <v>229</v>
      </c>
      <c r="Y151" s="246" t="s">
        <v>227</v>
      </c>
      <c r="Z151" s="246" t="s">
        <v>229</v>
      </c>
      <c r="AA151" s="246" t="s">
        <v>227</v>
      </c>
      <c r="AB151" s="246" t="s">
        <v>229</v>
      </c>
      <c r="AC151" s="246" t="s">
        <v>229</v>
      </c>
      <c r="AD151" s="246" t="s">
        <v>229</v>
      </c>
      <c r="AE151" s="246" t="s">
        <v>229</v>
      </c>
      <c r="AF151" s="246" t="s">
        <v>229</v>
      </c>
      <c r="AG151" s="246" t="s">
        <v>228</v>
      </c>
      <c r="AH151" s="246" t="s">
        <v>228</v>
      </c>
      <c r="AI151" s="246" t="s">
        <v>228</v>
      </c>
      <c r="AJ151" s="246" t="s">
        <v>228</v>
      </c>
      <c r="AK151" s="246" t="s">
        <v>228</v>
      </c>
      <c r="AL151" s="246" t="s">
        <v>364</v>
      </c>
      <c r="AM151" s="246" t="s">
        <v>364</v>
      </c>
      <c r="AN151" s="246" t="s">
        <v>364</v>
      </c>
      <c r="AO151" s="246" t="s">
        <v>364</v>
      </c>
      <c r="AP151" s="246" t="s">
        <v>364</v>
      </c>
      <c r="AQ151" s="246"/>
      <c r="AR151" s="246"/>
      <c r="AS151" s="246"/>
      <c r="AT151" s="246"/>
      <c r="AU151" s="246"/>
      <c r="AV151" s="246"/>
      <c r="AW151" s="246"/>
      <c r="AX151" s="246"/>
      <c r="AY151" s="246"/>
      <c r="AZ151" s="246"/>
      <c r="BA151" s="246"/>
    </row>
    <row r="152" spans="1:53" x14ac:dyDescent="0.3">
      <c r="A152" s="246">
        <v>215347</v>
      </c>
      <c r="B152" s="246" t="s">
        <v>2162</v>
      </c>
      <c r="C152" s="246" t="s">
        <v>229</v>
      </c>
      <c r="D152" s="246" t="s">
        <v>229</v>
      </c>
      <c r="E152" s="246" t="s">
        <v>229</v>
      </c>
      <c r="F152" s="246" t="s">
        <v>229</v>
      </c>
      <c r="G152" s="246" t="s">
        <v>228</v>
      </c>
      <c r="H152" s="246" t="s">
        <v>227</v>
      </c>
      <c r="I152" s="246" t="s">
        <v>229</v>
      </c>
      <c r="J152" s="246" t="s">
        <v>229</v>
      </c>
      <c r="K152" s="246" t="s">
        <v>229</v>
      </c>
      <c r="L152" s="246" t="s">
        <v>229</v>
      </c>
      <c r="M152" s="246" t="s">
        <v>229</v>
      </c>
      <c r="N152" s="246" t="s">
        <v>229</v>
      </c>
      <c r="O152" s="246" t="s">
        <v>229</v>
      </c>
      <c r="P152" s="246" t="s">
        <v>227</v>
      </c>
      <c r="Q152" s="246" t="s">
        <v>229</v>
      </c>
      <c r="R152" s="246" t="s">
        <v>229</v>
      </c>
      <c r="S152" s="246" t="s">
        <v>229</v>
      </c>
      <c r="T152" s="246" t="s">
        <v>229</v>
      </c>
      <c r="U152" s="246" t="s">
        <v>229</v>
      </c>
      <c r="V152" s="246" t="s">
        <v>229</v>
      </c>
      <c r="W152" s="246" t="s">
        <v>229</v>
      </c>
      <c r="X152" s="246" t="s">
        <v>227</v>
      </c>
      <c r="Y152" s="246" t="s">
        <v>229</v>
      </c>
      <c r="Z152" s="246" t="s">
        <v>229</v>
      </c>
      <c r="AA152" s="246" t="s">
        <v>227</v>
      </c>
      <c r="AB152" s="246" t="s">
        <v>229</v>
      </c>
      <c r="AC152" s="246" t="s">
        <v>229</v>
      </c>
      <c r="AD152" s="246" t="s">
        <v>229</v>
      </c>
      <c r="AE152" s="246" t="s">
        <v>229</v>
      </c>
      <c r="AF152" s="246" t="s">
        <v>229</v>
      </c>
      <c r="AG152" s="246" t="s">
        <v>228</v>
      </c>
      <c r="AH152" s="246" t="s">
        <v>228</v>
      </c>
      <c r="AI152" s="246" t="s">
        <v>228</v>
      </c>
      <c r="AJ152" s="246" t="s">
        <v>228</v>
      </c>
      <c r="AK152" s="246" t="s">
        <v>228</v>
      </c>
      <c r="AL152" s="246" t="s">
        <v>364</v>
      </c>
      <c r="AM152" s="246" t="s">
        <v>364</v>
      </c>
      <c r="AN152" s="246" t="s">
        <v>364</v>
      </c>
      <c r="AO152" s="246" t="s">
        <v>364</v>
      </c>
      <c r="AP152" s="246" t="s">
        <v>364</v>
      </c>
      <c r="AQ152" s="246"/>
      <c r="AR152" s="246"/>
      <c r="AS152" s="246"/>
      <c r="AT152" s="246"/>
      <c r="AU152" s="246"/>
      <c r="AV152" s="246"/>
      <c r="AW152" s="246"/>
      <c r="AX152" s="246"/>
      <c r="AY152" s="246"/>
      <c r="AZ152" s="246"/>
      <c r="BA152" s="246"/>
    </row>
    <row r="153" spans="1:53" x14ac:dyDescent="0.3">
      <c r="A153" s="246">
        <v>215378</v>
      </c>
      <c r="B153" s="246" t="s">
        <v>2162</v>
      </c>
      <c r="C153" s="246" t="s">
        <v>229</v>
      </c>
      <c r="D153" s="246" t="s">
        <v>229</v>
      </c>
      <c r="E153" s="246" t="s">
        <v>229</v>
      </c>
      <c r="F153" s="246" t="s">
        <v>229</v>
      </c>
      <c r="G153" s="246" t="s">
        <v>229</v>
      </c>
      <c r="H153" s="246" t="s">
        <v>229</v>
      </c>
      <c r="I153" s="246" t="s">
        <v>229</v>
      </c>
      <c r="J153" s="246" t="s">
        <v>229</v>
      </c>
      <c r="K153" s="246" t="s">
        <v>229</v>
      </c>
      <c r="L153" s="246" t="s">
        <v>229</v>
      </c>
      <c r="M153" s="246" t="s">
        <v>229</v>
      </c>
      <c r="N153" s="246" t="s">
        <v>229</v>
      </c>
      <c r="O153" s="246" t="s">
        <v>229</v>
      </c>
      <c r="P153" s="246" t="s">
        <v>229</v>
      </c>
      <c r="Q153" s="246" t="s">
        <v>229</v>
      </c>
      <c r="R153" s="246" t="s">
        <v>229</v>
      </c>
      <c r="S153" s="246" t="s">
        <v>229</v>
      </c>
      <c r="T153" s="246" t="s">
        <v>229</v>
      </c>
      <c r="U153" s="246" t="s">
        <v>229</v>
      </c>
      <c r="V153" s="246" t="s">
        <v>229</v>
      </c>
      <c r="W153" s="246" t="s">
        <v>229</v>
      </c>
      <c r="X153" s="246" t="s">
        <v>229</v>
      </c>
      <c r="Y153" s="246" t="s">
        <v>229</v>
      </c>
      <c r="Z153" s="246" t="s">
        <v>229</v>
      </c>
      <c r="AA153" s="246" t="s">
        <v>229</v>
      </c>
      <c r="AB153" s="246" t="s">
        <v>229</v>
      </c>
      <c r="AC153" s="246" t="s">
        <v>229</v>
      </c>
      <c r="AD153" s="246" t="s">
        <v>229</v>
      </c>
      <c r="AE153" s="246" t="s">
        <v>229</v>
      </c>
      <c r="AF153" s="246" t="s">
        <v>229</v>
      </c>
      <c r="AG153" s="246" t="s">
        <v>228</v>
      </c>
      <c r="AH153" s="246" t="s">
        <v>228</v>
      </c>
      <c r="AI153" s="246" t="s">
        <v>228</v>
      </c>
      <c r="AJ153" s="246" t="s">
        <v>228</v>
      </c>
      <c r="AK153" s="246" t="s">
        <v>228</v>
      </c>
      <c r="AL153" s="246" t="s">
        <v>364</v>
      </c>
      <c r="AM153" s="246" t="s">
        <v>364</v>
      </c>
      <c r="AN153" s="246" t="s">
        <v>364</v>
      </c>
      <c r="AO153" s="246" t="s">
        <v>364</v>
      </c>
      <c r="AP153" s="246" t="s">
        <v>364</v>
      </c>
      <c r="AQ153" s="246"/>
      <c r="AR153" s="246"/>
      <c r="AS153" s="246"/>
      <c r="AT153" s="246"/>
      <c r="AU153" s="246"/>
      <c r="AV153" s="246"/>
      <c r="AW153" s="246"/>
      <c r="AX153" s="246"/>
      <c r="AY153" s="246"/>
      <c r="AZ153" s="246"/>
      <c r="BA153" s="246"/>
    </row>
    <row r="154" spans="1:53" x14ac:dyDescent="0.3">
      <c r="A154" s="246">
        <v>215383</v>
      </c>
      <c r="B154" s="246" t="s">
        <v>2162</v>
      </c>
      <c r="C154" s="246" t="s">
        <v>229</v>
      </c>
      <c r="D154" s="246" t="s">
        <v>229</v>
      </c>
      <c r="E154" s="246" t="s">
        <v>229</v>
      </c>
      <c r="F154" s="246" t="s">
        <v>229</v>
      </c>
      <c r="G154" s="246" t="s">
        <v>229</v>
      </c>
      <c r="H154" s="246" t="s">
        <v>227</v>
      </c>
      <c r="I154" s="246" t="s">
        <v>227</v>
      </c>
      <c r="J154" s="246" t="s">
        <v>229</v>
      </c>
      <c r="K154" s="246" t="s">
        <v>229</v>
      </c>
      <c r="L154" s="246" t="s">
        <v>227</v>
      </c>
      <c r="M154" s="246" t="s">
        <v>229</v>
      </c>
      <c r="N154" s="246" t="s">
        <v>229</v>
      </c>
      <c r="O154" s="246" t="s">
        <v>229</v>
      </c>
      <c r="P154" s="246" t="s">
        <v>229</v>
      </c>
      <c r="Q154" s="246" t="s">
        <v>229</v>
      </c>
      <c r="R154" s="246" t="s">
        <v>229</v>
      </c>
      <c r="S154" s="246" t="s">
        <v>229</v>
      </c>
      <c r="T154" s="246" t="s">
        <v>229</v>
      </c>
      <c r="U154" s="246" t="s">
        <v>229</v>
      </c>
      <c r="V154" s="246" t="s">
        <v>229</v>
      </c>
      <c r="W154" s="246" t="s">
        <v>229</v>
      </c>
      <c r="X154" s="246" t="s">
        <v>229</v>
      </c>
      <c r="Y154" s="246" t="s">
        <v>228</v>
      </c>
      <c r="Z154" s="246" t="s">
        <v>227</v>
      </c>
      <c r="AA154" s="246" t="s">
        <v>229</v>
      </c>
      <c r="AB154" s="246" t="s">
        <v>229</v>
      </c>
      <c r="AC154" s="246" t="s">
        <v>229</v>
      </c>
      <c r="AD154" s="246" t="s">
        <v>229</v>
      </c>
      <c r="AE154" s="246" t="s">
        <v>228</v>
      </c>
      <c r="AF154" s="246" t="s">
        <v>229</v>
      </c>
      <c r="AG154" s="246" t="s">
        <v>228</v>
      </c>
      <c r="AH154" s="246" t="s">
        <v>228</v>
      </c>
      <c r="AI154" s="246" t="s">
        <v>228</v>
      </c>
      <c r="AJ154" s="246" t="s">
        <v>228</v>
      </c>
      <c r="AK154" s="246" t="s">
        <v>228</v>
      </c>
      <c r="AL154" s="246" t="s">
        <v>364</v>
      </c>
      <c r="AM154" s="246" t="s">
        <v>364</v>
      </c>
      <c r="AN154" s="246" t="s">
        <v>364</v>
      </c>
      <c r="AO154" s="246" t="s">
        <v>364</v>
      </c>
      <c r="AP154" s="246" t="s">
        <v>364</v>
      </c>
      <c r="AQ154" s="246"/>
      <c r="AR154" s="246"/>
      <c r="AS154" s="246"/>
      <c r="AT154" s="246"/>
      <c r="AU154" s="246"/>
      <c r="AV154" s="246"/>
      <c r="AW154" s="246"/>
      <c r="AX154" s="246"/>
      <c r="AY154" s="246"/>
      <c r="AZ154" s="246"/>
      <c r="BA154" s="246"/>
    </row>
    <row r="155" spans="1:53" x14ac:dyDescent="0.3">
      <c r="A155" s="246">
        <v>215393</v>
      </c>
      <c r="B155" s="246" t="s">
        <v>2162</v>
      </c>
      <c r="C155" s="246" t="s">
        <v>229</v>
      </c>
      <c r="D155" s="246" t="s">
        <v>229</v>
      </c>
      <c r="E155" s="246" t="s">
        <v>229</v>
      </c>
      <c r="F155" s="246" t="s">
        <v>229</v>
      </c>
      <c r="G155" s="246" t="s">
        <v>229</v>
      </c>
      <c r="H155" s="246" t="s">
        <v>229</v>
      </c>
      <c r="I155" s="246" t="s">
        <v>229</v>
      </c>
      <c r="J155" s="246" t="s">
        <v>229</v>
      </c>
      <c r="K155" s="246" t="s">
        <v>229</v>
      </c>
      <c r="L155" s="246" t="s">
        <v>229</v>
      </c>
      <c r="M155" s="246" t="s">
        <v>229</v>
      </c>
      <c r="N155" s="246" t="s">
        <v>229</v>
      </c>
      <c r="O155" s="246" t="s">
        <v>229</v>
      </c>
      <c r="P155" s="246" t="s">
        <v>229</v>
      </c>
      <c r="Q155" s="246" t="s">
        <v>229</v>
      </c>
      <c r="R155" s="246" t="s">
        <v>229</v>
      </c>
      <c r="S155" s="246" t="s">
        <v>229</v>
      </c>
      <c r="T155" s="246" t="s">
        <v>229</v>
      </c>
      <c r="U155" s="246" t="s">
        <v>229</v>
      </c>
      <c r="V155" s="246" t="s">
        <v>229</v>
      </c>
      <c r="W155" s="246" t="s">
        <v>229</v>
      </c>
      <c r="X155" s="246" t="s">
        <v>229</v>
      </c>
      <c r="Y155" s="246" t="s">
        <v>229</v>
      </c>
      <c r="Z155" s="246" t="s">
        <v>227</v>
      </c>
      <c r="AA155" s="246" t="s">
        <v>227</v>
      </c>
      <c r="AB155" s="246" t="s">
        <v>229</v>
      </c>
      <c r="AC155" s="246" t="s">
        <v>229</v>
      </c>
      <c r="AD155" s="246" t="s">
        <v>229</v>
      </c>
      <c r="AE155" s="246" t="s">
        <v>229</v>
      </c>
      <c r="AF155" s="246" t="s">
        <v>229</v>
      </c>
      <c r="AG155" s="246" t="s">
        <v>228</v>
      </c>
      <c r="AH155" s="246" t="s">
        <v>228</v>
      </c>
      <c r="AI155" s="246" t="s">
        <v>228</v>
      </c>
      <c r="AJ155" s="246" t="s">
        <v>228</v>
      </c>
      <c r="AK155" s="246" t="s">
        <v>228</v>
      </c>
      <c r="AL155" s="246" t="s">
        <v>364</v>
      </c>
      <c r="AM155" s="246" t="s">
        <v>364</v>
      </c>
      <c r="AN155" s="246" t="s">
        <v>364</v>
      </c>
      <c r="AO155" s="246" t="s">
        <v>364</v>
      </c>
      <c r="AP155" s="246" t="s">
        <v>364</v>
      </c>
      <c r="AQ155" s="246"/>
      <c r="AR155" s="246"/>
      <c r="AS155" s="246"/>
      <c r="AT155" s="246"/>
      <c r="AU155" s="246"/>
      <c r="AV155" s="246"/>
      <c r="AW155" s="246"/>
      <c r="AX155" s="246"/>
      <c r="AY155" s="246"/>
      <c r="AZ155" s="246"/>
      <c r="BA155" s="246"/>
    </row>
    <row r="156" spans="1:53" x14ac:dyDescent="0.3">
      <c r="A156" s="246">
        <v>215395</v>
      </c>
      <c r="B156" s="246" t="s">
        <v>2162</v>
      </c>
      <c r="C156" s="246" t="s">
        <v>229</v>
      </c>
      <c r="D156" s="246" t="s">
        <v>229</v>
      </c>
      <c r="E156" s="246" t="s">
        <v>229</v>
      </c>
      <c r="F156" s="246" t="s">
        <v>229</v>
      </c>
      <c r="G156" s="246" t="s">
        <v>229</v>
      </c>
      <c r="H156" s="246" t="s">
        <v>229</v>
      </c>
      <c r="I156" s="246" t="s">
        <v>229</v>
      </c>
      <c r="J156" s="246" t="s">
        <v>229</v>
      </c>
      <c r="K156" s="246" t="s">
        <v>229</v>
      </c>
      <c r="L156" s="246" t="s">
        <v>229</v>
      </c>
      <c r="M156" s="246" t="s">
        <v>229</v>
      </c>
      <c r="N156" s="246" t="s">
        <v>229</v>
      </c>
      <c r="O156" s="246" t="s">
        <v>229</v>
      </c>
      <c r="P156" s="246" t="s">
        <v>229</v>
      </c>
      <c r="Q156" s="246" t="s">
        <v>228</v>
      </c>
      <c r="R156" s="246" t="s">
        <v>229</v>
      </c>
      <c r="S156" s="246" t="s">
        <v>228</v>
      </c>
      <c r="T156" s="246" t="s">
        <v>229</v>
      </c>
      <c r="U156" s="246" t="s">
        <v>229</v>
      </c>
      <c r="V156" s="246" t="s">
        <v>229</v>
      </c>
      <c r="W156" s="246" t="s">
        <v>229</v>
      </c>
      <c r="X156" s="246" t="s">
        <v>229</v>
      </c>
      <c r="Y156" s="246" t="s">
        <v>229</v>
      </c>
      <c r="Z156" s="246" t="s">
        <v>229</v>
      </c>
      <c r="AA156" s="246" t="s">
        <v>229</v>
      </c>
      <c r="AB156" s="246" t="s">
        <v>229</v>
      </c>
      <c r="AC156" s="246" t="s">
        <v>228</v>
      </c>
      <c r="AD156" s="246" t="s">
        <v>229</v>
      </c>
      <c r="AE156" s="246" t="s">
        <v>229</v>
      </c>
      <c r="AF156" s="246" t="s">
        <v>229</v>
      </c>
      <c r="AG156" s="246" t="s">
        <v>228</v>
      </c>
      <c r="AH156" s="246" t="s">
        <v>228</v>
      </c>
      <c r="AI156" s="246" t="s">
        <v>228</v>
      </c>
      <c r="AJ156" s="246" t="s">
        <v>228</v>
      </c>
      <c r="AK156" s="246" t="s">
        <v>228</v>
      </c>
      <c r="AL156" s="246" t="s">
        <v>364</v>
      </c>
      <c r="AM156" s="246" t="s">
        <v>364</v>
      </c>
      <c r="AN156" s="246" t="s">
        <v>364</v>
      </c>
      <c r="AO156" s="246" t="s">
        <v>364</v>
      </c>
      <c r="AP156" s="246" t="s">
        <v>364</v>
      </c>
      <c r="AQ156" s="246"/>
      <c r="AR156" s="246"/>
      <c r="AS156" s="246"/>
      <c r="AT156" s="246"/>
      <c r="AU156" s="246"/>
      <c r="AV156" s="246"/>
      <c r="AW156" s="246"/>
      <c r="AX156" s="246"/>
      <c r="AY156" s="246"/>
      <c r="AZ156" s="246"/>
      <c r="BA156" s="246"/>
    </row>
    <row r="157" spans="1:53" x14ac:dyDescent="0.3">
      <c r="A157" s="246">
        <v>215404</v>
      </c>
      <c r="B157" s="246" t="s">
        <v>2162</v>
      </c>
      <c r="C157" s="246" t="s">
        <v>229</v>
      </c>
      <c r="D157" s="246" t="s">
        <v>229</v>
      </c>
      <c r="E157" s="246" t="s">
        <v>229</v>
      </c>
      <c r="F157" s="246" t="s">
        <v>229</v>
      </c>
      <c r="G157" s="246" t="s">
        <v>227</v>
      </c>
      <c r="H157" s="246" t="s">
        <v>227</v>
      </c>
      <c r="I157" s="246" t="s">
        <v>229</v>
      </c>
      <c r="J157" s="246" t="s">
        <v>229</v>
      </c>
      <c r="K157" s="246" t="s">
        <v>229</v>
      </c>
      <c r="L157" s="246" t="s">
        <v>229</v>
      </c>
      <c r="M157" s="246" t="s">
        <v>229</v>
      </c>
      <c r="N157" s="246" t="s">
        <v>229</v>
      </c>
      <c r="O157" s="246" t="s">
        <v>229</v>
      </c>
      <c r="P157" s="246" t="s">
        <v>229</v>
      </c>
      <c r="Q157" s="246" t="s">
        <v>229</v>
      </c>
      <c r="R157" s="246" t="s">
        <v>229</v>
      </c>
      <c r="S157" s="246" t="s">
        <v>229</v>
      </c>
      <c r="T157" s="246" t="s">
        <v>229</v>
      </c>
      <c r="U157" s="246" t="s">
        <v>229</v>
      </c>
      <c r="V157" s="246" t="s">
        <v>229</v>
      </c>
      <c r="W157" s="246" t="s">
        <v>229</v>
      </c>
      <c r="X157" s="246" t="s">
        <v>227</v>
      </c>
      <c r="Y157" s="246" t="s">
        <v>227</v>
      </c>
      <c r="Z157" s="246" t="s">
        <v>227</v>
      </c>
      <c r="AA157" s="246" t="s">
        <v>227</v>
      </c>
      <c r="AB157" s="246" t="s">
        <v>229</v>
      </c>
      <c r="AC157" s="246" t="s">
        <v>229</v>
      </c>
      <c r="AD157" s="246" t="s">
        <v>229</v>
      </c>
      <c r="AE157" s="246" t="s">
        <v>228</v>
      </c>
      <c r="AF157" s="246" t="s">
        <v>229</v>
      </c>
      <c r="AG157" s="246" t="s">
        <v>228</v>
      </c>
      <c r="AH157" s="246" t="s">
        <v>228</v>
      </c>
      <c r="AI157" s="246" t="s">
        <v>228</v>
      </c>
      <c r="AJ157" s="246" t="s">
        <v>228</v>
      </c>
      <c r="AK157" s="246" t="s">
        <v>228</v>
      </c>
      <c r="AL157" s="246" t="s">
        <v>364</v>
      </c>
      <c r="AM157" s="246" t="s">
        <v>364</v>
      </c>
      <c r="AN157" s="246" t="s">
        <v>364</v>
      </c>
      <c r="AO157" s="246" t="s">
        <v>364</v>
      </c>
      <c r="AP157" s="246" t="s">
        <v>364</v>
      </c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</row>
    <row r="158" spans="1:53" x14ac:dyDescent="0.3">
      <c r="A158" s="246">
        <v>215437</v>
      </c>
      <c r="B158" s="246" t="s">
        <v>2162</v>
      </c>
      <c r="C158" s="246" t="s">
        <v>229</v>
      </c>
      <c r="D158" s="246" t="s">
        <v>229</v>
      </c>
      <c r="E158" s="246" t="s">
        <v>229</v>
      </c>
      <c r="F158" s="246" t="s">
        <v>229</v>
      </c>
      <c r="G158" s="246" t="s">
        <v>229</v>
      </c>
      <c r="H158" s="246" t="s">
        <v>227</v>
      </c>
      <c r="I158" s="246" t="s">
        <v>229</v>
      </c>
      <c r="J158" s="246" t="s">
        <v>229</v>
      </c>
      <c r="K158" s="246" t="s">
        <v>229</v>
      </c>
      <c r="L158" s="246" t="s">
        <v>229</v>
      </c>
      <c r="M158" s="246" t="s">
        <v>229</v>
      </c>
      <c r="N158" s="246" t="s">
        <v>229</v>
      </c>
      <c r="O158" s="246" t="s">
        <v>229</v>
      </c>
      <c r="P158" s="246" t="s">
        <v>227</v>
      </c>
      <c r="Q158" s="246" t="s">
        <v>229</v>
      </c>
      <c r="R158" s="246" t="s">
        <v>229</v>
      </c>
      <c r="S158" s="246" t="s">
        <v>229</v>
      </c>
      <c r="T158" s="246" t="s">
        <v>227</v>
      </c>
      <c r="U158" s="246" t="s">
        <v>229</v>
      </c>
      <c r="V158" s="246" t="s">
        <v>229</v>
      </c>
      <c r="W158" s="246" t="s">
        <v>229</v>
      </c>
      <c r="X158" s="246" t="s">
        <v>229</v>
      </c>
      <c r="Y158" s="246" t="s">
        <v>229</v>
      </c>
      <c r="Z158" s="246" t="s">
        <v>227</v>
      </c>
      <c r="AA158" s="246" t="s">
        <v>227</v>
      </c>
      <c r="AB158" s="246" t="s">
        <v>229</v>
      </c>
      <c r="AC158" s="246" t="s">
        <v>229</v>
      </c>
      <c r="AD158" s="246" t="s">
        <v>229</v>
      </c>
      <c r="AE158" s="246" t="s">
        <v>229</v>
      </c>
      <c r="AF158" s="246" t="s">
        <v>229</v>
      </c>
      <c r="AG158" s="246" t="s">
        <v>228</v>
      </c>
      <c r="AH158" s="246" t="s">
        <v>228</v>
      </c>
      <c r="AI158" s="246" t="s">
        <v>228</v>
      </c>
      <c r="AJ158" s="246" t="s">
        <v>228</v>
      </c>
      <c r="AK158" s="246" t="s">
        <v>228</v>
      </c>
      <c r="AL158" s="246" t="s">
        <v>364</v>
      </c>
      <c r="AM158" s="246" t="s">
        <v>364</v>
      </c>
      <c r="AN158" s="246" t="s">
        <v>364</v>
      </c>
      <c r="AO158" s="246" t="s">
        <v>364</v>
      </c>
      <c r="AP158" s="246" t="s">
        <v>364</v>
      </c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</row>
    <row r="159" spans="1:53" x14ac:dyDescent="0.3">
      <c r="A159" s="246">
        <v>215441</v>
      </c>
      <c r="B159" s="246" t="s">
        <v>2162</v>
      </c>
      <c r="C159" s="246" t="s">
        <v>229</v>
      </c>
      <c r="D159" s="246" t="s">
        <v>229</v>
      </c>
      <c r="E159" s="246" t="s">
        <v>229</v>
      </c>
      <c r="F159" s="246" t="s">
        <v>229</v>
      </c>
      <c r="G159" s="246" t="s">
        <v>229</v>
      </c>
      <c r="H159" s="246" t="s">
        <v>229</v>
      </c>
      <c r="I159" s="246" t="s">
        <v>229</v>
      </c>
      <c r="J159" s="246" t="s">
        <v>229</v>
      </c>
      <c r="K159" s="246" t="s">
        <v>229</v>
      </c>
      <c r="L159" s="246" t="s">
        <v>229</v>
      </c>
      <c r="M159" s="246" t="s">
        <v>229</v>
      </c>
      <c r="N159" s="246" t="s">
        <v>229</v>
      </c>
      <c r="O159" s="246" t="s">
        <v>229</v>
      </c>
      <c r="P159" s="246" t="s">
        <v>229</v>
      </c>
      <c r="Q159" s="246" t="s">
        <v>229</v>
      </c>
      <c r="R159" s="246" t="s">
        <v>229</v>
      </c>
      <c r="S159" s="246" t="s">
        <v>229</v>
      </c>
      <c r="T159" s="246" t="s">
        <v>229</v>
      </c>
      <c r="U159" s="246" t="s">
        <v>229</v>
      </c>
      <c r="V159" s="246" t="s">
        <v>229</v>
      </c>
      <c r="W159" s="246" t="s">
        <v>229</v>
      </c>
      <c r="X159" s="246" t="s">
        <v>229</v>
      </c>
      <c r="Y159" s="246" t="s">
        <v>229</v>
      </c>
      <c r="Z159" s="246" t="s">
        <v>229</v>
      </c>
      <c r="AA159" s="246" t="s">
        <v>229</v>
      </c>
      <c r="AB159" s="246" t="s">
        <v>229</v>
      </c>
      <c r="AC159" s="246" t="s">
        <v>229</v>
      </c>
      <c r="AD159" s="246" t="s">
        <v>229</v>
      </c>
      <c r="AE159" s="246" t="s">
        <v>229</v>
      </c>
      <c r="AF159" s="246" t="s">
        <v>229</v>
      </c>
      <c r="AG159" s="246" t="s">
        <v>228</v>
      </c>
      <c r="AH159" s="246" t="s">
        <v>228</v>
      </c>
      <c r="AI159" s="246" t="s">
        <v>228</v>
      </c>
      <c r="AJ159" s="246" t="s">
        <v>228</v>
      </c>
      <c r="AK159" s="246" t="s">
        <v>228</v>
      </c>
      <c r="AL159" s="246" t="s">
        <v>364</v>
      </c>
      <c r="AM159" s="246" t="s">
        <v>364</v>
      </c>
      <c r="AN159" s="246" t="s">
        <v>364</v>
      </c>
      <c r="AO159" s="246" t="s">
        <v>364</v>
      </c>
      <c r="AP159" s="246" t="s">
        <v>364</v>
      </c>
      <c r="AQ159" s="246"/>
      <c r="AR159" s="246"/>
      <c r="AS159" s="246"/>
      <c r="AT159" s="246"/>
      <c r="AU159" s="246"/>
      <c r="AV159" s="246"/>
      <c r="AW159" s="246"/>
      <c r="AX159" s="246"/>
      <c r="AY159" s="246"/>
      <c r="AZ159" s="246"/>
      <c r="BA159" s="246"/>
    </row>
    <row r="160" spans="1:53" x14ac:dyDescent="0.3">
      <c r="A160" s="246">
        <v>215464</v>
      </c>
      <c r="B160" s="246" t="s">
        <v>2162</v>
      </c>
      <c r="C160" s="246" t="s">
        <v>229</v>
      </c>
      <c r="D160" s="246" t="s">
        <v>229</v>
      </c>
      <c r="E160" s="246" t="s">
        <v>229</v>
      </c>
      <c r="F160" s="246" t="s">
        <v>229</v>
      </c>
      <c r="G160" s="246" t="s">
        <v>229</v>
      </c>
      <c r="H160" s="246" t="s">
        <v>229</v>
      </c>
      <c r="I160" s="246" t="s">
        <v>229</v>
      </c>
      <c r="J160" s="246" t="s">
        <v>229</v>
      </c>
      <c r="K160" s="246" t="s">
        <v>229</v>
      </c>
      <c r="L160" s="246" t="s">
        <v>229</v>
      </c>
      <c r="M160" s="246" t="s">
        <v>229</v>
      </c>
      <c r="N160" s="246" t="s">
        <v>229</v>
      </c>
      <c r="O160" s="246" t="s">
        <v>229</v>
      </c>
      <c r="P160" s="246" t="s">
        <v>229</v>
      </c>
      <c r="Q160" s="246" t="s">
        <v>229</v>
      </c>
      <c r="R160" s="246" t="s">
        <v>229</v>
      </c>
      <c r="S160" s="246" t="s">
        <v>229</v>
      </c>
      <c r="T160" s="246" t="s">
        <v>229</v>
      </c>
      <c r="U160" s="246" t="s">
        <v>229</v>
      </c>
      <c r="V160" s="246" t="s">
        <v>229</v>
      </c>
      <c r="W160" s="246" t="s">
        <v>229</v>
      </c>
      <c r="X160" s="246" t="s">
        <v>229</v>
      </c>
      <c r="Y160" s="246" t="s">
        <v>229</v>
      </c>
      <c r="Z160" s="246" t="s">
        <v>229</v>
      </c>
      <c r="AA160" s="246" t="s">
        <v>229</v>
      </c>
      <c r="AB160" s="246" t="s">
        <v>229</v>
      </c>
      <c r="AC160" s="246" t="s">
        <v>229</v>
      </c>
      <c r="AD160" s="246" t="s">
        <v>229</v>
      </c>
      <c r="AE160" s="246" t="s">
        <v>229</v>
      </c>
      <c r="AF160" s="246" t="s">
        <v>229</v>
      </c>
      <c r="AG160" s="246" t="s">
        <v>228</v>
      </c>
      <c r="AH160" s="246" t="s">
        <v>228</v>
      </c>
      <c r="AI160" s="246" t="s">
        <v>228</v>
      </c>
      <c r="AJ160" s="246" t="s">
        <v>228</v>
      </c>
      <c r="AK160" s="246" t="s">
        <v>228</v>
      </c>
      <c r="AL160" s="246" t="s">
        <v>364</v>
      </c>
      <c r="AM160" s="246" t="s">
        <v>364</v>
      </c>
      <c r="AN160" s="246" t="s">
        <v>364</v>
      </c>
      <c r="AO160" s="246" t="s">
        <v>364</v>
      </c>
      <c r="AP160" s="246" t="s">
        <v>364</v>
      </c>
      <c r="AQ160" s="246"/>
      <c r="AR160" s="246"/>
      <c r="AS160" s="246"/>
      <c r="AT160" s="246"/>
      <c r="AU160" s="246"/>
      <c r="AV160" s="246"/>
      <c r="AW160" s="246"/>
      <c r="AX160" s="246"/>
      <c r="AY160" s="246"/>
      <c r="AZ160" s="246"/>
      <c r="BA160" s="246"/>
    </row>
    <row r="161" spans="1:53" x14ac:dyDescent="0.3">
      <c r="A161" s="246">
        <v>215485</v>
      </c>
      <c r="B161" s="246" t="s">
        <v>2162</v>
      </c>
      <c r="C161" s="246" t="s">
        <v>227</v>
      </c>
      <c r="D161" s="246" t="s">
        <v>229</v>
      </c>
      <c r="E161" s="246" t="s">
        <v>229</v>
      </c>
      <c r="F161" s="246" t="s">
        <v>229</v>
      </c>
      <c r="G161" s="246" t="s">
        <v>229</v>
      </c>
      <c r="H161" s="246" t="s">
        <v>229</v>
      </c>
      <c r="I161" s="246" t="s">
        <v>229</v>
      </c>
      <c r="J161" s="246" t="s">
        <v>229</v>
      </c>
      <c r="K161" s="246" t="s">
        <v>229</v>
      </c>
      <c r="L161" s="246" t="s">
        <v>229</v>
      </c>
      <c r="M161" s="246" t="s">
        <v>229</v>
      </c>
      <c r="N161" s="246" t="s">
        <v>229</v>
      </c>
      <c r="O161" s="246" t="s">
        <v>229</v>
      </c>
      <c r="P161" s="246" t="s">
        <v>229</v>
      </c>
      <c r="Q161" s="246" t="s">
        <v>229</v>
      </c>
      <c r="R161" s="246" t="s">
        <v>229</v>
      </c>
      <c r="S161" s="246" t="s">
        <v>229</v>
      </c>
      <c r="T161" s="246" t="s">
        <v>229</v>
      </c>
      <c r="U161" s="246" t="s">
        <v>229</v>
      </c>
      <c r="V161" s="246" t="s">
        <v>229</v>
      </c>
      <c r="W161" s="246" t="s">
        <v>229</v>
      </c>
      <c r="X161" s="246" t="s">
        <v>227</v>
      </c>
      <c r="Y161" s="246" t="s">
        <v>229</v>
      </c>
      <c r="Z161" s="246" t="s">
        <v>229</v>
      </c>
      <c r="AA161" s="246" t="s">
        <v>227</v>
      </c>
      <c r="AB161" s="246" t="s">
        <v>229</v>
      </c>
      <c r="AC161" s="246" t="s">
        <v>229</v>
      </c>
      <c r="AD161" s="246" t="s">
        <v>229</v>
      </c>
      <c r="AE161" s="246" t="s">
        <v>228</v>
      </c>
      <c r="AF161" s="246" t="s">
        <v>229</v>
      </c>
      <c r="AG161" s="246" t="s">
        <v>228</v>
      </c>
      <c r="AH161" s="246" t="s">
        <v>228</v>
      </c>
      <c r="AI161" s="246" t="s">
        <v>228</v>
      </c>
      <c r="AJ161" s="246" t="s">
        <v>228</v>
      </c>
      <c r="AK161" s="246" t="s">
        <v>228</v>
      </c>
      <c r="AL161" s="246" t="s">
        <v>364</v>
      </c>
      <c r="AM161" s="246" t="s">
        <v>364</v>
      </c>
      <c r="AN161" s="246" t="s">
        <v>364</v>
      </c>
      <c r="AO161" s="246" t="s">
        <v>364</v>
      </c>
      <c r="AP161" s="246" t="s">
        <v>364</v>
      </c>
      <c r="AQ161" s="246"/>
      <c r="AR161" s="246"/>
      <c r="AS161" s="246"/>
      <c r="AT161" s="246"/>
      <c r="AU161" s="246"/>
      <c r="AV161" s="246"/>
      <c r="AW161" s="246"/>
      <c r="AX161" s="246"/>
      <c r="AY161" s="246"/>
      <c r="AZ161" s="246"/>
      <c r="BA161" s="246"/>
    </row>
    <row r="162" spans="1:53" x14ac:dyDescent="0.3">
      <c r="A162" s="246">
        <v>215492</v>
      </c>
      <c r="B162" s="246" t="s">
        <v>2162</v>
      </c>
      <c r="C162" s="246" t="s">
        <v>229</v>
      </c>
      <c r="D162" s="246" t="s">
        <v>229</v>
      </c>
      <c r="E162" s="246" t="s">
        <v>229</v>
      </c>
      <c r="F162" s="246" t="s">
        <v>229</v>
      </c>
      <c r="G162" s="246" t="s">
        <v>229</v>
      </c>
      <c r="H162" s="246" t="s">
        <v>229</v>
      </c>
      <c r="I162" s="246" t="s">
        <v>229</v>
      </c>
      <c r="J162" s="246" t="s">
        <v>229</v>
      </c>
      <c r="K162" s="246" t="s">
        <v>229</v>
      </c>
      <c r="L162" s="246" t="s">
        <v>229</v>
      </c>
      <c r="M162" s="246" t="s">
        <v>229</v>
      </c>
      <c r="N162" s="246" t="s">
        <v>229</v>
      </c>
      <c r="O162" s="246" t="s">
        <v>229</v>
      </c>
      <c r="P162" s="246" t="s">
        <v>229</v>
      </c>
      <c r="Q162" s="246" t="s">
        <v>229</v>
      </c>
      <c r="R162" s="246" t="s">
        <v>229</v>
      </c>
      <c r="S162" s="246" t="s">
        <v>229</v>
      </c>
      <c r="T162" s="246" t="s">
        <v>229</v>
      </c>
      <c r="U162" s="246" t="s">
        <v>229</v>
      </c>
      <c r="V162" s="246" t="s">
        <v>227</v>
      </c>
      <c r="W162" s="246" t="s">
        <v>228</v>
      </c>
      <c r="X162" s="246" t="s">
        <v>229</v>
      </c>
      <c r="Y162" s="246" t="s">
        <v>227</v>
      </c>
      <c r="Z162" s="246" t="s">
        <v>229</v>
      </c>
      <c r="AA162" s="246" t="s">
        <v>227</v>
      </c>
      <c r="AB162" s="246" t="s">
        <v>229</v>
      </c>
      <c r="AC162" s="246" t="s">
        <v>229</v>
      </c>
      <c r="AD162" s="246" t="s">
        <v>228</v>
      </c>
      <c r="AE162" s="246" t="s">
        <v>228</v>
      </c>
      <c r="AF162" s="246" t="s">
        <v>229</v>
      </c>
      <c r="AG162" s="246" t="s">
        <v>228</v>
      </c>
      <c r="AH162" s="246" t="s">
        <v>228</v>
      </c>
      <c r="AI162" s="246" t="s">
        <v>228</v>
      </c>
      <c r="AJ162" s="246" t="s">
        <v>228</v>
      </c>
      <c r="AK162" s="246" t="s">
        <v>228</v>
      </c>
      <c r="AL162" s="246" t="s">
        <v>364</v>
      </c>
      <c r="AM162" s="246" t="s">
        <v>364</v>
      </c>
      <c r="AN162" s="246" t="s">
        <v>364</v>
      </c>
      <c r="AO162" s="246" t="s">
        <v>364</v>
      </c>
      <c r="AP162" s="246" t="s">
        <v>364</v>
      </c>
      <c r="AQ162" s="246"/>
      <c r="AR162" s="246"/>
      <c r="AS162" s="246"/>
      <c r="AT162" s="246"/>
      <c r="AU162" s="246"/>
      <c r="AV162" s="246"/>
      <c r="AW162" s="246"/>
      <c r="AX162" s="246"/>
      <c r="AY162" s="246"/>
      <c r="AZ162" s="246"/>
      <c r="BA162" s="246"/>
    </row>
    <row r="163" spans="1:53" x14ac:dyDescent="0.3">
      <c r="A163" s="246">
        <v>215499</v>
      </c>
      <c r="B163" s="246" t="s">
        <v>2162</v>
      </c>
      <c r="C163" s="246" t="s">
        <v>229</v>
      </c>
      <c r="D163" s="246" t="s">
        <v>227</v>
      </c>
      <c r="E163" s="246" t="s">
        <v>229</v>
      </c>
      <c r="F163" s="246" t="s">
        <v>229</v>
      </c>
      <c r="G163" s="246" t="s">
        <v>229</v>
      </c>
      <c r="H163" s="246" t="s">
        <v>229</v>
      </c>
      <c r="I163" s="246" t="s">
        <v>229</v>
      </c>
      <c r="J163" s="246" t="s">
        <v>229</v>
      </c>
      <c r="K163" s="246" t="s">
        <v>229</v>
      </c>
      <c r="L163" s="246" t="s">
        <v>229</v>
      </c>
      <c r="M163" s="246" t="s">
        <v>229</v>
      </c>
      <c r="N163" s="246" t="s">
        <v>229</v>
      </c>
      <c r="O163" s="246" t="s">
        <v>229</v>
      </c>
      <c r="P163" s="246" t="s">
        <v>229</v>
      </c>
      <c r="Q163" s="246" t="s">
        <v>229</v>
      </c>
      <c r="R163" s="246" t="s">
        <v>229</v>
      </c>
      <c r="S163" s="246" t="s">
        <v>229</v>
      </c>
      <c r="T163" s="246" t="s">
        <v>229</v>
      </c>
      <c r="U163" s="246" t="s">
        <v>229</v>
      </c>
      <c r="V163" s="246" t="s">
        <v>229</v>
      </c>
      <c r="W163" s="246" t="s">
        <v>229</v>
      </c>
      <c r="X163" s="246" t="s">
        <v>229</v>
      </c>
      <c r="Y163" s="246" t="s">
        <v>229</v>
      </c>
      <c r="Z163" s="246" t="s">
        <v>229</v>
      </c>
      <c r="AA163" s="246" t="s">
        <v>229</v>
      </c>
      <c r="AB163" s="246" t="s">
        <v>229</v>
      </c>
      <c r="AC163" s="246" t="s">
        <v>228</v>
      </c>
      <c r="AD163" s="246" t="s">
        <v>229</v>
      </c>
      <c r="AE163" s="246" t="s">
        <v>229</v>
      </c>
      <c r="AF163" s="246" t="s">
        <v>229</v>
      </c>
      <c r="AG163" s="246" t="s">
        <v>228</v>
      </c>
      <c r="AH163" s="246" t="s">
        <v>228</v>
      </c>
      <c r="AI163" s="246" t="s">
        <v>228</v>
      </c>
      <c r="AJ163" s="246" t="s">
        <v>228</v>
      </c>
      <c r="AK163" s="246" t="s">
        <v>228</v>
      </c>
      <c r="AL163" s="246" t="s">
        <v>364</v>
      </c>
      <c r="AM163" s="246" t="s">
        <v>364</v>
      </c>
      <c r="AN163" s="246" t="s">
        <v>364</v>
      </c>
      <c r="AO163" s="246" t="s">
        <v>364</v>
      </c>
      <c r="AP163" s="246" t="s">
        <v>364</v>
      </c>
      <c r="AQ163" s="246"/>
      <c r="AR163" s="246"/>
      <c r="AS163" s="246"/>
      <c r="AT163" s="246"/>
      <c r="AU163" s="246"/>
      <c r="AV163" s="246"/>
      <c r="AW163" s="246"/>
      <c r="AX163" s="246"/>
      <c r="AY163" s="246"/>
      <c r="AZ163" s="246"/>
      <c r="BA163" s="246"/>
    </row>
    <row r="164" spans="1:53" x14ac:dyDescent="0.3">
      <c r="A164" s="246">
        <v>200371</v>
      </c>
      <c r="B164" s="246" t="s">
        <v>2163</v>
      </c>
      <c r="C164" s="246" t="s">
        <v>229</v>
      </c>
      <c r="D164" s="246" t="s">
        <v>229</v>
      </c>
      <c r="E164" s="246" t="s">
        <v>229</v>
      </c>
      <c r="F164" s="246" t="s">
        <v>229</v>
      </c>
      <c r="G164" s="246" t="s">
        <v>227</v>
      </c>
      <c r="H164" s="246" t="s">
        <v>229</v>
      </c>
      <c r="I164" s="246" t="s">
        <v>227</v>
      </c>
      <c r="J164" s="246" t="s">
        <v>229</v>
      </c>
      <c r="K164" s="246" t="s">
        <v>229</v>
      </c>
      <c r="L164" s="246" t="s">
        <v>229</v>
      </c>
      <c r="M164" s="246" t="s">
        <v>229</v>
      </c>
      <c r="N164" s="246" t="s">
        <v>227</v>
      </c>
      <c r="O164" s="246" t="s">
        <v>229</v>
      </c>
      <c r="P164" s="246" t="s">
        <v>229</v>
      </c>
      <c r="Q164" s="246" t="s">
        <v>229</v>
      </c>
      <c r="R164" s="246" t="s">
        <v>227</v>
      </c>
      <c r="S164" s="246" t="s">
        <v>229</v>
      </c>
      <c r="T164" s="246" t="s">
        <v>227</v>
      </c>
      <c r="U164" s="246" t="s">
        <v>229</v>
      </c>
      <c r="V164" s="246" t="s">
        <v>229</v>
      </c>
      <c r="W164" s="246" t="s">
        <v>227</v>
      </c>
      <c r="X164" s="246" t="s">
        <v>229</v>
      </c>
      <c r="Y164" s="246" t="s">
        <v>227</v>
      </c>
      <c r="Z164" s="246" t="s">
        <v>227</v>
      </c>
      <c r="AA164" s="246" t="s">
        <v>229</v>
      </c>
      <c r="AB164" s="246" t="s">
        <v>227</v>
      </c>
      <c r="AC164" s="246" t="s">
        <v>227</v>
      </c>
      <c r="AD164" s="246" t="s">
        <v>227</v>
      </c>
      <c r="AE164" s="246" t="s">
        <v>227</v>
      </c>
      <c r="AF164" s="246" t="s">
        <v>229</v>
      </c>
      <c r="AG164" s="246" t="s">
        <v>227</v>
      </c>
      <c r="AH164" s="246" t="s">
        <v>227</v>
      </c>
      <c r="AI164" s="246" t="s">
        <v>227</v>
      </c>
      <c r="AJ164" s="246" t="s">
        <v>229</v>
      </c>
      <c r="AK164" s="246" t="s">
        <v>227</v>
      </c>
      <c r="AL164" s="246" t="s">
        <v>227</v>
      </c>
      <c r="AM164" s="246" t="s">
        <v>227</v>
      </c>
      <c r="AN164" s="246" t="s">
        <v>229</v>
      </c>
      <c r="AO164" s="246" t="s">
        <v>227</v>
      </c>
      <c r="AP164" s="246" t="s">
        <v>227</v>
      </c>
      <c r="AQ164" s="246"/>
      <c r="AR164" s="246"/>
      <c r="AS164" s="246"/>
      <c r="AT164" s="246"/>
      <c r="AU164" s="246"/>
      <c r="AV164" s="246"/>
      <c r="AW164" s="246"/>
      <c r="AX164" s="246"/>
      <c r="AY164" s="246"/>
      <c r="AZ164" s="246"/>
      <c r="BA164" s="246"/>
    </row>
    <row r="165" spans="1:53" x14ac:dyDescent="0.3">
      <c r="A165" s="246">
        <v>200428</v>
      </c>
      <c r="B165" s="246" t="s">
        <v>2163</v>
      </c>
      <c r="C165" s="246" t="s">
        <v>229</v>
      </c>
      <c r="D165" s="246" t="s">
        <v>229</v>
      </c>
      <c r="E165" s="246" t="s">
        <v>227</v>
      </c>
      <c r="F165" s="246" t="s">
        <v>229</v>
      </c>
      <c r="G165" s="246" t="s">
        <v>227</v>
      </c>
      <c r="H165" s="246" t="s">
        <v>229</v>
      </c>
      <c r="I165" s="246" t="s">
        <v>227</v>
      </c>
      <c r="J165" s="246" t="s">
        <v>229</v>
      </c>
      <c r="K165" s="246" t="s">
        <v>229</v>
      </c>
      <c r="L165" s="246" t="s">
        <v>229</v>
      </c>
      <c r="M165" s="246" t="s">
        <v>229</v>
      </c>
      <c r="N165" s="246" t="s">
        <v>229</v>
      </c>
      <c r="O165" s="246" t="s">
        <v>227</v>
      </c>
      <c r="P165" s="246" t="s">
        <v>227</v>
      </c>
      <c r="Q165" s="246" t="s">
        <v>229</v>
      </c>
      <c r="R165" s="246" t="s">
        <v>227</v>
      </c>
      <c r="S165" s="246" t="s">
        <v>229</v>
      </c>
      <c r="T165" s="246" t="s">
        <v>227</v>
      </c>
      <c r="U165" s="246" t="s">
        <v>229</v>
      </c>
      <c r="V165" s="246" t="s">
        <v>227</v>
      </c>
      <c r="W165" s="246" t="s">
        <v>227</v>
      </c>
      <c r="X165" s="246" t="s">
        <v>229</v>
      </c>
      <c r="Y165" s="246" t="s">
        <v>227</v>
      </c>
      <c r="Z165" s="246" t="s">
        <v>227</v>
      </c>
      <c r="AA165" s="246" t="s">
        <v>227</v>
      </c>
      <c r="AB165" s="246" t="s">
        <v>229</v>
      </c>
      <c r="AC165" s="246" t="s">
        <v>229</v>
      </c>
      <c r="AD165" s="246" t="s">
        <v>227</v>
      </c>
      <c r="AE165" s="246" t="s">
        <v>229</v>
      </c>
      <c r="AF165" s="246" t="s">
        <v>227</v>
      </c>
      <c r="AG165" s="246" t="s">
        <v>229</v>
      </c>
      <c r="AH165" s="246" t="s">
        <v>227</v>
      </c>
      <c r="AI165" s="246" t="s">
        <v>229</v>
      </c>
      <c r="AJ165" s="246" t="s">
        <v>228</v>
      </c>
      <c r="AK165" s="246" t="s">
        <v>229</v>
      </c>
      <c r="AL165" s="246" t="s">
        <v>227</v>
      </c>
      <c r="AM165" s="246" t="s">
        <v>229</v>
      </c>
      <c r="AN165" s="246" t="s">
        <v>229</v>
      </c>
      <c r="AO165" s="246" t="s">
        <v>227</v>
      </c>
      <c r="AP165" s="246" t="s">
        <v>227</v>
      </c>
      <c r="AQ165" s="246"/>
      <c r="AR165" s="246"/>
      <c r="AS165" s="246"/>
      <c r="AT165" s="246"/>
      <c r="AU165" s="246"/>
      <c r="AV165" s="246"/>
      <c r="AW165" s="246"/>
      <c r="AX165" s="246"/>
      <c r="AY165" s="246"/>
      <c r="AZ165" s="246"/>
      <c r="BA165" s="246"/>
    </row>
    <row r="166" spans="1:53" x14ac:dyDescent="0.3">
      <c r="A166" s="246">
        <v>200537</v>
      </c>
      <c r="B166" s="246" t="s">
        <v>2163</v>
      </c>
      <c r="C166" s="246" t="s">
        <v>229</v>
      </c>
      <c r="D166" s="246" t="s">
        <v>229</v>
      </c>
      <c r="E166" s="246" t="s">
        <v>229</v>
      </c>
      <c r="F166" s="246" t="s">
        <v>229</v>
      </c>
      <c r="G166" s="246" t="s">
        <v>229</v>
      </c>
      <c r="H166" s="246" t="s">
        <v>229</v>
      </c>
      <c r="I166" s="246" t="s">
        <v>227</v>
      </c>
      <c r="J166" s="246" t="s">
        <v>227</v>
      </c>
      <c r="K166" s="246" t="s">
        <v>227</v>
      </c>
      <c r="L166" s="246" t="s">
        <v>227</v>
      </c>
      <c r="M166" s="246" t="s">
        <v>229</v>
      </c>
      <c r="N166" s="246" t="s">
        <v>227</v>
      </c>
      <c r="O166" s="246" t="s">
        <v>229</v>
      </c>
      <c r="P166" s="246" t="s">
        <v>229</v>
      </c>
      <c r="Q166" s="246" t="s">
        <v>229</v>
      </c>
      <c r="R166" s="246" t="s">
        <v>229</v>
      </c>
      <c r="S166" s="246" t="s">
        <v>227</v>
      </c>
      <c r="T166" s="246" t="s">
        <v>229</v>
      </c>
      <c r="U166" s="246" t="s">
        <v>227</v>
      </c>
      <c r="V166" s="246" t="s">
        <v>229</v>
      </c>
      <c r="W166" s="246" t="s">
        <v>227</v>
      </c>
      <c r="X166" s="246" t="s">
        <v>229</v>
      </c>
      <c r="Y166" s="246" t="s">
        <v>227</v>
      </c>
      <c r="Z166" s="246" t="s">
        <v>229</v>
      </c>
      <c r="AA166" s="246" t="s">
        <v>229</v>
      </c>
      <c r="AB166" s="246" t="s">
        <v>229</v>
      </c>
      <c r="AC166" s="246" t="s">
        <v>227</v>
      </c>
      <c r="AD166" s="246" t="s">
        <v>229</v>
      </c>
      <c r="AE166" s="246" t="s">
        <v>227</v>
      </c>
      <c r="AF166" s="246" t="s">
        <v>229</v>
      </c>
      <c r="AG166" s="246" t="s">
        <v>229</v>
      </c>
      <c r="AH166" s="246" t="s">
        <v>229</v>
      </c>
      <c r="AI166" s="246" t="s">
        <v>228</v>
      </c>
      <c r="AJ166" s="246" t="s">
        <v>229</v>
      </c>
      <c r="AK166" s="246" t="s">
        <v>227</v>
      </c>
      <c r="AL166" s="246" t="s">
        <v>229</v>
      </c>
      <c r="AM166" s="246" t="s">
        <v>227</v>
      </c>
      <c r="AN166" s="246" t="s">
        <v>227</v>
      </c>
      <c r="AO166" s="246" t="s">
        <v>227</v>
      </c>
      <c r="AP166" s="246" t="s">
        <v>227</v>
      </c>
      <c r="AQ166" s="246"/>
      <c r="AR166" s="246"/>
      <c r="AS166" s="246"/>
      <c r="AT166" s="246"/>
      <c r="AU166" s="246"/>
      <c r="AV166" s="246"/>
      <c r="AW166" s="246"/>
      <c r="AX166" s="246"/>
      <c r="AY166" s="246"/>
      <c r="AZ166" s="246"/>
      <c r="BA166" s="246"/>
    </row>
    <row r="167" spans="1:53" x14ac:dyDescent="0.3">
      <c r="A167" s="246">
        <v>200710</v>
      </c>
      <c r="B167" s="246" t="s">
        <v>2163</v>
      </c>
      <c r="C167" s="246" t="s">
        <v>227</v>
      </c>
      <c r="D167" s="246" t="s">
        <v>229</v>
      </c>
      <c r="E167" s="246" t="s">
        <v>229</v>
      </c>
      <c r="F167" s="246" t="s">
        <v>227</v>
      </c>
      <c r="G167" s="246" t="s">
        <v>229</v>
      </c>
      <c r="H167" s="246" t="s">
        <v>229</v>
      </c>
      <c r="I167" s="246" t="s">
        <v>227</v>
      </c>
      <c r="J167" s="246" t="s">
        <v>227</v>
      </c>
      <c r="K167" s="246" t="s">
        <v>227</v>
      </c>
      <c r="L167" s="246" t="s">
        <v>227</v>
      </c>
      <c r="M167" s="246" t="s">
        <v>229</v>
      </c>
      <c r="N167" s="246" t="s">
        <v>227</v>
      </c>
      <c r="O167" s="246" t="s">
        <v>229</v>
      </c>
      <c r="P167" s="246" t="s">
        <v>229</v>
      </c>
      <c r="Q167" s="246" t="s">
        <v>227</v>
      </c>
      <c r="R167" s="246" t="s">
        <v>229</v>
      </c>
      <c r="S167" s="246" t="s">
        <v>227</v>
      </c>
      <c r="T167" s="246" t="s">
        <v>229</v>
      </c>
      <c r="U167" s="246" t="s">
        <v>227</v>
      </c>
      <c r="V167" s="246" t="s">
        <v>229</v>
      </c>
      <c r="W167" s="246" t="s">
        <v>229</v>
      </c>
      <c r="X167" s="246" t="s">
        <v>229</v>
      </c>
      <c r="Y167" s="246" t="s">
        <v>227</v>
      </c>
      <c r="Z167" s="246" t="s">
        <v>229</v>
      </c>
      <c r="AA167" s="246" t="s">
        <v>227</v>
      </c>
      <c r="AB167" s="246" t="s">
        <v>229</v>
      </c>
      <c r="AC167" s="246" t="s">
        <v>229</v>
      </c>
      <c r="AD167" s="246" t="s">
        <v>229</v>
      </c>
      <c r="AE167" s="246" t="s">
        <v>229</v>
      </c>
      <c r="AF167" s="246" t="s">
        <v>229</v>
      </c>
      <c r="AG167" s="246" t="s">
        <v>229</v>
      </c>
      <c r="AH167" s="246" t="s">
        <v>227</v>
      </c>
      <c r="AI167" s="246" t="s">
        <v>227</v>
      </c>
      <c r="AJ167" s="246" t="s">
        <v>227</v>
      </c>
      <c r="AK167" s="246" t="s">
        <v>227</v>
      </c>
      <c r="AL167" s="246" t="s">
        <v>227</v>
      </c>
      <c r="AM167" s="246" t="s">
        <v>227</v>
      </c>
      <c r="AN167" s="246" t="s">
        <v>229</v>
      </c>
      <c r="AO167" s="246" t="s">
        <v>227</v>
      </c>
      <c r="AP167" s="246" t="s">
        <v>229</v>
      </c>
      <c r="AQ167" s="246"/>
      <c r="AR167" s="246"/>
      <c r="AS167" s="246"/>
      <c r="AT167" s="246"/>
      <c r="AU167" s="246"/>
      <c r="AV167" s="246"/>
      <c r="AW167" s="246"/>
      <c r="AX167" s="246"/>
      <c r="AY167" s="246"/>
      <c r="AZ167" s="246"/>
      <c r="BA167" s="246"/>
    </row>
    <row r="168" spans="1:53" x14ac:dyDescent="0.3">
      <c r="A168" s="246">
        <v>200720</v>
      </c>
      <c r="B168" s="246" t="s">
        <v>2163</v>
      </c>
      <c r="C168" s="246" t="s">
        <v>229</v>
      </c>
      <c r="D168" s="246" t="s">
        <v>229</v>
      </c>
      <c r="E168" s="246" t="s">
        <v>227</v>
      </c>
      <c r="F168" s="246" t="s">
        <v>229</v>
      </c>
      <c r="G168" s="246" t="s">
        <v>227</v>
      </c>
      <c r="H168" s="246" t="s">
        <v>229</v>
      </c>
      <c r="I168" s="246" t="s">
        <v>2164</v>
      </c>
      <c r="J168" s="246" t="s">
        <v>229</v>
      </c>
      <c r="K168" s="246" t="s">
        <v>229</v>
      </c>
      <c r="L168" s="246" t="s">
        <v>227</v>
      </c>
      <c r="M168" s="246" t="s">
        <v>227</v>
      </c>
      <c r="N168" s="246" t="s">
        <v>229</v>
      </c>
      <c r="O168" s="246" t="s">
        <v>229</v>
      </c>
      <c r="P168" s="246" t="s">
        <v>229</v>
      </c>
      <c r="Q168" s="246" t="s">
        <v>227</v>
      </c>
      <c r="R168" s="246" t="s">
        <v>227</v>
      </c>
      <c r="S168" s="246" t="s">
        <v>227</v>
      </c>
      <c r="T168" s="246" t="s">
        <v>229</v>
      </c>
      <c r="U168" s="246" t="s">
        <v>227</v>
      </c>
      <c r="V168" s="246" t="s">
        <v>229</v>
      </c>
      <c r="W168" s="246" t="s">
        <v>229</v>
      </c>
      <c r="X168" s="246" t="s">
        <v>229</v>
      </c>
      <c r="Y168" s="246" t="s">
        <v>227</v>
      </c>
      <c r="Z168" s="246" t="s">
        <v>229</v>
      </c>
      <c r="AA168" s="246" t="s">
        <v>227</v>
      </c>
      <c r="AB168" s="246" t="s">
        <v>229</v>
      </c>
      <c r="AC168" s="246" t="s">
        <v>229</v>
      </c>
      <c r="AD168" s="246" t="s">
        <v>229</v>
      </c>
      <c r="AE168" s="246" t="s">
        <v>229</v>
      </c>
      <c r="AF168" s="246" t="s">
        <v>229</v>
      </c>
      <c r="AG168" s="246" t="s">
        <v>229</v>
      </c>
      <c r="AH168" s="246" t="s">
        <v>227</v>
      </c>
      <c r="AI168" s="246" t="s">
        <v>227</v>
      </c>
      <c r="AJ168" s="246" t="s">
        <v>227</v>
      </c>
      <c r="AK168" s="246" t="s">
        <v>229</v>
      </c>
      <c r="AL168" s="246" t="s">
        <v>227</v>
      </c>
      <c r="AM168" s="246" t="s">
        <v>227</v>
      </c>
      <c r="AN168" s="246" t="s">
        <v>229</v>
      </c>
      <c r="AO168" s="246" t="s">
        <v>227</v>
      </c>
      <c r="AP168" s="246" t="s">
        <v>227</v>
      </c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</row>
    <row r="169" spans="1:53" x14ac:dyDescent="0.3">
      <c r="A169" s="246">
        <v>200723</v>
      </c>
      <c r="B169" s="246" t="s">
        <v>2163</v>
      </c>
      <c r="C169" s="246" t="s">
        <v>229</v>
      </c>
      <c r="D169" s="246" t="s">
        <v>229</v>
      </c>
      <c r="E169" s="246" t="s">
        <v>229</v>
      </c>
      <c r="F169" s="246" t="s">
        <v>229</v>
      </c>
      <c r="G169" s="246" t="s">
        <v>229</v>
      </c>
      <c r="H169" s="246" t="s">
        <v>229</v>
      </c>
      <c r="I169" s="246" t="s">
        <v>229</v>
      </c>
      <c r="J169" s="246" t="s">
        <v>229</v>
      </c>
      <c r="K169" s="246" t="s">
        <v>227</v>
      </c>
      <c r="L169" s="246" t="s">
        <v>229</v>
      </c>
      <c r="M169" s="246" t="s">
        <v>229</v>
      </c>
      <c r="N169" s="246" t="s">
        <v>229</v>
      </c>
      <c r="O169" s="246" t="s">
        <v>229</v>
      </c>
      <c r="P169" s="246" t="s">
        <v>229</v>
      </c>
      <c r="Q169" s="246" t="s">
        <v>227</v>
      </c>
      <c r="R169" s="246" t="s">
        <v>227</v>
      </c>
      <c r="S169" s="246" t="s">
        <v>227</v>
      </c>
      <c r="T169" s="246" t="s">
        <v>229</v>
      </c>
      <c r="U169" s="246" t="s">
        <v>229</v>
      </c>
      <c r="V169" s="246" t="s">
        <v>229</v>
      </c>
      <c r="W169" s="246" t="s">
        <v>229</v>
      </c>
      <c r="X169" s="246" t="s">
        <v>229</v>
      </c>
      <c r="Y169" s="246" t="s">
        <v>227</v>
      </c>
      <c r="Z169" s="246" t="s">
        <v>229</v>
      </c>
      <c r="AA169" s="246" t="s">
        <v>229</v>
      </c>
      <c r="AB169" s="246" t="s">
        <v>229</v>
      </c>
      <c r="AC169" s="246" t="s">
        <v>227</v>
      </c>
      <c r="AD169" s="246" t="s">
        <v>227</v>
      </c>
      <c r="AE169" s="246" t="s">
        <v>227</v>
      </c>
      <c r="AF169" s="246" t="s">
        <v>227</v>
      </c>
      <c r="AG169" s="246" t="s">
        <v>229</v>
      </c>
      <c r="AH169" s="246" t="s">
        <v>227</v>
      </c>
      <c r="AI169" s="246" t="s">
        <v>227</v>
      </c>
      <c r="AJ169" s="246" t="s">
        <v>229</v>
      </c>
      <c r="AK169" s="246" t="s">
        <v>227</v>
      </c>
      <c r="AL169" s="246" t="s">
        <v>227</v>
      </c>
      <c r="AM169" s="246" t="s">
        <v>227</v>
      </c>
      <c r="AN169" s="246" t="s">
        <v>229</v>
      </c>
      <c r="AO169" s="246" t="s">
        <v>227</v>
      </c>
      <c r="AP169" s="246" t="s">
        <v>227</v>
      </c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</row>
    <row r="170" spans="1:53" x14ac:dyDescent="0.3">
      <c r="A170" s="246">
        <v>200755</v>
      </c>
      <c r="B170" s="246" t="s">
        <v>2163</v>
      </c>
      <c r="C170" s="246" t="s">
        <v>229</v>
      </c>
      <c r="D170" s="246" t="s">
        <v>229</v>
      </c>
      <c r="E170" s="246" t="s">
        <v>229</v>
      </c>
      <c r="F170" s="246" t="s">
        <v>229</v>
      </c>
      <c r="G170" s="246" t="s">
        <v>227</v>
      </c>
      <c r="H170" s="246" t="s">
        <v>229</v>
      </c>
      <c r="I170" s="246" t="s">
        <v>227</v>
      </c>
      <c r="J170" s="246" t="s">
        <v>229</v>
      </c>
      <c r="K170" s="246" t="s">
        <v>229</v>
      </c>
      <c r="L170" s="246" t="s">
        <v>229</v>
      </c>
      <c r="M170" s="246" t="s">
        <v>229</v>
      </c>
      <c r="N170" s="246" t="s">
        <v>229</v>
      </c>
      <c r="O170" s="246" t="s">
        <v>229</v>
      </c>
      <c r="P170" s="246" t="s">
        <v>229</v>
      </c>
      <c r="Q170" s="246" t="s">
        <v>229</v>
      </c>
      <c r="R170" s="246" t="s">
        <v>227</v>
      </c>
      <c r="S170" s="246" t="s">
        <v>227</v>
      </c>
      <c r="T170" s="246" t="s">
        <v>227</v>
      </c>
      <c r="U170" s="246" t="s">
        <v>229</v>
      </c>
      <c r="V170" s="246" t="s">
        <v>227</v>
      </c>
      <c r="W170" s="246" t="s">
        <v>229</v>
      </c>
      <c r="X170" s="246" t="s">
        <v>229</v>
      </c>
      <c r="Y170" s="246" t="s">
        <v>227</v>
      </c>
      <c r="Z170" s="246" t="s">
        <v>227</v>
      </c>
      <c r="AA170" s="246" t="s">
        <v>229</v>
      </c>
      <c r="AB170" s="246" t="s">
        <v>229</v>
      </c>
      <c r="AC170" s="246" t="s">
        <v>229</v>
      </c>
      <c r="AD170" s="246" t="s">
        <v>229</v>
      </c>
      <c r="AE170" s="246" t="s">
        <v>227</v>
      </c>
      <c r="AF170" s="246" t="s">
        <v>227</v>
      </c>
      <c r="AG170" s="246" t="s">
        <v>227</v>
      </c>
      <c r="AH170" s="246" t="s">
        <v>229</v>
      </c>
      <c r="AI170" s="246" t="s">
        <v>229</v>
      </c>
      <c r="AJ170" s="246" t="s">
        <v>227</v>
      </c>
      <c r="AK170" s="246" t="s">
        <v>229</v>
      </c>
      <c r="AL170" s="246" t="s">
        <v>227</v>
      </c>
      <c r="AM170" s="246" t="s">
        <v>227</v>
      </c>
      <c r="AN170" s="246" t="s">
        <v>229</v>
      </c>
      <c r="AO170" s="246" t="s">
        <v>227</v>
      </c>
      <c r="AP170" s="246" t="s">
        <v>227</v>
      </c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</row>
    <row r="171" spans="1:53" x14ac:dyDescent="0.3">
      <c r="A171" s="246">
        <v>200898</v>
      </c>
      <c r="B171" s="246" t="s">
        <v>2163</v>
      </c>
      <c r="C171" s="246" t="s">
        <v>229</v>
      </c>
      <c r="D171" s="246" t="s">
        <v>229</v>
      </c>
      <c r="E171" s="246" t="s">
        <v>229</v>
      </c>
      <c r="F171" s="246" t="s">
        <v>229</v>
      </c>
      <c r="G171" s="246" t="s">
        <v>229</v>
      </c>
      <c r="H171" s="246" t="s">
        <v>229</v>
      </c>
      <c r="I171" s="246" t="s">
        <v>229</v>
      </c>
      <c r="J171" s="246" t="s">
        <v>229</v>
      </c>
      <c r="K171" s="246" t="s">
        <v>229</v>
      </c>
      <c r="L171" s="246" t="s">
        <v>229</v>
      </c>
      <c r="M171" s="246" t="s">
        <v>227</v>
      </c>
      <c r="N171" s="246" t="s">
        <v>229</v>
      </c>
      <c r="O171" s="246" t="s">
        <v>227</v>
      </c>
      <c r="P171" s="246" t="s">
        <v>229</v>
      </c>
      <c r="Q171" s="246" t="s">
        <v>229</v>
      </c>
      <c r="R171" s="246" t="s">
        <v>227</v>
      </c>
      <c r="S171" s="246" t="s">
        <v>227</v>
      </c>
      <c r="T171" s="246" t="s">
        <v>229</v>
      </c>
      <c r="U171" s="246" t="s">
        <v>227</v>
      </c>
      <c r="V171" s="246" t="s">
        <v>229</v>
      </c>
      <c r="W171" s="246" t="s">
        <v>227</v>
      </c>
      <c r="X171" s="246" t="s">
        <v>227</v>
      </c>
      <c r="Y171" s="246" t="s">
        <v>227</v>
      </c>
      <c r="Z171" s="246" t="s">
        <v>227</v>
      </c>
      <c r="AA171" s="246" t="s">
        <v>227</v>
      </c>
      <c r="AB171" s="246" t="s">
        <v>229</v>
      </c>
      <c r="AC171" s="246" t="s">
        <v>227</v>
      </c>
      <c r="AD171" s="246" t="s">
        <v>229</v>
      </c>
      <c r="AE171" s="246" t="s">
        <v>227</v>
      </c>
      <c r="AF171" s="246" t="s">
        <v>229</v>
      </c>
      <c r="AG171" s="246" t="s">
        <v>227</v>
      </c>
      <c r="AH171" s="246" t="s">
        <v>227</v>
      </c>
      <c r="AI171" s="246" t="s">
        <v>227</v>
      </c>
      <c r="AJ171" s="246" t="s">
        <v>227</v>
      </c>
      <c r="AK171" s="246" t="s">
        <v>227</v>
      </c>
      <c r="AL171" s="246" t="s">
        <v>227</v>
      </c>
      <c r="AM171" s="246" t="s">
        <v>227</v>
      </c>
      <c r="AN171" s="246" t="s">
        <v>227</v>
      </c>
      <c r="AO171" s="246" t="s">
        <v>227</v>
      </c>
      <c r="AP171" s="246" t="s">
        <v>229</v>
      </c>
      <c r="AQ171" s="246"/>
      <c r="AR171" s="246"/>
      <c r="AS171" s="246"/>
      <c r="AT171" s="246"/>
      <c r="AU171" s="246"/>
      <c r="AV171" s="246"/>
      <c r="AW171" s="246"/>
      <c r="AX171" s="246"/>
      <c r="AY171" s="246"/>
      <c r="AZ171" s="246"/>
      <c r="BA171" s="246"/>
    </row>
    <row r="172" spans="1:53" x14ac:dyDescent="0.3">
      <c r="A172" s="250">
        <v>200915</v>
      </c>
      <c r="B172" s="246" t="s">
        <v>2163</v>
      </c>
      <c r="C172" s="250" t="s">
        <v>227</v>
      </c>
      <c r="D172" s="250" t="s">
        <v>229</v>
      </c>
      <c r="E172" s="250" t="s">
        <v>229</v>
      </c>
      <c r="F172" s="250" t="s">
        <v>229</v>
      </c>
      <c r="G172" s="250" t="s">
        <v>229</v>
      </c>
      <c r="H172" s="250" t="s">
        <v>229</v>
      </c>
      <c r="I172" s="250" t="s">
        <v>227</v>
      </c>
      <c r="J172" s="250" t="s">
        <v>229</v>
      </c>
      <c r="K172" s="250" t="s">
        <v>229</v>
      </c>
      <c r="L172" s="250" t="s">
        <v>229</v>
      </c>
      <c r="M172" s="250" t="s">
        <v>227</v>
      </c>
      <c r="N172" s="250" t="s">
        <v>227</v>
      </c>
      <c r="O172" s="250" t="s">
        <v>229</v>
      </c>
      <c r="P172" s="250" t="s">
        <v>229</v>
      </c>
      <c r="Q172" s="250" t="s">
        <v>227</v>
      </c>
      <c r="R172" s="250" t="s">
        <v>229</v>
      </c>
      <c r="S172" s="250" t="s">
        <v>227</v>
      </c>
      <c r="T172" s="250" t="s">
        <v>227</v>
      </c>
      <c r="U172" s="250" t="s">
        <v>229</v>
      </c>
      <c r="V172" s="250" t="s">
        <v>229</v>
      </c>
      <c r="W172" s="250" t="s">
        <v>227</v>
      </c>
      <c r="X172" s="250" t="s">
        <v>229</v>
      </c>
      <c r="Y172" s="250" t="s">
        <v>227</v>
      </c>
      <c r="Z172" s="250" t="s">
        <v>227</v>
      </c>
      <c r="AA172" s="250" t="s">
        <v>227</v>
      </c>
      <c r="AB172" s="250" t="s">
        <v>229</v>
      </c>
      <c r="AC172" s="250" t="s">
        <v>229</v>
      </c>
      <c r="AD172" s="250" t="s">
        <v>229</v>
      </c>
      <c r="AE172" s="250" t="s">
        <v>229</v>
      </c>
      <c r="AF172" s="250" t="s">
        <v>229</v>
      </c>
      <c r="AG172" s="250" t="s">
        <v>229</v>
      </c>
      <c r="AH172" s="250" t="s">
        <v>227</v>
      </c>
      <c r="AI172" s="250" t="s">
        <v>227</v>
      </c>
      <c r="AJ172" s="250" t="s">
        <v>229</v>
      </c>
      <c r="AK172" s="250" t="s">
        <v>227</v>
      </c>
      <c r="AL172" s="250" t="s">
        <v>227</v>
      </c>
      <c r="AM172" s="250" t="s">
        <v>227</v>
      </c>
      <c r="AN172" s="250" t="s">
        <v>229</v>
      </c>
      <c r="AO172" s="250" t="s">
        <v>227</v>
      </c>
      <c r="AP172" s="250" t="s">
        <v>227</v>
      </c>
      <c r="AQ172" s="250"/>
      <c r="AR172" s="250"/>
      <c r="AS172" s="250"/>
      <c r="AT172" s="250"/>
      <c r="AU172" s="250"/>
      <c r="AV172" s="250"/>
      <c r="AW172" s="250"/>
      <c r="AX172" s="250"/>
      <c r="AY172" s="250"/>
      <c r="AZ172" s="250"/>
      <c r="BA172" s="250"/>
    </row>
    <row r="173" spans="1:53" x14ac:dyDescent="0.3">
      <c r="A173" s="246">
        <v>200958</v>
      </c>
      <c r="B173" s="246" t="s">
        <v>2163</v>
      </c>
      <c r="C173" s="246" t="s">
        <v>227</v>
      </c>
      <c r="D173" s="246" t="s">
        <v>227</v>
      </c>
      <c r="E173" s="246" t="s">
        <v>229</v>
      </c>
      <c r="F173" s="246" t="s">
        <v>229</v>
      </c>
      <c r="G173" s="246" t="s">
        <v>229</v>
      </c>
      <c r="H173" s="246" t="s">
        <v>229</v>
      </c>
      <c r="I173" s="246" t="s">
        <v>229</v>
      </c>
      <c r="J173" s="246" t="s">
        <v>229</v>
      </c>
      <c r="K173" s="246" t="s">
        <v>229</v>
      </c>
      <c r="L173" s="246" t="s">
        <v>229</v>
      </c>
      <c r="M173" s="246" t="s">
        <v>229</v>
      </c>
      <c r="N173" s="246" t="s">
        <v>227</v>
      </c>
      <c r="O173" s="246" t="s">
        <v>229</v>
      </c>
      <c r="P173" s="246" t="s">
        <v>229</v>
      </c>
      <c r="Q173" s="246" t="s">
        <v>229</v>
      </c>
      <c r="R173" s="246" t="s">
        <v>229</v>
      </c>
      <c r="S173" s="246" t="s">
        <v>229</v>
      </c>
      <c r="T173" s="246" t="s">
        <v>227</v>
      </c>
      <c r="U173" s="246" t="s">
        <v>227</v>
      </c>
      <c r="V173" s="246" t="s">
        <v>229</v>
      </c>
      <c r="W173" s="246" t="s">
        <v>227</v>
      </c>
      <c r="X173" s="246" t="s">
        <v>229</v>
      </c>
      <c r="Y173" s="246" t="s">
        <v>227</v>
      </c>
      <c r="Z173" s="246" t="s">
        <v>227</v>
      </c>
      <c r="AA173" s="246" t="s">
        <v>227</v>
      </c>
      <c r="AB173" s="246" t="s">
        <v>227</v>
      </c>
      <c r="AC173" s="246" t="s">
        <v>229</v>
      </c>
      <c r="AD173" s="246" t="s">
        <v>229</v>
      </c>
      <c r="AE173" s="246" t="s">
        <v>227</v>
      </c>
      <c r="AF173" s="246" t="s">
        <v>229</v>
      </c>
      <c r="AG173" s="246" t="s">
        <v>227</v>
      </c>
      <c r="AH173" s="246" t="s">
        <v>227</v>
      </c>
      <c r="AI173" s="246" t="s">
        <v>227</v>
      </c>
      <c r="AJ173" s="246" t="s">
        <v>229</v>
      </c>
      <c r="AK173" s="246" t="s">
        <v>227</v>
      </c>
      <c r="AL173" s="246" t="s">
        <v>229</v>
      </c>
      <c r="AM173" s="246" t="s">
        <v>227</v>
      </c>
      <c r="AN173" s="246" t="s">
        <v>227</v>
      </c>
      <c r="AO173" s="246" t="s">
        <v>227</v>
      </c>
      <c r="AP173" s="246" t="s">
        <v>227</v>
      </c>
      <c r="AQ173" s="246"/>
      <c r="AR173" s="246"/>
      <c r="AS173" s="246"/>
      <c r="AT173" s="246"/>
      <c r="AU173" s="246"/>
      <c r="AV173" s="246"/>
      <c r="AW173" s="246"/>
      <c r="AX173" s="246"/>
      <c r="AY173" s="246"/>
      <c r="AZ173" s="246"/>
      <c r="BA173" s="246"/>
    </row>
    <row r="174" spans="1:53" x14ac:dyDescent="0.3">
      <c r="A174" s="246">
        <v>200997</v>
      </c>
      <c r="B174" s="246" t="s">
        <v>2163</v>
      </c>
      <c r="C174" s="246" t="s">
        <v>227</v>
      </c>
      <c r="D174" s="246" t="s">
        <v>227</v>
      </c>
      <c r="E174" s="246" t="s">
        <v>229</v>
      </c>
      <c r="F174" s="246" t="s">
        <v>229</v>
      </c>
      <c r="G174" s="246" t="s">
        <v>227</v>
      </c>
      <c r="H174" s="246" t="s">
        <v>227</v>
      </c>
      <c r="I174" s="246" t="s">
        <v>227</v>
      </c>
      <c r="J174" s="246" t="s">
        <v>229</v>
      </c>
      <c r="K174" s="246" t="s">
        <v>227</v>
      </c>
      <c r="L174" s="246" t="s">
        <v>229</v>
      </c>
      <c r="M174" s="246" t="s">
        <v>227</v>
      </c>
      <c r="N174" s="246" t="s">
        <v>227</v>
      </c>
      <c r="O174" s="246" t="s">
        <v>229</v>
      </c>
      <c r="P174" s="246" t="s">
        <v>229</v>
      </c>
      <c r="Q174" s="246" t="s">
        <v>227</v>
      </c>
      <c r="R174" s="246" t="s">
        <v>227</v>
      </c>
      <c r="S174" s="246" t="s">
        <v>227</v>
      </c>
      <c r="T174" s="246" t="s">
        <v>227</v>
      </c>
      <c r="U174" s="246" t="s">
        <v>229</v>
      </c>
      <c r="V174" s="246" t="s">
        <v>227</v>
      </c>
      <c r="W174" s="246" t="s">
        <v>229</v>
      </c>
      <c r="X174" s="246" t="s">
        <v>227</v>
      </c>
      <c r="Y174" s="246" t="s">
        <v>227</v>
      </c>
      <c r="Z174" s="246" t="s">
        <v>227</v>
      </c>
      <c r="AA174" s="246" t="s">
        <v>227</v>
      </c>
      <c r="AB174" s="246" t="s">
        <v>229</v>
      </c>
      <c r="AC174" s="246" t="s">
        <v>227</v>
      </c>
      <c r="AD174" s="246" t="s">
        <v>227</v>
      </c>
      <c r="AE174" s="246" t="s">
        <v>229</v>
      </c>
      <c r="AF174" s="246" t="s">
        <v>227</v>
      </c>
      <c r="AG174" s="246" t="s">
        <v>229</v>
      </c>
      <c r="AH174" s="246" t="s">
        <v>227</v>
      </c>
      <c r="AI174" s="246" t="s">
        <v>229</v>
      </c>
      <c r="AJ174" s="246" t="s">
        <v>229</v>
      </c>
      <c r="AK174" s="246" t="s">
        <v>229</v>
      </c>
      <c r="AL174" s="246" t="s">
        <v>227</v>
      </c>
      <c r="AM174" s="246" t="s">
        <v>227</v>
      </c>
      <c r="AN174" s="246" t="s">
        <v>227</v>
      </c>
      <c r="AO174" s="246" t="s">
        <v>227</v>
      </c>
      <c r="AP174" s="246" t="s">
        <v>227</v>
      </c>
      <c r="AQ174" s="246"/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</row>
    <row r="175" spans="1:53" x14ac:dyDescent="0.3">
      <c r="A175" s="246">
        <v>201001</v>
      </c>
      <c r="B175" s="246" t="s">
        <v>2163</v>
      </c>
      <c r="C175" s="246" t="s">
        <v>227</v>
      </c>
      <c r="D175" s="246" t="s">
        <v>227</v>
      </c>
      <c r="E175" s="246" t="s">
        <v>229</v>
      </c>
      <c r="F175" s="246" t="s">
        <v>227</v>
      </c>
      <c r="G175" s="246" t="s">
        <v>227</v>
      </c>
      <c r="H175" s="246" t="s">
        <v>227</v>
      </c>
      <c r="I175" s="246" t="s">
        <v>227</v>
      </c>
      <c r="J175" s="246" t="s">
        <v>227</v>
      </c>
      <c r="K175" s="246" t="s">
        <v>227</v>
      </c>
      <c r="L175" s="246" t="s">
        <v>227</v>
      </c>
      <c r="M175" s="246" t="s">
        <v>229</v>
      </c>
      <c r="N175" s="246" t="s">
        <v>227</v>
      </c>
      <c r="O175" s="246" t="s">
        <v>227</v>
      </c>
      <c r="P175" s="246" t="s">
        <v>227</v>
      </c>
      <c r="Q175" s="246" t="s">
        <v>227</v>
      </c>
      <c r="R175" s="246" t="s">
        <v>227</v>
      </c>
      <c r="S175" s="246" t="s">
        <v>227</v>
      </c>
      <c r="T175" s="246" t="s">
        <v>227</v>
      </c>
      <c r="U175" s="246" t="s">
        <v>229</v>
      </c>
      <c r="V175" s="246" t="s">
        <v>227</v>
      </c>
      <c r="W175" s="246" t="s">
        <v>227</v>
      </c>
      <c r="X175" s="246" t="s">
        <v>229</v>
      </c>
      <c r="Y175" s="246" t="s">
        <v>227</v>
      </c>
      <c r="Z175" s="246" t="s">
        <v>229</v>
      </c>
      <c r="AA175" s="246" t="s">
        <v>227</v>
      </c>
      <c r="AB175" s="246" t="s">
        <v>227</v>
      </c>
      <c r="AC175" s="246" t="s">
        <v>227</v>
      </c>
      <c r="AD175" s="246" t="s">
        <v>229</v>
      </c>
      <c r="AE175" s="246" t="s">
        <v>227</v>
      </c>
      <c r="AF175" s="246" t="s">
        <v>227</v>
      </c>
      <c r="AG175" s="246" t="s">
        <v>227</v>
      </c>
      <c r="AH175" s="246" t="s">
        <v>227</v>
      </c>
      <c r="AI175" s="246" t="s">
        <v>229</v>
      </c>
      <c r="AJ175" s="246" t="s">
        <v>227</v>
      </c>
      <c r="AK175" s="246" t="s">
        <v>227</v>
      </c>
      <c r="AL175" s="246" t="s">
        <v>227</v>
      </c>
      <c r="AM175" s="246" t="s">
        <v>227</v>
      </c>
      <c r="AN175" s="246" t="s">
        <v>227</v>
      </c>
      <c r="AO175" s="246" t="s">
        <v>227</v>
      </c>
      <c r="AP175" s="246" t="s">
        <v>227</v>
      </c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</row>
    <row r="176" spans="1:53" x14ac:dyDescent="0.3">
      <c r="A176" s="250">
        <v>201003</v>
      </c>
      <c r="B176" s="246" t="s">
        <v>2163</v>
      </c>
      <c r="C176" s="250" t="s">
        <v>227</v>
      </c>
      <c r="D176" s="250" t="s">
        <v>227</v>
      </c>
      <c r="E176" s="250" t="s">
        <v>229</v>
      </c>
      <c r="F176" s="250" t="s">
        <v>229</v>
      </c>
      <c r="G176" s="250" t="s">
        <v>227</v>
      </c>
      <c r="H176" s="250" t="s">
        <v>227</v>
      </c>
      <c r="I176" s="250" t="s">
        <v>229</v>
      </c>
      <c r="J176" s="250" t="s">
        <v>229</v>
      </c>
      <c r="K176" s="250" t="s">
        <v>227</v>
      </c>
      <c r="L176" s="250" t="s">
        <v>229</v>
      </c>
      <c r="M176" s="250" t="s">
        <v>227</v>
      </c>
      <c r="N176" s="250" t="s">
        <v>227</v>
      </c>
      <c r="O176" s="250" t="s">
        <v>229</v>
      </c>
      <c r="P176" s="250" t="s">
        <v>227</v>
      </c>
      <c r="Q176" s="250" t="s">
        <v>227</v>
      </c>
      <c r="R176" s="250" t="s">
        <v>227</v>
      </c>
      <c r="S176" s="250" t="s">
        <v>227</v>
      </c>
      <c r="T176" s="250" t="s">
        <v>229</v>
      </c>
      <c r="U176" s="250" t="s">
        <v>227</v>
      </c>
      <c r="V176" s="250" t="s">
        <v>227</v>
      </c>
      <c r="W176" s="250" t="s">
        <v>229</v>
      </c>
      <c r="X176" s="250" t="s">
        <v>227</v>
      </c>
      <c r="Y176" s="250" t="s">
        <v>229</v>
      </c>
      <c r="Z176" s="250" t="s">
        <v>229</v>
      </c>
      <c r="AA176" s="250" t="s">
        <v>229</v>
      </c>
      <c r="AB176" s="250" t="s">
        <v>229</v>
      </c>
      <c r="AC176" s="250" t="s">
        <v>227</v>
      </c>
      <c r="AD176" s="250" t="s">
        <v>229</v>
      </c>
      <c r="AE176" s="250" t="s">
        <v>229</v>
      </c>
      <c r="AF176" s="250" t="s">
        <v>227</v>
      </c>
      <c r="AG176" s="250" t="s">
        <v>228</v>
      </c>
      <c r="AH176" s="250" t="s">
        <v>227</v>
      </c>
      <c r="AI176" s="250" t="s">
        <v>229</v>
      </c>
      <c r="AJ176" s="250" t="s">
        <v>227</v>
      </c>
      <c r="AK176" s="250" t="s">
        <v>227</v>
      </c>
      <c r="AL176" s="250" t="s">
        <v>229</v>
      </c>
      <c r="AM176" s="250" t="s">
        <v>228</v>
      </c>
      <c r="AN176" s="250" t="s">
        <v>227</v>
      </c>
      <c r="AO176" s="250" t="s">
        <v>229</v>
      </c>
      <c r="AP176" s="250" t="s">
        <v>227</v>
      </c>
      <c r="AQ176" s="250"/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</row>
    <row r="177" spans="1:53" x14ac:dyDescent="0.3">
      <c r="A177" s="246">
        <v>201027</v>
      </c>
      <c r="B177" s="246" t="s">
        <v>2163</v>
      </c>
      <c r="C177" s="246" t="s">
        <v>227</v>
      </c>
      <c r="D177" s="246" t="s">
        <v>229</v>
      </c>
      <c r="E177" s="246" t="s">
        <v>229</v>
      </c>
      <c r="F177" s="246" t="s">
        <v>229</v>
      </c>
      <c r="G177" s="246" t="s">
        <v>227</v>
      </c>
      <c r="H177" s="246" t="s">
        <v>227</v>
      </c>
      <c r="I177" s="246" t="s">
        <v>229</v>
      </c>
      <c r="J177" s="246" t="s">
        <v>227</v>
      </c>
      <c r="K177" s="246" t="s">
        <v>229</v>
      </c>
      <c r="L177" s="246" t="s">
        <v>229</v>
      </c>
      <c r="M177" s="246" t="s">
        <v>229</v>
      </c>
      <c r="N177" s="246" t="s">
        <v>229</v>
      </c>
      <c r="O177" s="246" t="s">
        <v>229</v>
      </c>
      <c r="P177" s="246" t="s">
        <v>227</v>
      </c>
      <c r="Q177" s="246" t="s">
        <v>229</v>
      </c>
      <c r="R177" s="246" t="s">
        <v>227</v>
      </c>
      <c r="S177" s="246" t="s">
        <v>227</v>
      </c>
      <c r="T177" s="246" t="s">
        <v>229</v>
      </c>
      <c r="U177" s="246" t="s">
        <v>227</v>
      </c>
      <c r="V177" s="246" t="s">
        <v>227</v>
      </c>
      <c r="W177" s="246" t="s">
        <v>229</v>
      </c>
      <c r="X177" s="246" t="s">
        <v>227</v>
      </c>
      <c r="Y177" s="246" t="s">
        <v>227</v>
      </c>
      <c r="Z177" s="246" t="s">
        <v>227</v>
      </c>
      <c r="AA177" s="246" t="s">
        <v>229</v>
      </c>
      <c r="AB177" s="246" t="s">
        <v>227</v>
      </c>
      <c r="AC177" s="246" t="s">
        <v>227</v>
      </c>
      <c r="AD177" s="246" t="s">
        <v>227</v>
      </c>
      <c r="AE177" s="246" t="s">
        <v>227</v>
      </c>
      <c r="AF177" s="246" t="s">
        <v>227</v>
      </c>
      <c r="AG177" s="246" t="s">
        <v>228</v>
      </c>
      <c r="AH177" s="246" t="s">
        <v>227</v>
      </c>
      <c r="AI177" s="246" t="s">
        <v>227</v>
      </c>
      <c r="AJ177" s="246" t="s">
        <v>228</v>
      </c>
      <c r="AK177" s="246" t="s">
        <v>227</v>
      </c>
      <c r="AL177" s="246" t="s">
        <v>228</v>
      </c>
      <c r="AM177" s="246" t="s">
        <v>228</v>
      </c>
      <c r="AN177" s="246" t="s">
        <v>228</v>
      </c>
      <c r="AO177" s="246" t="s">
        <v>228</v>
      </c>
      <c r="AP177" s="246" t="s">
        <v>228</v>
      </c>
      <c r="AQ177" s="246"/>
      <c r="AR177" s="246"/>
      <c r="AS177" s="246"/>
      <c r="AT177" s="246"/>
      <c r="AU177" s="246"/>
      <c r="AV177" s="246"/>
      <c r="AW177" s="246"/>
      <c r="AX177" s="246"/>
      <c r="AY177" s="246"/>
      <c r="AZ177" s="246"/>
      <c r="BA177" s="246"/>
    </row>
    <row r="178" spans="1:53" x14ac:dyDescent="0.3">
      <c r="A178" s="246">
        <v>201053</v>
      </c>
      <c r="B178" s="246" t="s">
        <v>2163</v>
      </c>
      <c r="C178" s="246" t="s">
        <v>229</v>
      </c>
      <c r="D178" s="246" t="s">
        <v>227</v>
      </c>
      <c r="E178" s="246" t="s">
        <v>227</v>
      </c>
      <c r="F178" s="246" t="s">
        <v>229</v>
      </c>
      <c r="G178" s="246" t="s">
        <v>227</v>
      </c>
      <c r="H178" s="246" t="s">
        <v>229</v>
      </c>
      <c r="I178" s="246" t="s">
        <v>227</v>
      </c>
      <c r="J178" s="246" t="s">
        <v>227</v>
      </c>
      <c r="K178" s="246" t="s">
        <v>229</v>
      </c>
      <c r="L178" s="246" t="s">
        <v>227</v>
      </c>
      <c r="M178" s="246" t="s">
        <v>227</v>
      </c>
      <c r="N178" s="246" t="s">
        <v>227</v>
      </c>
      <c r="O178" s="246" t="s">
        <v>229</v>
      </c>
      <c r="P178" s="246" t="s">
        <v>227</v>
      </c>
      <c r="Q178" s="246" t="s">
        <v>227</v>
      </c>
      <c r="R178" s="246" t="s">
        <v>227</v>
      </c>
      <c r="S178" s="246" t="s">
        <v>227</v>
      </c>
      <c r="T178" s="246" t="s">
        <v>227</v>
      </c>
      <c r="U178" s="246" t="s">
        <v>229</v>
      </c>
      <c r="V178" s="246" t="s">
        <v>229</v>
      </c>
      <c r="W178" s="246" t="s">
        <v>229</v>
      </c>
      <c r="X178" s="246" t="s">
        <v>227</v>
      </c>
      <c r="Y178" s="246" t="s">
        <v>227</v>
      </c>
      <c r="Z178" s="246" t="s">
        <v>227</v>
      </c>
      <c r="AA178" s="246" t="s">
        <v>229</v>
      </c>
      <c r="AB178" s="246" t="s">
        <v>227</v>
      </c>
      <c r="AC178" s="246" t="s">
        <v>229</v>
      </c>
      <c r="AD178" s="246" t="s">
        <v>229</v>
      </c>
      <c r="AE178" s="246" t="s">
        <v>227</v>
      </c>
      <c r="AF178" s="246" t="s">
        <v>229</v>
      </c>
      <c r="AG178" s="246" t="s">
        <v>229</v>
      </c>
      <c r="AH178" s="246" t="s">
        <v>227</v>
      </c>
      <c r="AI178" s="246" t="s">
        <v>227</v>
      </c>
      <c r="AJ178" s="246" t="s">
        <v>229</v>
      </c>
      <c r="AK178" s="246" t="s">
        <v>229</v>
      </c>
      <c r="AL178" s="246" t="s">
        <v>227</v>
      </c>
      <c r="AM178" s="246" t="s">
        <v>227</v>
      </c>
      <c r="AN178" s="246" t="s">
        <v>229</v>
      </c>
      <c r="AO178" s="246" t="s">
        <v>229</v>
      </c>
      <c r="AP178" s="246" t="s">
        <v>227</v>
      </c>
      <c r="AQ178" s="246"/>
      <c r="AR178" s="246"/>
      <c r="AS178" s="246"/>
      <c r="AT178" s="246"/>
      <c r="AU178" s="246"/>
      <c r="AV178" s="246"/>
      <c r="AW178" s="246"/>
      <c r="AX178" s="246"/>
      <c r="AY178" s="246"/>
      <c r="AZ178" s="246"/>
      <c r="BA178" s="246"/>
    </row>
    <row r="179" spans="1:53" x14ac:dyDescent="0.3">
      <c r="A179" s="246">
        <v>201075</v>
      </c>
      <c r="B179" s="246" t="s">
        <v>2163</v>
      </c>
      <c r="C179" s="246" t="s">
        <v>229</v>
      </c>
      <c r="D179" s="246" t="s">
        <v>229</v>
      </c>
      <c r="E179" s="246" t="s">
        <v>229</v>
      </c>
      <c r="F179" s="246" t="s">
        <v>229</v>
      </c>
      <c r="G179" s="246" t="s">
        <v>227</v>
      </c>
      <c r="H179" s="246" t="s">
        <v>227</v>
      </c>
      <c r="I179" s="246" t="s">
        <v>229</v>
      </c>
      <c r="J179" s="246" t="s">
        <v>229</v>
      </c>
      <c r="K179" s="246" t="s">
        <v>227</v>
      </c>
      <c r="L179" s="246" t="s">
        <v>227</v>
      </c>
      <c r="M179" s="246" t="s">
        <v>229</v>
      </c>
      <c r="N179" s="246" t="s">
        <v>227</v>
      </c>
      <c r="O179" s="246" t="s">
        <v>227</v>
      </c>
      <c r="P179" s="246" t="s">
        <v>227</v>
      </c>
      <c r="Q179" s="246" t="s">
        <v>227</v>
      </c>
      <c r="R179" s="246" t="s">
        <v>227</v>
      </c>
      <c r="S179" s="246" t="s">
        <v>227</v>
      </c>
      <c r="T179" s="246" t="s">
        <v>227</v>
      </c>
      <c r="U179" s="246" t="s">
        <v>227</v>
      </c>
      <c r="V179" s="246" t="s">
        <v>227</v>
      </c>
      <c r="W179" s="246" t="s">
        <v>227</v>
      </c>
      <c r="X179" s="246" t="s">
        <v>227</v>
      </c>
      <c r="Y179" s="246" t="s">
        <v>227</v>
      </c>
      <c r="Z179" s="246" t="s">
        <v>227</v>
      </c>
      <c r="AA179" s="246" t="s">
        <v>227</v>
      </c>
      <c r="AB179" s="246" t="s">
        <v>229</v>
      </c>
      <c r="AC179" s="246" t="s">
        <v>227</v>
      </c>
      <c r="AD179" s="246" t="s">
        <v>229</v>
      </c>
      <c r="AE179" s="246" t="s">
        <v>227</v>
      </c>
      <c r="AF179" s="246" t="s">
        <v>227</v>
      </c>
      <c r="AG179" s="246" t="s">
        <v>227</v>
      </c>
      <c r="AH179" s="246" t="s">
        <v>227</v>
      </c>
      <c r="AI179" s="246" t="s">
        <v>227</v>
      </c>
      <c r="AJ179" s="246" t="s">
        <v>227</v>
      </c>
      <c r="AK179" s="246" t="s">
        <v>227</v>
      </c>
      <c r="AL179" s="246" t="s">
        <v>227</v>
      </c>
      <c r="AM179" s="246" t="s">
        <v>227</v>
      </c>
      <c r="AN179" s="246" t="s">
        <v>227</v>
      </c>
      <c r="AO179" s="246" t="s">
        <v>227</v>
      </c>
      <c r="AP179" s="246" t="s">
        <v>229</v>
      </c>
      <c r="AQ179" s="246"/>
      <c r="AR179" s="246"/>
      <c r="AS179" s="246"/>
      <c r="AT179" s="246"/>
      <c r="AU179" s="246"/>
      <c r="AV179" s="246"/>
      <c r="AW179" s="246"/>
      <c r="AX179" s="246"/>
      <c r="AY179" s="246"/>
      <c r="AZ179" s="246"/>
      <c r="BA179" s="246"/>
    </row>
    <row r="180" spans="1:53" x14ac:dyDescent="0.3">
      <c r="A180" s="246">
        <v>201093</v>
      </c>
      <c r="B180" s="246" t="s">
        <v>2163</v>
      </c>
      <c r="C180" s="246" t="s">
        <v>227</v>
      </c>
      <c r="D180" s="246" t="s">
        <v>229</v>
      </c>
      <c r="E180" s="246" t="s">
        <v>229</v>
      </c>
      <c r="F180" s="246" t="s">
        <v>229</v>
      </c>
      <c r="G180" s="246" t="s">
        <v>229</v>
      </c>
      <c r="H180" s="246" t="s">
        <v>227</v>
      </c>
      <c r="I180" s="246" t="s">
        <v>227</v>
      </c>
      <c r="J180" s="246" t="s">
        <v>229</v>
      </c>
      <c r="K180" s="246" t="s">
        <v>227</v>
      </c>
      <c r="L180" s="246" t="s">
        <v>227</v>
      </c>
      <c r="M180" s="246" t="s">
        <v>227</v>
      </c>
      <c r="N180" s="246" t="s">
        <v>229</v>
      </c>
      <c r="O180" s="246" t="s">
        <v>229</v>
      </c>
      <c r="P180" s="246" t="s">
        <v>227</v>
      </c>
      <c r="Q180" s="246" t="s">
        <v>227</v>
      </c>
      <c r="R180" s="246" t="s">
        <v>229</v>
      </c>
      <c r="S180" s="246" t="s">
        <v>227</v>
      </c>
      <c r="T180" s="246" t="s">
        <v>227</v>
      </c>
      <c r="U180" s="246" t="s">
        <v>227</v>
      </c>
      <c r="V180" s="246" t="s">
        <v>227</v>
      </c>
      <c r="W180" s="246" t="s">
        <v>227</v>
      </c>
      <c r="X180" s="246" t="s">
        <v>227</v>
      </c>
      <c r="Y180" s="246" t="s">
        <v>227</v>
      </c>
      <c r="Z180" s="246" t="s">
        <v>227</v>
      </c>
      <c r="AA180" s="246" t="s">
        <v>227</v>
      </c>
      <c r="AB180" s="246" t="s">
        <v>229</v>
      </c>
      <c r="AC180" s="246" t="s">
        <v>227</v>
      </c>
      <c r="AD180" s="246" t="s">
        <v>229</v>
      </c>
      <c r="AE180" s="246" t="s">
        <v>229</v>
      </c>
      <c r="AF180" s="246" t="s">
        <v>227</v>
      </c>
      <c r="AG180" s="246" t="s">
        <v>227</v>
      </c>
      <c r="AH180" s="246" t="s">
        <v>227</v>
      </c>
      <c r="AI180" s="246" t="s">
        <v>227</v>
      </c>
      <c r="AJ180" s="246" t="s">
        <v>227</v>
      </c>
      <c r="AK180" s="246" t="s">
        <v>229</v>
      </c>
      <c r="AL180" s="246" t="s">
        <v>228</v>
      </c>
      <c r="AM180" s="246" t="s">
        <v>229</v>
      </c>
      <c r="AN180" s="246" t="s">
        <v>229</v>
      </c>
      <c r="AO180" s="246" t="s">
        <v>229</v>
      </c>
      <c r="AP180" s="246" t="s">
        <v>227</v>
      </c>
      <c r="AQ180" s="246"/>
      <c r="AR180" s="246"/>
      <c r="AS180" s="246"/>
      <c r="AT180" s="246"/>
      <c r="AU180" s="246"/>
      <c r="AV180" s="246"/>
      <c r="AW180" s="246"/>
      <c r="AX180" s="246"/>
      <c r="AY180" s="246"/>
      <c r="AZ180" s="246"/>
      <c r="BA180" s="246"/>
    </row>
    <row r="181" spans="1:53" x14ac:dyDescent="0.3">
      <c r="A181" s="246">
        <v>201122</v>
      </c>
      <c r="B181" s="246" t="s">
        <v>2163</v>
      </c>
      <c r="C181" s="246" t="s">
        <v>229</v>
      </c>
      <c r="D181" s="246" t="s">
        <v>229</v>
      </c>
      <c r="E181" s="246" t="s">
        <v>229</v>
      </c>
      <c r="F181" s="246" t="s">
        <v>229</v>
      </c>
      <c r="G181" s="246" t="s">
        <v>229</v>
      </c>
      <c r="H181" s="246" t="s">
        <v>229</v>
      </c>
      <c r="I181" s="246" t="s">
        <v>229</v>
      </c>
      <c r="J181" s="246" t="s">
        <v>229</v>
      </c>
      <c r="K181" s="246" t="s">
        <v>229</v>
      </c>
      <c r="L181" s="246" t="s">
        <v>229</v>
      </c>
      <c r="M181" s="246" t="s">
        <v>229</v>
      </c>
      <c r="N181" s="246" t="s">
        <v>227</v>
      </c>
      <c r="O181" s="246" t="s">
        <v>227</v>
      </c>
      <c r="P181" s="246" t="s">
        <v>229</v>
      </c>
      <c r="Q181" s="246" t="s">
        <v>229</v>
      </c>
      <c r="R181" s="246" t="s">
        <v>229</v>
      </c>
      <c r="S181" s="246" t="s">
        <v>229</v>
      </c>
      <c r="T181" s="246" t="s">
        <v>229</v>
      </c>
      <c r="U181" s="246" t="s">
        <v>229</v>
      </c>
      <c r="V181" s="246" t="s">
        <v>227</v>
      </c>
      <c r="W181" s="246" t="s">
        <v>229</v>
      </c>
      <c r="X181" s="246" t="s">
        <v>227</v>
      </c>
      <c r="Y181" s="246" t="s">
        <v>227</v>
      </c>
      <c r="Z181" s="246" t="s">
        <v>229</v>
      </c>
      <c r="AA181" s="246" t="s">
        <v>227</v>
      </c>
      <c r="AB181" s="246" t="s">
        <v>229</v>
      </c>
      <c r="AC181" s="246" t="s">
        <v>229</v>
      </c>
      <c r="AD181" s="246" t="s">
        <v>229</v>
      </c>
      <c r="AE181" s="246" t="s">
        <v>229</v>
      </c>
      <c r="AF181" s="246" t="s">
        <v>229</v>
      </c>
      <c r="AG181" s="246" t="s">
        <v>229</v>
      </c>
      <c r="AH181" s="246" t="s">
        <v>228</v>
      </c>
      <c r="AI181" s="246" t="s">
        <v>229</v>
      </c>
      <c r="AJ181" s="246" t="s">
        <v>227</v>
      </c>
      <c r="AK181" s="246" t="s">
        <v>227</v>
      </c>
      <c r="AL181" s="246" t="s">
        <v>229</v>
      </c>
      <c r="AM181" s="246" t="s">
        <v>227</v>
      </c>
      <c r="AN181" s="246" t="s">
        <v>229</v>
      </c>
      <c r="AO181" s="246" t="s">
        <v>229</v>
      </c>
      <c r="AP181" s="246" t="s">
        <v>229</v>
      </c>
      <c r="AQ181" s="246"/>
      <c r="AR181" s="246"/>
      <c r="AS181" s="246"/>
      <c r="AT181" s="246"/>
      <c r="AU181" s="246"/>
      <c r="AV181" s="246"/>
      <c r="AW181" s="246"/>
      <c r="AX181" s="246"/>
      <c r="AY181" s="246"/>
      <c r="AZ181" s="246"/>
      <c r="BA181" s="246"/>
    </row>
    <row r="182" spans="1:53" x14ac:dyDescent="0.3">
      <c r="A182" s="246">
        <v>201153</v>
      </c>
      <c r="B182" s="246" t="s">
        <v>2163</v>
      </c>
      <c r="C182" s="246" t="s">
        <v>229</v>
      </c>
      <c r="D182" s="246" t="s">
        <v>229</v>
      </c>
      <c r="E182" s="246" t="s">
        <v>229</v>
      </c>
      <c r="F182" s="246" t="s">
        <v>229</v>
      </c>
      <c r="G182" s="246" t="s">
        <v>227</v>
      </c>
      <c r="H182" s="246" t="s">
        <v>227</v>
      </c>
      <c r="I182" s="246" t="s">
        <v>229</v>
      </c>
      <c r="J182" s="246" t="s">
        <v>229</v>
      </c>
      <c r="K182" s="246" t="s">
        <v>229</v>
      </c>
      <c r="L182" s="246" t="s">
        <v>227</v>
      </c>
      <c r="M182" s="246" t="s">
        <v>229</v>
      </c>
      <c r="N182" s="246" t="s">
        <v>229</v>
      </c>
      <c r="O182" s="246" t="s">
        <v>229</v>
      </c>
      <c r="P182" s="246" t="s">
        <v>229</v>
      </c>
      <c r="Q182" s="246" t="s">
        <v>229</v>
      </c>
      <c r="R182" s="246" t="s">
        <v>229</v>
      </c>
      <c r="S182" s="246" t="s">
        <v>227</v>
      </c>
      <c r="T182" s="246" t="s">
        <v>227</v>
      </c>
      <c r="U182" s="246" t="s">
        <v>227</v>
      </c>
      <c r="V182" s="246" t="s">
        <v>229</v>
      </c>
      <c r="W182" s="246" t="s">
        <v>229</v>
      </c>
      <c r="X182" s="246" t="s">
        <v>227</v>
      </c>
      <c r="Y182" s="246" t="s">
        <v>227</v>
      </c>
      <c r="Z182" s="246" t="s">
        <v>227</v>
      </c>
      <c r="AA182" s="246" t="s">
        <v>229</v>
      </c>
      <c r="AB182" s="246" t="s">
        <v>227</v>
      </c>
      <c r="AC182" s="246" t="s">
        <v>227</v>
      </c>
      <c r="AD182" s="246" t="s">
        <v>229</v>
      </c>
      <c r="AE182" s="246" t="s">
        <v>227</v>
      </c>
      <c r="AF182" s="246" t="s">
        <v>227</v>
      </c>
      <c r="AG182" s="246" t="s">
        <v>227</v>
      </c>
      <c r="AH182" s="246" t="s">
        <v>229</v>
      </c>
      <c r="AI182" s="246" t="s">
        <v>229</v>
      </c>
      <c r="AJ182" s="246" t="s">
        <v>229</v>
      </c>
      <c r="AK182" s="246" t="s">
        <v>227</v>
      </c>
      <c r="AL182" s="246" t="s">
        <v>227</v>
      </c>
      <c r="AM182" s="246" t="s">
        <v>227</v>
      </c>
      <c r="AN182" s="246" t="s">
        <v>229</v>
      </c>
      <c r="AO182" s="246" t="s">
        <v>229</v>
      </c>
      <c r="AP182" s="246" t="s">
        <v>227</v>
      </c>
      <c r="AQ182" s="246"/>
      <c r="AR182" s="246"/>
      <c r="AS182" s="246"/>
      <c r="AT182" s="246"/>
      <c r="AU182" s="246"/>
      <c r="AV182" s="246"/>
      <c r="AW182" s="246"/>
      <c r="AX182" s="246"/>
      <c r="AY182" s="246"/>
      <c r="AZ182" s="246"/>
      <c r="BA182" s="246"/>
    </row>
    <row r="183" spans="1:53" x14ac:dyDescent="0.3">
      <c r="A183" s="246">
        <v>201268</v>
      </c>
      <c r="B183" s="246" t="s">
        <v>2163</v>
      </c>
      <c r="C183" s="246" t="s">
        <v>229</v>
      </c>
      <c r="D183" s="246" t="s">
        <v>229</v>
      </c>
      <c r="E183" s="246" t="s">
        <v>227</v>
      </c>
      <c r="F183" s="246" t="s">
        <v>229</v>
      </c>
      <c r="G183" s="246" t="s">
        <v>227</v>
      </c>
      <c r="H183" s="246" t="s">
        <v>229</v>
      </c>
      <c r="I183" s="246" t="s">
        <v>227</v>
      </c>
      <c r="J183" s="246" t="s">
        <v>227</v>
      </c>
      <c r="K183" s="246" t="s">
        <v>227</v>
      </c>
      <c r="L183" s="246" t="s">
        <v>227</v>
      </c>
      <c r="M183" s="246" t="s">
        <v>229</v>
      </c>
      <c r="N183" s="246" t="s">
        <v>229</v>
      </c>
      <c r="O183" s="246" t="s">
        <v>229</v>
      </c>
      <c r="P183" s="246" t="s">
        <v>227</v>
      </c>
      <c r="Q183" s="246" t="s">
        <v>227</v>
      </c>
      <c r="R183" s="246" t="s">
        <v>229</v>
      </c>
      <c r="S183" s="246" t="s">
        <v>227</v>
      </c>
      <c r="T183" s="246" t="s">
        <v>229</v>
      </c>
      <c r="U183" s="246" t="s">
        <v>229</v>
      </c>
      <c r="V183" s="246" t="s">
        <v>227</v>
      </c>
      <c r="W183" s="246" t="s">
        <v>229</v>
      </c>
      <c r="X183" s="246" t="s">
        <v>227</v>
      </c>
      <c r="Y183" s="246" t="s">
        <v>229</v>
      </c>
      <c r="Z183" s="246" t="s">
        <v>227</v>
      </c>
      <c r="AA183" s="246" t="s">
        <v>227</v>
      </c>
      <c r="AB183" s="246" t="s">
        <v>229</v>
      </c>
      <c r="AC183" s="246" t="s">
        <v>227</v>
      </c>
      <c r="AD183" s="246" t="s">
        <v>229</v>
      </c>
      <c r="AE183" s="246" t="s">
        <v>227</v>
      </c>
      <c r="AF183" s="246" t="s">
        <v>227</v>
      </c>
      <c r="AG183" s="246" t="s">
        <v>227</v>
      </c>
      <c r="AH183" s="246" t="s">
        <v>227</v>
      </c>
      <c r="AI183" s="246" t="s">
        <v>227</v>
      </c>
      <c r="AJ183" s="246" t="s">
        <v>229</v>
      </c>
      <c r="AK183" s="246" t="s">
        <v>229</v>
      </c>
      <c r="AL183" s="246" t="s">
        <v>227</v>
      </c>
      <c r="AM183" s="246" t="s">
        <v>227</v>
      </c>
      <c r="AN183" s="246" t="s">
        <v>229</v>
      </c>
      <c r="AO183" s="246" t="s">
        <v>229</v>
      </c>
      <c r="AP183" s="246" t="s">
        <v>229</v>
      </c>
      <c r="AQ183" s="246"/>
      <c r="AR183" s="246"/>
      <c r="AS183" s="246"/>
      <c r="AT183" s="246"/>
      <c r="AU183" s="246"/>
      <c r="AV183" s="246"/>
      <c r="AW183" s="246"/>
      <c r="AX183" s="246"/>
      <c r="AY183" s="246"/>
      <c r="AZ183" s="246"/>
      <c r="BA183" s="246"/>
    </row>
    <row r="184" spans="1:53" x14ac:dyDescent="0.3">
      <c r="A184" s="246">
        <v>201291</v>
      </c>
      <c r="B184" s="246" t="s">
        <v>2163</v>
      </c>
      <c r="C184" s="246" t="s">
        <v>228</v>
      </c>
      <c r="D184" s="246" t="s">
        <v>228</v>
      </c>
      <c r="E184" s="246" t="s">
        <v>228</v>
      </c>
      <c r="F184" s="246" t="s">
        <v>228</v>
      </c>
      <c r="G184" s="246" t="s">
        <v>228</v>
      </c>
      <c r="H184" s="246" t="s">
        <v>228</v>
      </c>
      <c r="I184" s="246" t="s">
        <v>228</v>
      </c>
      <c r="J184" s="246" t="s">
        <v>228</v>
      </c>
      <c r="K184" s="246" t="s">
        <v>228</v>
      </c>
      <c r="L184" s="246" t="s">
        <v>228</v>
      </c>
      <c r="M184" s="246" t="s">
        <v>228</v>
      </c>
      <c r="N184" s="246" t="s">
        <v>228</v>
      </c>
      <c r="O184" s="246" t="s">
        <v>228</v>
      </c>
      <c r="P184" s="246" t="s">
        <v>228</v>
      </c>
      <c r="Q184" s="246" t="s">
        <v>227</v>
      </c>
      <c r="R184" s="246" t="s">
        <v>227</v>
      </c>
      <c r="S184" s="246" t="s">
        <v>227</v>
      </c>
      <c r="T184" s="246" t="s">
        <v>228</v>
      </c>
      <c r="U184" s="246" t="s">
        <v>228</v>
      </c>
      <c r="V184" s="246" t="s">
        <v>227</v>
      </c>
      <c r="W184" s="246" t="s">
        <v>229</v>
      </c>
      <c r="X184" s="246" t="s">
        <v>227</v>
      </c>
      <c r="Y184" s="246" t="s">
        <v>229</v>
      </c>
      <c r="Z184" s="246" t="s">
        <v>227</v>
      </c>
      <c r="AA184" s="246" t="s">
        <v>227</v>
      </c>
      <c r="AB184" s="246" t="s">
        <v>229</v>
      </c>
      <c r="AC184" s="246" t="s">
        <v>227</v>
      </c>
      <c r="AD184" s="246" t="s">
        <v>229</v>
      </c>
      <c r="AE184" s="246" t="s">
        <v>229</v>
      </c>
      <c r="AF184" s="246" t="s">
        <v>227</v>
      </c>
      <c r="AG184" s="246" t="s">
        <v>229</v>
      </c>
      <c r="AH184" s="246" t="s">
        <v>227</v>
      </c>
      <c r="AI184" s="246" t="s">
        <v>227</v>
      </c>
      <c r="AJ184" s="246" t="s">
        <v>229</v>
      </c>
      <c r="AK184" s="246" t="s">
        <v>227</v>
      </c>
      <c r="AL184" s="246" t="s">
        <v>229</v>
      </c>
      <c r="AM184" s="246" t="s">
        <v>229</v>
      </c>
      <c r="AN184" s="246" t="s">
        <v>229</v>
      </c>
      <c r="AO184" s="246" t="s">
        <v>229</v>
      </c>
      <c r="AP184" s="246" t="s">
        <v>229</v>
      </c>
      <c r="AQ184" s="246"/>
      <c r="AR184" s="246"/>
      <c r="AS184" s="246"/>
      <c r="AT184" s="246"/>
      <c r="AU184" s="246"/>
      <c r="AV184" s="246"/>
      <c r="AW184" s="246"/>
      <c r="AX184" s="246"/>
      <c r="AY184" s="246"/>
      <c r="AZ184" s="246"/>
      <c r="BA184" s="246"/>
    </row>
    <row r="185" spans="1:53" x14ac:dyDescent="0.3">
      <c r="A185" s="246">
        <v>201311</v>
      </c>
      <c r="B185" s="246" t="s">
        <v>2163</v>
      </c>
      <c r="C185" s="246" t="s">
        <v>227</v>
      </c>
      <c r="D185" s="246" t="s">
        <v>227</v>
      </c>
      <c r="E185" s="246" t="s">
        <v>227</v>
      </c>
      <c r="F185" s="246" t="s">
        <v>227</v>
      </c>
      <c r="G185" s="246" t="s">
        <v>227</v>
      </c>
      <c r="H185" s="246" t="s">
        <v>229</v>
      </c>
      <c r="I185" s="246" t="s">
        <v>229</v>
      </c>
      <c r="J185" s="246" t="s">
        <v>227</v>
      </c>
      <c r="K185" s="246" t="s">
        <v>227</v>
      </c>
      <c r="L185" s="246" t="s">
        <v>227</v>
      </c>
      <c r="M185" s="246" t="s">
        <v>227</v>
      </c>
      <c r="N185" s="246" t="s">
        <v>227</v>
      </c>
      <c r="O185" s="246" t="s">
        <v>228</v>
      </c>
      <c r="P185" s="246" t="s">
        <v>229</v>
      </c>
      <c r="Q185" s="246" t="s">
        <v>227</v>
      </c>
      <c r="R185" s="246" t="s">
        <v>229</v>
      </c>
      <c r="S185" s="246" t="s">
        <v>227</v>
      </c>
      <c r="T185" s="246" t="s">
        <v>227</v>
      </c>
      <c r="U185" s="246" t="s">
        <v>227</v>
      </c>
      <c r="V185" s="246" t="s">
        <v>227</v>
      </c>
      <c r="W185" s="246" t="s">
        <v>229</v>
      </c>
      <c r="X185" s="246" t="s">
        <v>227</v>
      </c>
      <c r="Y185" s="246" t="s">
        <v>227</v>
      </c>
      <c r="Z185" s="246" t="s">
        <v>227</v>
      </c>
      <c r="AA185" s="246" t="s">
        <v>227</v>
      </c>
      <c r="AB185" s="246" t="s">
        <v>227</v>
      </c>
      <c r="AC185" s="246" t="s">
        <v>227</v>
      </c>
      <c r="AD185" s="246" t="s">
        <v>227</v>
      </c>
      <c r="AE185" s="246" t="s">
        <v>227</v>
      </c>
      <c r="AF185" s="246" t="s">
        <v>227</v>
      </c>
      <c r="AG185" s="246" t="s">
        <v>228</v>
      </c>
      <c r="AH185" s="246" t="s">
        <v>228</v>
      </c>
      <c r="AI185" s="246" t="s">
        <v>228</v>
      </c>
      <c r="AJ185" s="246" t="s">
        <v>229</v>
      </c>
      <c r="AK185" s="246" t="s">
        <v>229</v>
      </c>
      <c r="AL185" s="246" t="s">
        <v>228</v>
      </c>
      <c r="AM185" s="246" t="s">
        <v>228</v>
      </c>
      <c r="AN185" s="246" t="s">
        <v>228</v>
      </c>
      <c r="AO185" s="246" t="s">
        <v>228</v>
      </c>
      <c r="AP185" s="246" t="s">
        <v>228</v>
      </c>
      <c r="AQ185" s="246"/>
      <c r="AR185" s="246"/>
      <c r="AS185" s="246"/>
      <c r="AT185" s="246"/>
      <c r="AU185" s="246"/>
      <c r="AV185" s="246"/>
      <c r="AW185" s="246"/>
      <c r="AX185" s="246"/>
      <c r="AY185" s="246"/>
      <c r="AZ185" s="246"/>
      <c r="BA185" s="246"/>
    </row>
    <row r="186" spans="1:53" x14ac:dyDescent="0.3">
      <c r="A186" s="246">
        <v>201332</v>
      </c>
      <c r="B186" s="246" t="s">
        <v>2163</v>
      </c>
      <c r="C186" s="246" t="s">
        <v>227</v>
      </c>
      <c r="D186" s="246" t="s">
        <v>229</v>
      </c>
      <c r="E186" s="246" t="s">
        <v>229</v>
      </c>
      <c r="F186" s="246" t="s">
        <v>227</v>
      </c>
      <c r="G186" s="246" t="s">
        <v>229</v>
      </c>
      <c r="H186" s="246" t="s">
        <v>227</v>
      </c>
      <c r="I186" s="246" t="s">
        <v>229</v>
      </c>
      <c r="J186" s="246" t="s">
        <v>227</v>
      </c>
      <c r="K186" s="246" t="s">
        <v>227</v>
      </c>
      <c r="L186" s="246" t="s">
        <v>227</v>
      </c>
      <c r="M186" s="246" t="s">
        <v>227</v>
      </c>
      <c r="N186" s="246" t="s">
        <v>227</v>
      </c>
      <c r="O186" s="246" t="s">
        <v>227</v>
      </c>
      <c r="P186" s="246" t="s">
        <v>227</v>
      </c>
      <c r="Q186" s="246" t="s">
        <v>229</v>
      </c>
      <c r="R186" s="246" t="s">
        <v>227</v>
      </c>
      <c r="S186" s="246" t="s">
        <v>227</v>
      </c>
      <c r="T186" s="246" t="s">
        <v>229</v>
      </c>
      <c r="U186" s="246" t="s">
        <v>227</v>
      </c>
      <c r="V186" s="246" t="s">
        <v>227</v>
      </c>
      <c r="W186" s="246" t="s">
        <v>227</v>
      </c>
      <c r="X186" s="246" t="s">
        <v>229</v>
      </c>
      <c r="Y186" s="246" t="s">
        <v>227</v>
      </c>
      <c r="Z186" s="246" t="s">
        <v>227</v>
      </c>
      <c r="AA186" s="246" t="s">
        <v>227</v>
      </c>
      <c r="AB186" s="246" t="s">
        <v>227</v>
      </c>
      <c r="AC186" s="246" t="s">
        <v>229</v>
      </c>
      <c r="AD186" s="246" t="s">
        <v>229</v>
      </c>
      <c r="AE186" s="246" t="s">
        <v>227</v>
      </c>
      <c r="AF186" s="246" t="s">
        <v>227</v>
      </c>
      <c r="AG186" s="246" t="s">
        <v>227</v>
      </c>
      <c r="AH186" s="246" t="s">
        <v>227</v>
      </c>
      <c r="AI186" s="246" t="s">
        <v>227</v>
      </c>
      <c r="AJ186" s="246" t="s">
        <v>227</v>
      </c>
      <c r="AK186" s="246" t="s">
        <v>227</v>
      </c>
      <c r="AL186" s="246" t="s">
        <v>227</v>
      </c>
      <c r="AM186" s="246" t="s">
        <v>227</v>
      </c>
      <c r="AN186" s="246" t="s">
        <v>227</v>
      </c>
      <c r="AO186" s="246" t="s">
        <v>227</v>
      </c>
      <c r="AP186" s="246" t="s">
        <v>227</v>
      </c>
      <c r="AQ186" s="246"/>
      <c r="AR186" s="246"/>
      <c r="AS186" s="246"/>
      <c r="AT186" s="246"/>
      <c r="AU186" s="246"/>
      <c r="AV186" s="246"/>
      <c r="AW186" s="246"/>
      <c r="AX186" s="246"/>
      <c r="AY186" s="246"/>
      <c r="AZ186" s="246"/>
      <c r="BA186" s="246"/>
    </row>
    <row r="187" spans="1:53" x14ac:dyDescent="0.3">
      <c r="A187" s="246">
        <v>201384</v>
      </c>
      <c r="B187" s="246" t="s">
        <v>2163</v>
      </c>
      <c r="C187" s="246" t="s">
        <v>227</v>
      </c>
      <c r="D187" s="246" t="s">
        <v>227</v>
      </c>
      <c r="E187" s="246" t="s">
        <v>227</v>
      </c>
      <c r="F187" s="246" t="s">
        <v>227</v>
      </c>
      <c r="G187" s="246" t="s">
        <v>227</v>
      </c>
      <c r="H187" s="246" t="s">
        <v>229</v>
      </c>
      <c r="I187" s="246" t="s">
        <v>229</v>
      </c>
      <c r="J187" s="246" t="s">
        <v>227</v>
      </c>
      <c r="K187" s="246" t="s">
        <v>229</v>
      </c>
      <c r="L187" s="246" t="s">
        <v>227</v>
      </c>
      <c r="M187" s="246" t="s">
        <v>227</v>
      </c>
      <c r="N187" s="246" t="s">
        <v>227</v>
      </c>
      <c r="O187" s="246" t="s">
        <v>227</v>
      </c>
      <c r="P187" s="246" t="s">
        <v>227</v>
      </c>
      <c r="Q187" s="246" t="s">
        <v>227</v>
      </c>
      <c r="R187" s="246" t="s">
        <v>227</v>
      </c>
      <c r="S187" s="246" t="s">
        <v>229</v>
      </c>
      <c r="T187" s="246" t="s">
        <v>227</v>
      </c>
      <c r="U187" s="246" t="s">
        <v>229</v>
      </c>
      <c r="V187" s="246" t="s">
        <v>229</v>
      </c>
      <c r="W187" s="246" t="s">
        <v>227</v>
      </c>
      <c r="X187" s="246" t="s">
        <v>227</v>
      </c>
      <c r="Y187" s="246" t="s">
        <v>227</v>
      </c>
      <c r="Z187" s="246" t="s">
        <v>227</v>
      </c>
      <c r="AA187" s="246" t="s">
        <v>227</v>
      </c>
      <c r="AB187" s="246" t="s">
        <v>227</v>
      </c>
      <c r="AC187" s="246" t="s">
        <v>227</v>
      </c>
      <c r="AD187" s="246" t="s">
        <v>227</v>
      </c>
      <c r="AE187" s="246" t="s">
        <v>227</v>
      </c>
      <c r="AF187" s="246" t="s">
        <v>227</v>
      </c>
      <c r="AG187" s="246" t="s">
        <v>227</v>
      </c>
      <c r="AH187" s="246" t="s">
        <v>227</v>
      </c>
      <c r="AI187" s="246" t="s">
        <v>227</v>
      </c>
      <c r="AJ187" s="246" t="s">
        <v>227</v>
      </c>
      <c r="AK187" s="246" t="s">
        <v>229</v>
      </c>
      <c r="AL187" s="246" t="s">
        <v>227</v>
      </c>
      <c r="AM187" s="246" t="s">
        <v>227</v>
      </c>
      <c r="AN187" s="246" t="s">
        <v>227</v>
      </c>
      <c r="AO187" s="246" t="s">
        <v>229</v>
      </c>
      <c r="AP187" s="246" t="s">
        <v>227</v>
      </c>
      <c r="AQ187" s="246"/>
      <c r="AR187" s="246"/>
      <c r="AS187" s="246"/>
      <c r="AT187" s="246"/>
      <c r="AU187" s="246"/>
      <c r="AV187" s="246"/>
      <c r="AW187" s="246"/>
      <c r="AX187" s="246"/>
      <c r="AY187" s="246"/>
      <c r="AZ187" s="246"/>
      <c r="BA187" s="246"/>
    </row>
    <row r="188" spans="1:53" x14ac:dyDescent="0.3">
      <c r="A188" s="246">
        <v>201397</v>
      </c>
      <c r="B188" s="246" t="s">
        <v>2163</v>
      </c>
      <c r="C188" s="246" t="s">
        <v>227</v>
      </c>
      <c r="D188" s="246" t="s">
        <v>227</v>
      </c>
      <c r="E188" s="246" t="s">
        <v>227</v>
      </c>
      <c r="F188" s="246" t="s">
        <v>229</v>
      </c>
      <c r="G188" s="246" t="s">
        <v>227</v>
      </c>
      <c r="H188" s="246" t="s">
        <v>227</v>
      </c>
      <c r="I188" s="246" t="s">
        <v>229</v>
      </c>
      <c r="J188" s="246" t="s">
        <v>229</v>
      </c>
      <c r="K188" s="246" t="s">
        <v>227</v>
      </c>
      <c r="L188" s="246" t="s">
        <v>229</v>
      </c>
      <c r="M188" s="246" t="s">
        <v>229</v>
      </c>
      <c r="N188" s="246" t="s">
        <v>227</v>
      </c>
      <c r="O188" s="246" t="s">
        <v>229</v>
      </c>
      <c r="P188" s="246" t="s">
        <v>229</v>
      </c>
      <c r="Q188" s="246" t="s">
        <v>227</v>
      </c>
      <c r="R188" s="246" t="s">
        <v>229</v>
      </c>
      <c r="S188" s="246" t="s">
        <v>227</v>
      </c>
      <c r="T188" s="246" t="s">
        <v>229</v>
      </c>
      <c r="U188" s="246" t="s">
        <v>229</v>
      </c>
      <c r="V188" s="246" t="s">
        <v>227</v>
      </c>
      <c r="W188" s="246" t="s">
        <v>227</v>
      </c>
      <c r="X188" s="246" t="s">
        <v>227</v>
      </c>
      <c r="Y188" s="246" t="s">
        <v>227</v>
      </c>
      <c r="Z188" s="246" t="s">
        <v>227</v>
      </c>
      <c r="AA188" s="246" t="s">
        <v>229</v>
      </c>
      <c r="AB188" s="246" t="s">
        <v>229</v>
      </c>
      <c r="AC188" s="246" t="s">
        <v>227</v>
      </c>
      <c r="AD188" s="246" t="s">
        <v>227</v>
      </c>
      <c r="AE188" s="246" t="s">
        <v>227</v>
      </c>
      <c r="AF188" s="246" t="s">
        <v>227</v>
      </c>
      <c r="AG188" s="246" t="s">
        <v>229</v>
      </c>
      <c r="AH188" s="246" t="s">
        <v>229</v>
      </c>
      <c r="AI188" s="246" t="s">
        <v>227</v>
      </c>
      <c r="AJ188" s="246" t="s">
        <v>227</v>
      </c>
      <c r="AK188" s="246" t="s">
        <v>229</v>
      </c>
      <c r="AL188" s="246" t="s">
        <v>229</v>
      </c>
      <c r="AM188" s="246" t="s">
        <v>229</v>
      </c>
      <c r="AN188" s="246" t="s">
        <v>229</v>
      </c>
      <c r="AO188" s="246" t="s">
        <v>229</v>
      </c>
      <c r="AP188" s="246" t="s">
        <v>227</v>
      </c>
      <c r="AQ188" s="246"/>
      <c r="AR188" s="246"/>
      <c r="AS188" s="246"/>
      <c r="AT188" s="246"/>
      <c r="AU188" s="246"/>
      <c r="AV188" s="246"/>
      <c r="AW188" s="246"/>
      <c r="AX188" s="246"/>
      <c r="AY188" s="246"/>
      <c r="AZ188" s="246"/>
      <c r="BA188" s="246"/>
    </row>
    <row r="189" spans="1:53" x14ac:dyDescent="0.3">
      <c r="A189" s="246">
        <v>201449</v>
      </c>
      <c r="B189" s="246" t="s">
        <v>2163</v>
      </c>
      <c r="C189" s="246" t="s">
        <v>227</v>
      </c>
      <c r="D189" s="246" t="s">
        <v>227</v>
      </c>
      <c r="E189" s="246" t="s">
        <v>227</v>
      </c>
      <c r="F189" s="246" t="s">
        <v>227</v>
      </c>
      <c r="G189" s="246" t="s">
        <v>227</v>
      </c>
      <c r="H189" s="246" t="s">
        <v>229</v>
      </c>
      <c r="I189" s="246" t="s">
        <v>228</v>
      </c>
      <c r="J189" s="246" t="s">
        <v>227</v>
      </c>
      <c r="K189" s="246" t="s">
        <v>229</v>
      </c>
      <c r="L189" s="246" t="s">
        <v>227</v>
      </c>
      <c r="M189" s="246" t="s">
        <v>227</v>
      </c>
      <c r="N189" s="246" t="s">
        <v>227</v>
      </c>
      <c r="O189" s="246" t="s">
        <v>229</v>
      </c>
      <c r="P189" s="246" t="s">
        <v>229</v>
      </c>
      <c r="Q189" s="246" t="s">
        <v>227</v>
      </c>
      <c r="R189" s="246" t="s">
        <v>227</v>
      </c>
      <c r="S189" s="246" t="s">
        <v>227</v>
      </c>
      <c r="T189" s="246" t="s">
        <v>227</v>
      </c>
      <c r="U189" s="246" t="s">
        <v>227</v>
      </c>
      <c r="V189" s="246" t="s">
        <v>229</v>
      </c>
      <c r="W189" s="246" t="s">
        <v>228</v>
      </c>
      <c r="X189" s="246" t="s">
        <v>227</v>
      </c>
      <c r="Y189" s="246" t="s">
        <v>227</v>
      </c>
      <c r="Z189" s="246" t="s">
        <v>228</v>
      </c>
      <c r="AA189" s="246" t="s">
        <v>229</v>
      </c>
      <c r="AB189" s="246" t="s">
        <v>227</v>
      </c>
      <c r="AC189" s="246" t="s">
        <v>227</v>
      </c>
      <c r="AD189" s="246" t="s">
        <v>227</v>
      </c>
      <c r="AE189" s="246" t="s">
        <v>227</v>
      </c>
      <c r="AF189" s="246" t="s">
        <v>227</v>
      </c>
      <c r="AG189" s="246" t="s">
        <v>228</v>
      </c>
      <c r="AH189" s="246" t="s">
        <v>227</v>
      </c>
      <c r="AI189" s="246" t="s">
        <v>228</v>
      </c>
      <c r="AJ189" s="246" t="s">
        <v>228</v>
      </c>
      <c r="AK189" s="246" t="s">
        <v>227</v>
      </c>
      <c r="AL189" s="246" t="s">
        <v>228</v>
      </c>
      <c r="AM189" s="246" t="s">
        <v>228</v>
      </c>
      <c r="AN189" s="246" t="s">
        <v>228</v>
      </c>
      <c r="AO189" s="246" t="s">
        <v>228</v>
      </c>
      <c r="AP189" s="246" t="s">
        <v>228</v>
      </c>
      <c r="AQ189" s="246"/>
      <c r="AR189" s="246"/>
      <c r="AS189" s="246"/>
      <c r="AT189" s="246"/>
      <c r="AU189" s="246"/>
      <c r="AV189" s="246"/>
      <c r="AW189" s="246"/>
      <c r="AX189" s="246"/>
      <c r="AY189" s="246"/>
      <c r="AZ189" s="246"/>
      <c r="BA189" s="246"/>
    </row>
    <row r="190" spans="1:53" x14ac:dyDescent="0.3">
      <c r="A190" s="246">
        <v>201455</v>
      </c>
      <c r="B190" s="246" t="s">
        <v>2163</v>
      </c>
      <c r="C190" s="246" t="s">
        <v>229</v>
      </c>
      <c r="D190" s="246" t="s">
        <v>229</v>
      </c>
      <c r="E190" s="246" t="s">
        <v>229</v>
      </c>
      <c r="F190" s="246" t="s">
        <v>229</v>
      </c>
      <c r="G190" s="246" t="s">
        <v>227</v>
      </c>
      <c r="H190" s="246" t="s">
        <v>229</v>
      </c>
      <c r="I190" s="246" t="s">
        <v>227</v>
      </c>
      <c r="J190" s="246" t="s">
        <v>229</v>
      </c>
      <c r="K190" s="246" t="s">
        <v>227</v>
      </c>
      <c r="L190" s="246" t="s">
        <v>229</v>
      </c>
      <c r="M190" s="246" t="s">
        <v>229</v>
      </c>
      <c r="N190" s="246" t="s">
        <v>227</v>
      </c>
      <c r="O190" s="246" t="s">
        <v>229</v>
      </c>
      <c r="P190" s="246" t="s">
        <v>229</v>
      </c>
      <c r="Q190" s="246" t="s">
        <v>227</v>
      </c>
      <c r="R190" s="246" t="s">
        <v>227</v>
      </c>
      <c r="S190" s="246" t="s">
        <v>227</v>
      </c>
      <c r="T190" s="246" t="s">
        <v>227</v>
      </c>
      <c r="U190" s="246" t="s">
        <v>227</v>
      </c>
      <c r="V190" s="246" t="s">
        <v>227</v>
      </c>
      <c r="W190" s="246" t="s">
        <v>229</v>
      </c>
      <c r="X190" s="246" t="s">
        <v>227</v>
      </c>
      <c r="Y190" s="246" t="s">
        <v>227</v>
      </c>
      <c r="Z190" s="246" t="s">
        <v>227</v>
      </c>
      <c r="AA190" s="246" t="s">
        <v>227</v>
      </c>
      <c r="AB190" s="246" t="s">
        <v>229</v>
      </c>
      <c r="AC190" s="246" t="s">
        <v>227</v>
      </c>
      <c r="AD190" s="246" t="s">
        <v>227</v>
      </c>
      <c r="AE190" s="246" t="s">
        <v>227</v>
      </c>
      <c r="AF190" s="246" t="s">
        <v>227</v>
      </c>
      <c r="AG190" s="246" t="s">
        <v>229</v>
      </c>
      <c r="AH190" s="246" t="s">
        <v>229</v>
      </c>
      <c r="AI190" s="246" t="s">
        <v>227</v>
      </c>
      <c r="AJ190" s="246" t="s">
        <v>227</v>
      </c>
      <c r="AK190" s="246" t="s">
        <v>227</v>
      </c>
      <c r="AL190" s="246" t="s">
        <v>227</v>
      </c>
      <c r="AM190" s="246" t="s">
        <v>227</v>
      </c>
      <c r="AN190" s="246" t="s">
        <v>227</v>
      </c>
      <c r="AO190" s="246" t="s">
        <v>227</v>
      </c>
      <c r="AP190" s="246" t="s">
        <v>227</v>
      </c>
      <c r="AQ190" s="246"/>
      <c r="AR190" s="246"/>
      <c r="AS190" s="246"/>
      <c r="AT190" s="246"/>
      <c r="AU190" s="246"/>
      <c r="AV190" s="246"/>
      <c r="AW190" s="246"/>
      <c r="AX190" s="246"/>
      <c r="AY190" s="246"/>
      <c r="AZ190" s="246"/>
      <c r="BA190" s="246"/>
    </row>
    <row r="191" spans="1:53" x14ac:dyDescent="0.3">
      <c r="A191" s="246">
        <v>201516</v>
      </c>
      <c r="B191" s="246" t="s">
        <v>2163</v>
      </c>
      <c r="C191" s="246" t="s">
        <v>227</v>
      </c>
      <c r="D191" s="246" t="s">
        <v>227</v>
      </c>
      <c r="E191" s="246" t="s">
        <v>227</v>
      </c>
      <c r="F191" s="246" t="s">
        <v>227</v>
      </c>
      <c r="G191" s="246" t="s">
        <v>227</v>
      </c>
      <c r="H191" s="246" t="s">
        <v>229</v>
      </c>
      <c r="I191" s="246" t="s">
        <v>229</v>
      </c>
      <c r="J191" s="246" t="s">
        <v>227</v>
      </c>
      <c r="K191" s="246" t="s">
        <v>229</v>
      </c>
      <c r="L191" s="246" t="s">
        <v>229</v>
      </c>
      <c r="M191" s="246" t="s">
        <v>227</v>
      </c>
      <c r="N191" s="246" t="s">
        <v>227</v>
      </c>
      <c r="O191" s="246" t="s">
        <v>227</v>
      </c>
      <c r="P191" s="246" t="s">
        <v>229</v>
      </c>
      <c r="Q191" s="246" t="s">
        <v>229</v>
      </c>
      <c r="R191" s="246" t="s">
        <v>227</v>
      </c>
      <c r="S191" s="246" t="s">
        <v>229</v>
      </c>
      <c r="T191" s="246" t="s">
        <v>227</v>
      </c>
      <c r="U191" s="246" t="s">
        <v>227</v>
      </c>
      <c r="V191" s="246" t="s">
        <v>229</v>
      </c>
      <c r="W191" s="246" t="s">
        <v>227</v>
      </c>
      <c r="X191" s="246" t="s">
        <v>227</v>
      </c>
      <c r="Y191" s="246" t="s">
        <v>227</v>
      </c>
      <c r="Z191" s="246" t="s">
        <v>229</v>
      </c>
      <c r="AA191" s="246" t="s">
        <v>227</v>
      </c>
      <c r="AB191" s="246" t="s">
        <v>227</v>
      </c>
      <c r="AC191" s="246" t="s">
        <v>229</v>
      </c>
      <c r="AD191" s="246" t="s">
        <v>229</v>
      </c>
      <c r="AE191" s="246" t="s">
        <v>227</v>
      </c>
      <c r="AF191" s="246" t="s">
        <v>227</v>
      </c>
      <c r="AG191" s="246" t="s">
        <v>229</v>
      </c>
      <c r="AH191" s="246" t="s">
        <v>228</v>
      </c>
      <c r="AI191" s="246" t="s">
        <v>227</v>
      </c>
      <c r="AJ191" s="246" t="s">
        <v>228</v>
      </c>
      <c r="AK191" s="246" t="s">
        <v>229</v>
      </c>
      <c r="AL191" s="246" t="s">
        <v>228</v>
      </c>
      <c r="AM191" s="246" t="s">
        <v>227</v>
      </c>
      <c r="AN191" s="246" t="s">
        <v>229</v>
      </c>
      <c r="AO191" s="246" t="s">
        <v>227</v>
      </c>
      <c r="AP191" s="246" t="s">
        <v>229</v>
      </c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</row>
    <row r="192" spans="1:53" x14ac:dyDescent="0.3">
      <c r="A192" s="246">
        <v>201528</v>
      </c>
      <c r="B192" s="246" t="s">
        <v>2163</v>
      </c>
      <c r="C192" s="246" t="s">
        <v>229</v>
      </c>
      <c r="D192" s="246" t="s">
        <v>229</v>
      </c>
      <c r="E192" s="246" t="s">
        <v>229</v>
      </c>
      <c r="F192" s="246" t="s">
        <v>229</v>
      </c>
      <c r="G192" s="246" t="s">
        <v>227</v>
      </c>
      <c r="H192" s="246" t="s">
        <v>227</v>
      </c>
      <c r="I192" s="246" t="s">
        <v>227</v>
      </c>
      <c r="J192" s="246" t="s">
        <v>229</v>
      </c>
      <c r="K192" s="246" t="s">
        <v>229</v>
      </c>
      <c r="L192" s="246" t="s">
        <v>229</v>
      </c>
      <c r="M192" s="246" t="s">
        <v>229</v>
      </c>
      <c r="N192" s="246" t="s">
        <v>227</v>
      </c>
      <c r="O192" s="246" t="s">
        <v>229</v>
      </c>
      <c r="P192" s="246" t="s">
        <v>227</v>
      </c>
      <c r="Q192" s="246" t="s">
        <v>227</v>
      </c>
      <c r="R192" s="246" t="s">
        <v>227</v>
      </c>
      <c r="S192" s="246" t="s">
        <v>227</v>
      </c>
      <c r="T192" s="246" t="s">
        <v>229</v>
      </c>
      <c r="U192" s="246" t="s">
        <v>227</v>
      </c>
      <c r="V192" s="246" t="s">
        <v>229</v>
      </c>
      <c r="W192" s="246" t="s">
        <v>227</v>
      </c>
      <c r="X192" s="246" t="s">
        <v>229</v>
      </c>
      <c r="Y192" s="246" t="s">
        <v>229</v>
      </c>
      <c r="Z192" s="246" t="s">
        <v>229</v>
      </c>
      <c r="AA192" s="246" t="s">
        <v>229</v>
      </c>
      <c r="AB192" s="246" t="s">
        <v>227</v>
      </c>
      <c r="AC192" s="246" t="s">
        <v>227</v>
      </c>
      <c r="AD192" s="246" t="s">
        <v>227</v>
      </c>
      <c r="AE192" s="246" t="s">
        <v>227</v>
      </c>
      <c r="AF192" s="246" t="s">
        <v>227</v>
      </c>
      <c r="AG192" s="246" t="s">
        <v>227</v>
      </c>
      <c r="AH192" s="246" t="s">
        <v>227</v>
      </c>
      <c r="AI192" s="246" t="s">
        <v>229</v>
      </c>
      <c r="AJ192" s="246" t="s">
        <v>227</v>
      </c>
      <c r="AK192" s="246" t="s">
        <v>229</v>
      </c>
      <c r="AL192" s="246" t="s">
        <v>227</v>
      </c>
      <c r="AM192" s="246" t="s">
        <v>229</v>
      </c>
      <c r="AN192" s="246" t="s">
        <v>229</v>
      </c>
      <c r="AO192" s="246" t="s">
        <v>227</v>
      </c>
      <c r="AP192" s="246" t="s">
        <v>227</v>
      </c>
      <c r="AQ192" s="246"/>
      <c r="AR192" s="246"/>
      <c r="AS192" s="246"/>
      <c r="AT192" s="246"/>
      <c r="AU192" s="246"/>
      <c r="AV192" s="246"/>
      <c r="AW192" s="246"/>
      <c r="AX192" s="246"/>
      <c r="AY192" s="246"/>
      <c r="AZ192" s="246"/>
      <c r="BA192" s="246"/>
    </row>
    <row r="193" spans="1:53" x14ac:dyDescent="0.3">
      <c r="A193" s="246">
        <v>201537</v>
      </c>
      <c r="B193" s="246" t="s">
        <v>2163</v>
      </c>
      <c r="C193" s="246" t="s">
        <v>227</v>
      </c>
      <c r="D193" s="246" t="s">
        <v>229</v>
      </c>
      <c r="E193" s="246" t="s">
        <v>227</v>
      </c>
      <c r="F193" s="246" t="s">
        <v>227</v>
      </c>
      <c r="G193" s="246" t="s">
        <v>227</v>
      </c>
      <c r="H193" s="246" t="s">
        <v>227</v>
      </c>
      <c r="I193" s="246" t="s">
        <v>227</v>
      </c>
      <c r="J193" s="246" t="s">
        <v>227</v>
      </c>
      <c r="K193" s="246" t="s">
        <v>227</v>
      </c>
      <c r="L193" s="246" t="s">
        <v>229</v>
      </c>
      <c r="M193" s="246" t="s">
        <v>229</v>
      </c>
      <c r="N193" s="246" t="s">
        <v>227</v>
      </c>
      <c r="O193" s="246" t="s">
        <v>227</v>
      </c>
      <c r="P193" s="246" t="s">
        <v>229</v>
      </c>
      <c r="Q193" s="246" t="s">
        <v>227</v>
      </c>
      <c r="R193" s="246" t="s">
        <v>227</v>
      </c>
      <c r="S193" s="246" t="s">
        <v>227</v>
      </c>
      <c r="T193" s="246" t="s">
        <v>227</v>
      </c>
      <c r="U193" s="246" t="s">
        <v>227</v>
      </c>
      <c r="V193" s="246" t="s">
        <v>229</v>
      </c>
      <c r="W193" s="246" t="s">
        <v>227</v>
      </c>
      <c r="X193" s="246" t="s">
        <v>227</v>
      </c>
      <c r="Y193" s="246" t="s">
        <v>227</v>
      </c>
      <c r="Z193" s="246" t="s">
        <v>227</v>
      </c>
      <c r="AA193" s="246" t="s">
        <v>227</v>
      </c>
      <c r="AB193" s="246" t="s">
        <v>227</v>
      </c>
      <c r="AC193" s="246" t="s">
        <v>229</v>
      </c>
      <c r="AD193" s="246" t="s">
        <v>229</v>
      </c>
      <c r="AE193" s="246" t="s">
        <v>227</v>
      </c>
      <c r="AF193" s="246" t="s">
        <v>227</v>
      </c>
      <c r="AG193" s="246" t="s">
        <v>227</v>
      </c>
      <c r="AH193" s="246" t="s">
        <v>229</v>
      </c>
      <c r="AI193" s="246" t="s">
        <v>227</v>
      </c>
      <c r="AJ193" s="246" t="s">
        <v>227</v>
      </c>
      <c r="AK193" s="246" t="s">
        <v>227</v>
      </c>
      <c r="AL193" s="246" t="s">
        <v>227</v>
      </c>
      <c r="AM193" s="246" t="s">
        <v>228</v>
      </c>
      <c r="AN193" s="246" t="s">
        <v>228</v>
      </c>
      <c r="AO193" s="246" t="s">
        <v>228</v>
      </c>
      <c r="AP193" s="246" t="s">
        <v>228</v>
      </c>
      <c r="AQ193" s="246"/>
      <c r="AR193" s="246"/>
      <c r="AS193" s="246"/>
      <c r="AT193" s="246"/>
      <c r="AU193" s="246"/>
      <c r="AV193" s="246"/>
      <c r="AW193" s="246"/>
      <c r="AX193" s="246"/>
      <c r="AY193" s="246"/>
      <c r="AZ193" s="246"/>
      <c r="BA193" s="246"/>
    </row>
    <row r="194" spans="1:53" x14ac:dyDescent="0.3">
      <c r="A194" s="246">
        <v>201561</v>
      </c>
      <c r="B194" s="246" t="s">
        <v>2163</v>
      </c>
      <c r="C194" s="246" t="s">
        <v>227</v>
      </c>
      <c r="D194" s="246" t="s">
        <v>227</v>
      </c>
      <c r="E194" s="246" t="s">
        <v>227</v>
      </c>
      <c r="F194" s="246" t="s">
        <v>229</v>
      </c>
      <c r="G194" s="246" t="s">
        <v>227</v>
      </c>
      <c r="H194" s="246" t="s">
        <v>229</v>
      </c>
      <c r="I194" s="246" t="s">
        <v>229</v>
      </c>
      <c r="J194" s="246" t="s">
        <v>229</v>
      </c>
      <c r="K194" s="246" t="s">
        <v>227</v>
      </c>
      <c r="L194" s="246" t="s">
        <v>227</v>
      </c>
      <c r="M194" s="246" t="s">
        <v>227</v>
      </c>
      <c r="N194" s="246" t="s">
        <v>227</v>
      </c>
      <c r="O194" s="246" t="s">
        <v>229</v>
      </c>
      <c r="P194" s="246" t="s">
        <v>229</v>
      </c>
      <c r="Q194" s="246" t="s">
        <v>229</v>
      </c>
      <c r="R194" s="246" t="s">
        <v>227</v>
      </c>
      <c r="S194" s="246" t="s">
        <v>227</v>
      </c>
      <c r="T194" s="246" t="s">
        <v>227</v>
      </c>
      <c r="U194" s="246" t="s">
        <v>227</v>
      </c>
      <c r="V194" s="246" t="s">
        <v>227</v>
      </c>
      <c r="W194" s="246" t="s">
        <v>227</v>
      </c>
      <c r="X194" s="246" t="s">
        <v>227</v>
      </c>
      <c r="Y194" s="246" t="s">
        <v>227</v>
      </c>
      <c r="Z194" s="246" t="s">
        <v>229</v>
      </c>
      <c r="AA194" s="246" t="s">
        <v>227</v>
      </c>
      <c r="AB194" s="246" t="s">
        <v>227</v>
      </c>
      <c r="AC194" s="246" t="s">
        <v>227</v>
      </c>
      <c r="AD194" s="246" t="s">
        <v>229</v>
      </c>
      <c r="AE194" s="246" t="s">
        <v>227</v>
      </c>
      <c r="AF194" s="246" t="s">
        <v>227</v>
      </c>
      <c r="AG194" s="246" t="s">
        <v>227</v>
      </c>
      <c r="AH194" s="246" t="s">
        <v>227</v>
      </c>
      <c r="AI194" s="246" t="s">
        <v>227</v>
      </c>
      <c r="AJ194" s="246" t="s">
        <v>229</v>
      </c>
      <c r="AK194" s="246" t="s">
        <v>227</v>
      </c>
      <c r="AL194" s="246" t="s">
        <v>229</v>
      </c>
      <c r="AM194" s="246" t="s">
        <v>227</v>
      </c>
      <c r="AN194" s="246" t="s">
        <v>227</v>
      </c>
      <c r="AO194" s="246" t="s">
        <v>227</v>
      </c>
      <c r="AP194" s="246" t="s">
        <v>227</v>
      </c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</row>
    <row r="195" spans="1:53" x14ac:dyDescent="0.3">
      <c r="A195" s="246">
        <v>201582</v>
      </c>
      <c r="B195" s="246" t="s">
        <v>2163</v>
      </c>
      <c r="C195" s="246" t="s">
        <v>227</v>
      </c>
      <c r="D195" s="246" t="s">
        <v>227</v>
      </c>
      <c r="E195" s="246" t="s">
        <v>227</v>
      </c>
      <c r="F195" s="246" t="s">
        <v>229</v>
      </c>
      <c r="G195" s="246" t="s">
        <v>229</v>
      </c>
      <c r="H195" s="246" t="s">
        <v>229</v>
      </c>
      <c r="I195" s="246" t="s">
        <v>227</v>
      </c>
      <c r="J195" s="246" t="s">
        <v>227</v>
      </c>
      <c r="K195" s="246" t="s">
        <v>227</v>
      </c>
      <c r="L195" s="246" t="s">
        <v>227</v>
      </c>
      <c r="M195" s="246" t="s">
        <v>227</v>
      </c>
      <c r="N195" s="246" t="s">
        <v>227</v>
      </c>
      <c r="O195" s="246" t="s">
        <v>229</v>
      </c>
      <c r="P195" s="246" t="s">
        <v>229</v>
      </c>
      <c r="Q195" s="246" t="s">
        <v>227</v>
      </c>
      <c r="R195" s="246" t="s">
        <v>227</v>
      </c>
      <c r="S195" s="246" t="s">
        <v>227</v>
      </c>
      <c r="T195" s="246" t="s">
        <v>227</v>
      </c>
      <c r="U195" s="246" t="s">
        <v>227</v>
      </c>
      <c r="V195" s="246" t="s">
        <v>227</v>
      </c>
      <c r="W195" s="246" t="s">
        <v>229</v>
      </c>
      <c r="X195" s="246" t="s">
        <v>229</v>
      </c>
      <c r="Y195" s="246" t="s">
        <v>227</v>
      </c>
      <c r="Z195" s="246" t="s">
        <v>229</v>
      </c>
      <c r="AA195" s="246" t="s">
        <v>229</v>
      </c>
      <c r="AB195" s="246" t="s">
        <v>229</v>
      </c>
      <c r="AC195" s="246" t="s">
        <v>229</v>
      </c>
      <c r="AD195" s="246" t="s">
        <v>229</v>
      </c>
      <c r="AE195" s="246" t="s">
        <v>227</v>
      </c>
      <c r="AF195" s="246" t="s">
        <v>227</v>
      </c>
      <c r="AG195" s="246" t="s">
        <v>229</v>
      </c>
      <c r="AH195" s="246" t="s">
        <v>227</v>
      </c>
      <c r="AI195" s="246" t="s">
        <v>227</v>
      </c>
      <c r="AJ195" s="246" t="s">
        <v>229</v>
      </c>
      <c r="AK195" s="246" t="s">
        <v>227</v>
      </c>
      <c r="AL195" s="246" t="s">
        <v>227</v>
      </c>
      <c r="AM195" s="246" t="s">
        <v>229</v>
      </c>
      <c r="AN195" s="246" t="s">
        <v>229</v>
      </c>
      <c r="AO195" s="246" t="s">
        <v>227</v>
      </c>
      <c r="AP195" s="246" t="s">
        <v>227</v>
      </c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</row>
    <row r="196" spans="1:53" x14ac:dyDescent="0.3">
      <c r="A196" s="246">
        <v>201603</v>
      </c>
      <c r="B196" s="246" t="s">
        <v>2163</v>
      </c>
      <c r="C196" s="246" t="s">
        <v>227</v>
      </c>
      <c r="D196" s="246" t="s">
        <v>229</v>
      </c>
      <c r="E196" s="246" t="s">
        <v>229</v>
      </c>
      <c r="F196" s="246" t="s">
        <v>229</v>
      </c>
      <c r="G196" s="246" t="s">
        <v>229</v>
      </c>
      <c r="H196" s="246" t="s">
        <v>229</v>
      </c>
      <c r="I196" s="246" t="s">
        <v>227</v>
      </c>
      <c r="J196" s="246" t="s">
        <v>227</v>
      </c>
      <c r="K196" s="246" t="s">
        <v>229</v>
      </c>
      <c r="L196" s="246" t="s">
        <v>227</v>
      </c>
      <c r="M196" s="246" t="s">
        <v>227</v>
      </c>
      <c r="N196" s="246" t="s">
        <v>227</v>
      </c>
      <c r="O196" s="246" t="s">
        <v>229</v>
      </c>
      <c r="P196" s="246" t="s">
        <v>229</v>
      </c>
      <c r="Q196" s="246" t="s">
        <v>229</v>
      </c>
      <c r="R196" s="246" t="s">
        <v>227</v>
      </c>
      <c r="S196" s="246" t="s">
        <v>227</v>
      </c>
      <c r="T196" s="246" t="s">
        <v>229</v>
      </c>
      <c r="U196" s="246" t="s">
        <v>227</v>
      </c>
      <c r="V196" s="246" t="s">
        <v>227</v>
      </c>
      <c r="W196" s="246" t="s">
        <v>227</v>
      </c>
      <c r="X196" s="246" t="s">
        <v>229</v>
      </c>
      <c r="Y196" s="246" t="s">
        <v>227</v>
      </c>
      <c r="Z196" s="246" t="s">
        <v>227</v>
      </c>
      <c r="AA196" s="246" t="s">
        <v>229</v>
      </c>
      <c r="AB196" s="246" t="s">
        <v>227</v>
      </c>
      <c r="AC196" s="246" t="s">
        <v>227</v>
      </c>
      <c r="AD196" s="246" t="s">
        <v>229</v>
      </c>
      <c r="AE196" s="246" t="s">
        <v>227</v>
      </c>
      <c r="AF196" s="246" t="s">
        <v>227</v>
      </c>
      <c r="AG196" s="246" t="s">
        <v>227</v>
      </c>
      <c r="AH196" s="246" t="s">
        <v>227</v>
      </c>
      <c r="AI196" s="246" t="s">
        <v>227</v>
      </c>
      <c r="AJ196" s="246" t="s">
        <v>229</v>
      </c>
      <c r="AK196" s="246" t="s">
        <v>227</v>
      </c>
      <c r="AL196" s="246" t="s">
        <v>227</v>
      </c>
      <c r="AM196" s="246" t="s">
        <v>227</v>
      </c>
      <c r="AN196" s="246" t="s">
        <v>227</v>
      </c>
      <c r="AO196" s="246" t="s">
        <v>229</v>
      </c>
      <c r="AP196" s="246" t="s">
        <v>229</v>
      </c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</row>
    <row r="197" spans="1:53" x14ac:dyDescent="0.3">
      <c r="A197" s="246">
        <v>201659</v>
      </c>
      <c r="B197" s="246" t="s">
        <v>2163</v>
      </c>
      <c r="C197" s="246" t="s">
        <v>229</v>
      </c>
      <c r="D197" s="246" t="s">
        <v>227</v>
      </c>
      <c r="E197" s="246" t="s">
        <v>229</v>
      </c>
      <c r="F197" s="246" t="s">
        <v>227</v>
      </c>
      <c r="G197" s="246" t="s">
        <v>227</v>
      </c>
      <c r="H197" s="246" t="s">
        <v>229</v>
      </c>
      <c r="I197" s="246" t="s">
        <v>229</v>
      </c>
      <c r="J197" s="246" t="s">
        <v>227</v>
      </c>
      <c r="K197" s="246" t="s">
        <v>227</v>
      </c>
      <c r="L197" s="246" t="s">
        <v>229</v>
      </c>
      <c r="M197" s="246" t="s">
        <v>229</v>
      </c>
      <c r="N197" s="246" t="s">
        <v>227</v>
      </c>
      <c r="O197" s="246" t="s">
        <v>229</v>
      </c>
      <c r="P197" s="246" t="s">
        <v>229</v>
      </c>
      <c r="Q197" s="246" t="s">
        <v>229</v>
      </c>
      <c r="R197" s="246" t="s">
        <v>227</v>
      </c>
      <c r="S197" s="246" t="s">
        <v>227</v>
      </c>
      <c r="T197" s="246" t="s">
        <v>227</v>
      </c>
      <c r="U197" s="246" t="s">
        <v>227</v>
      </c>
      <c r="V197" s="246" t="s">
        <v>227</v>
      </c>
      <c r="W197" s="246" t="s">
        <v>227</v>
      </c>
      <c r="X197" s="246" t="s">
        <v>227</v>
      </c>
      <c r="Y197" s="246" t="s">
        <v>227</v>
      </c>
      <c r="Z197" s="246" t="s">
        <v>227</v>
      </c>
      <c r="AA197" s="246" t="s">
        <v>227</v>
      </c>
      <c r="AB197" s="246" t="s">
        <v>229</v>
      </c>
      <c r="AC197" s="246" t="s">
        <v>229</v>
      </c>
      <c r="AD197" s="246" t="s">
        <v>229</v>
      </c>
      <c r="AE197" s="246" t="s">
        <v>227</v>
      </c>
      <c r="AF197" s="246" t="s">
        <v>227</v>
      </c>
      <c r="AG197" s="246" t="s">
        <v>229</v>
      </c>
      <c r="AH197" s="246" t="s">
        <v>227</v>
      </c>
      <c r="AI197" s="246" t="s">
        <v>227</v>
      </c>
      <c r="AJ197" s="246" t="s">
        <v>229</v>
      </c>
      <c r="AK197" s="246" t="s">
        <v>229</v>
      </c>
      <c r="AL197" s="246" t="s">
        <v>229</v>
      </c>
      <c r="AM197" s="246" t="s">
        <v>227</v>
      </c>
      <c r="AN197" s="246" t="s">
        <v>227</v>
      </c>
      <c r="AO197" s="246" t="s">
        <v>227</v>
      </c>
      <c r="AP197" s="246" t="s">
        <v>229</v>
      </c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</row>
    <row r="198" spans="1:53" x14ac:dyDescent="0.3">
      <c r="A198" s="246">
        <v>201666</v>
      </c>
      <c r="B198" s="246" t="s">
        <v>2163</v>
      </c>
      <c r="C198" s="246" t="s">
        <v>228</v>
      </c>
      <c r="D198" s="246" t="s">
        <v>228</v>
      </c>
      <c r="E198" s="246" t="s">
        <v>228</v>
      </c>
      <c r="F198" s="246" t="s">
        <v>228</v>
      </c>
      <c r="G198" s="246" t="s">
        <v>228</v>
      </c>
      <c r="H198" s="246" t="s">
        <v>228</v>
      </c>
      <c r="I198" s="246" t="s">
        <v>228</v>
      </c>
      <c r="J198" s="246" t="s">
        <v>228</v>
      </c>
      <c r="K198" s="246" t="s">
        <v>228</v>
      </c>
      <c r="L198" s="246" t="s">
        <v>228</v>
      </c>
      <c r="M198" s="246" t="s">
        <v>228</v>
      </c>
      <c r="N198" s="246" t="s">
        <v>228</v>
      </c>
      <c r="O198" s="246" t="s">
        <v>228</v>
      </c>
      <c r="P198" s="246" t="s">
        <v>229</v>
      </c>
      <c r="Q198" s="246" t="s">
        <v>228</v>
      </c>
      <c r="R198" s="246" t="s">
        <v>227</v>
      </c>
      <c r="S198" s="246" t="s">
        <v>228</v>
      </c>
      <c r="T198" s="246" t="s">
        <v>228</v>
      </c>
      <c r="U198" s="246" t="s">
        <v>228</v>
      </c>
      <c r="V198" s="246" t="s">
        <v>228</v>
      </c>
      <c r="W198" s="246" t="s">
        <v>228</v>
      </c>
      <c r="X198" s="246" t="s">
        <v>227</v>
      </c>
      <c r="Y198" s="246" t="s">
        <v>227</v>
      </c>
      <c r="Z198" s="246" t="s">
        <v>227</v>
      </c>
      <c r="AA198" s="246" t="s">
        <v>229</v>
      </c>
      <c r="AB198" s="246" t="s">
        <v>229</v>
      </c>
      <c r="AC198" s="246" t="s">
        <v>227</v>
      </c>
      <c r="AD198" s="246" t="s">
        <v>227</v>
      </c>
      <c r="AE198" s="246" t="s">
        <v>227</v>
      </c>
      <c r="AF198" s="246" t="s">
        <v>227</v>
      </c>
      <c r="AG198" s="246" t="s">
        <v>227</v>
      </c>
      <c r="AH198" s="246" t="s">
        <v>227</v>
      </c>
      <c r="AI198" s="246" t="s">
        <v>227</v>
      </c>
      <c r="AJ198" s="246" t="s">
        <v>229</v>
      </c>
      <c r="AK198" s="246" t="s">
        <v>229</v>
      </c>
      <c r="AL198" s="246" t="s">
        <v>229</v>
      </c>
      <c r="AM198" s="246" t="s">
        <v>227</v>
      </c>
      <c r="AN198" s="246" t="s">
        <v>227</v>
      </c>
      <c r="AO198" s="246" t="s">
        <v>227</v>
      </c>
      <c r="AP198" s="246" t="s">
        <v>227</v>
      </c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</row>
    <row r="199" spans="1:53" x14ac:dyDescent="0.3">
      <c r="A199" s="246">
        <v>201670</v>
      </c>
      <c r="B199" s="246" t="s">
        <v>2163</v>
      </c>
      <c r="C199" s="246" t="s">
        <v>227</v>
      </c>
      <c r="D199" s="246" t="s">
        <v>229</v>
      </c>
      <c r="E199" s="246" t="s">
        <v>227</v>
      </c>
      <c r="F199" s="246" t="s">
        <v>229</v>
      </c>
      <c r="G199" s="246" t="s">
        <v>227</v>
      </c>
      <c r="H199" s="246" t="s">
        <v>229</v>
      </c>
      <c r="I199" s="246" t="s">
        <v>229</v>
      </c>
      <c r="J199" s="246" t="s">
        <v>227</v>
      </c>
      <c r="K199" s="246" t="s">
        <v>227</v>
      </c>
      <c r="L199" s="246" t="s">
        <v>229</v>
      </c>
      <c r="M199" s="246" t="s">
        <v>228</v>
      </c>
      <c r="N199" s="246" t="s">
        <v>227</v>
      </c>
      <c r="O199" s="246" t="s">
        <v>227</v>
      </c>
      <c r="P199" s="246" t="s">
        <v>227</v>
      </c>
      <c r="Q199" s="246" t="s">
        <v>227</v>
      </c>
      <c r="R199" s="246" t="s">
        <v>227</v>
      </c>
      <c r="S199" s="246" t="s">
        <v>227</v>
      </c>
      <c r="T199" s="246" t="s">
        <v>229</v>
      </c>
      <c r="U199" s="246" t="s">
        <v>229</v>
      </c>
      <c r="V199" s="246" t="s">
        <v>228</v>
      </c>
      <c r="W199" s="246" t="s">
        <v>229</v>
      </c>
      <c r="X199" s="246" t="s">
        <v>227</v>
      </c>
      <c r="Y199" s="246" t="s">
        <v>229</v>
      </c>
      <c r="Z199" s="246" t="s">
        <v>227</v>
      </c>
      <c r="AA199" s="246" t="s">
        <v>229</v>
      </c>
      <c r="AB199" s="246" t="s">
        <v>227</v>
      </c>
      <c r="AC199" s="246" t="s">
        <v>227</v>
      </c>
      <c r="AD199" s="246" t="s">
        <v>229</v>
      </c>
      <c r="AE199" s="246" t="s">
        <v>227</v>
      </c>
      <c r="AF199" s="246" t="s">
        <v>227</v>
      </c>
      <c r="AG199" s="246" t="s">
        <v>227</v>
      </c>
      <c r="AH199" s="246" t="s">
        <v>227</v>
      </c>
      <c r="AI199" s="246" t="s">
        <v>227</v>
      </c>
      <c r="AJ199" s="246" t="s">
        <v>229</v>
      </c>
      <c r="AK199" s="246" t="s">
        <v>229</v>
      </c>
      <c r="AL199" s="246" t="s">
        <v>229</v>
      </c>
      <c r="AM199" s="246" t="s">
        <v>229</v>
      </c>
      <c r="AN199" s="246" t="s">
        <v>229</v>
      </c>
      <c r="AO199" s="246" t="s">
        <v>228</v>
      </c>
      <c r="AP199" s="246" t="s">
        <v>228</v>
      </c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</row>
    <row r="200" spans="1:53" x14ac:dyDescent="0.3">
      <c r="A200" s="246">
        <v>201687</v>
      </c>
      <c r="B200" s="246" t="s">
        <v>2163</v>
      </c>
      <c r="C200" s="246" t="s">
        <v>227</v>
      </c>
      <c r="D200" s="246" t="s">
        <v>227</v>
      </c>
      <c r="E200" s="246" t="s">
        <v>229</v>
      </c>
      <c r="F200" s="246" t="s">
        <v>229</v>
      </c>
      <c r="G200" s="246" t="s">
        <v>227</v>
      </c>
      <c r="H200" s="246" t="s">
        <v>227</v>
      </c>
      <c r="I200" s="246" t="s">
        <v>229</v>
      </c>
      <c r="J200" s="246" t="s">
        <v>229</v>
      </c>
      <c r="K200" s="246" t="s">
        <v>229</v>
      </c>
      <c r="L200" s="246" t="s">
        <v>227</v>
      </c>
      <c r="M200" s="246" t="s">
        <v>227</v>
      </c>
      <c r="N200" s="246" t="s">
        <v>227</v>
      </c>
      <c r="O200" s="246" t="s">
        <v>229</v>
      </c>
      <c r="P200" s="246" t="s">
        <v>227</v>
      </c>
      <c r="Q200" s="246" t="s">
        <v>229</v>
      </c>
      <c r="R200" s="246" t="s">
        <v>229</v>
      </c>
      <c r="S200" s="246" t="s">
        <v>227</v>
      </c>
      <c r="T200" s="246" t="s">
        <v>229</v>
      </c>
      <c r="U200" s="246" t="s">
        <v>227</v>
      </c>
      <c r="V200" s="246" t="s">
        <v>227</v>
      </c>
      <c r="W200" s="246" t="s">
        <v>227</v>
      </c>
      <c r="X200" s="246" t="s">
        <v>227</v>
      </c>
      <c r="Y200" s="246" t="s">
        <v>227</v>
      </c>
      <c r="Z200" s="246" t="s">
        <v>229</v>
      </c>
      <c r="AA200" s="246" t="s">
        <v>227</v>
      </c>
      <c r="AB200" s="246" t="s">
        <v>227</v>
      </c>
      <c r="AC200" s="246" t="s">
        <v>229</v>
      </c>
      <c r="AD200" s="246" t="s">
        <v>227</v>
      </c>
      <c r="AE200" s="246" t="s">
        <v>227</v>
      </c>
      <c r="AF200" s="246" t="s">
        <v>227</v>
      </c>
      <c r="AG200" s="246" t="s">
        <v>227</v>
      </c>
      <c r="AH200" s="246" t="s">
        <v>227</v>
      </c>
      <c r="AI200" s="246" t="s">
        <v>227</v>
      </c>
      <c r="AJ200" s="246" t="s">
        <v>227</v>
      </c>
      <c r="AK200" s="246" t="s">
        <v>228</v>
      </c>
      <c r="AL200" s="246" t="s">
        <v>227</v>
      </c>
      <c r="AM200" s="246" t="s">
        <v>229</v>
      </c>
      <c r="AN200" s="246" t="s">
        <v>227</v>
      </c>
      <c r="AO200" s="246" t="s">
        <v>227</v>
      </c>
      <c r="AP200" s="246" t="s">
        <v>227</v>
      </c>
      <c r="AQ200" s="246"/>
      <c r="AR200" s="246"/>
      <c r="AS200" s="246"/>
      <c r="AT200" s="246"/>
      <c r="AU200" s="246"/>
      <c r="AV200" s="246"/>
      <c r="AW200" s="246"/>
      <c r="AX200" s="246"/>
      <c r="AY200" s="246"/>
      <c r="AZ200" s="246"/>
      <c r="BA200" s="246"/>
    </row>
    <row r="201" spans="1:53" x14ac:dyDescent="0.3">
      <c r="A201" s="246">
        <v>201722</v>
      </c>
      <c r="B201" s="246" t="s">
        <v>2163</v>
      </c>
      <c r="C201" s="246" t="s">
        <v>228</v>
      </c>
      <c r="D201" s="246" t="s">
        <v>228</v>
      </c>
      <c r="E201" s="246" t="s">
        <v>228</v>
      </c>
      <c r="F201" s="246" t="s">
        <v>228</v>
      </c>
      <c r="G201" s="246" t="s">
        <v>228</v>
      </c>
      <c r="H201" s="246" t="s">
        <v>229</v>
      </c>
      <c r="I201" s="246" t="s">
        <v>228</v>
      </c>
      <c r="J201" s="246" t="s">
        <v>227</v>
      </c>
      <c r="K201" s="246" t="s">
        <v>227</v>
      </c>
      <c r="L201" s="246" t="s">
        <v>228</v>
      </c>
      <c r="M201" s="246" t="s">
        <v>229</v>
      </c>
      <c r="N201" s="246" t="s">
        <v>229</v>
      </c>
      <c r="O201" s="246" t="s">
        <v>228</v>
      </c>
      <c r="P201" s="246" t="s">
        <v>229</v>
      </c>
      <c r="Q201" s="246" t="s">
        <v>227</v>
      </c>
      <c r="R201" s="246" t="s">
        <v>229</v>
      </c>
      <c r="S201" s="246" t="s">
        <v>227</v>
      </c>
      <c r="T201" s="246" t="s">
        <v>229</v>
      </c>
      <c r="U201" s="246" t="s">
        <v>229</v>
      </c>
      <c r="V201" s="246" t="s">
        <v>229</v>
      </c>
      <c r="W201" s="246" t="s">
        <v>229</v>
      </c>
      <c r="X201" s="246" t="s">
        <v>229</v>
      </c>
      <c r="Y201" s="246" t="s">
        <v>227</v>
      </c>
      <c r="Z201" s="246" t="s">
        <v>229</v>
      </c>
      <c r="AA201" s="246" t="s">
        <v>229</v>
      </c>
      <c r="AB201" s="246" t="s">
        <v>229</v>
      </c>
      <c r="AC201" s="246" t="s">
        <v>229</v>
      </c>
      <c r="AD201" s="246" t="s">
        <v>229</v>
      </c>
      <c r="AE201" s="246" t="s">
        <v>227</v>
      </c>
      <c r="AF201" s="246" t="s">
        <v>229</v>
      </c>
      <c r="AG201" s="246" t="s">
        <v>229</v>
      </c>
      <c r="AH201" s="246" t="s">
        <v>227</v>
      </c>
      <c r="AI201" s="246" t="s">
        <v>227</v>
      </c>
      <c r="AJ201" s="246" t="s">
        <v>229</v>
      </c>
      <c r="AK201" s="246" t="s">
        <v>229</v>
      </c>
      <c r="AL201" s="246" t="s">
        <v>227</v>
      </c>
      <c r="AM201" s="246" t="s">
        <v>227</v>
      </c>
      <c r="AN201" s="246" t="s">
        <v>227</v>
      </c>
      <c r="AO201" s="246" t="s">
        <v>229</v>
      </c>
      <c r="AP201" s="246" t="s">
        <v>228</v>
      </c>
      <c r="AQ201" s="246"/>
      <c r="AR201" s="246"/>
      <c r="AS201" s="246"/>
      <c r="AT201" s="246"/>
      <c r="AU201" s="246"/>
      <c r="AV201" s="246"/>
      <c r="AW201" s="246"/>
      <c r="AX201" s="246"/>
      <c r="AY201" s="246"/>
      <c r="AZ201" s="246"/>
      <c r="BA201" s="246"/>
    </row>
    <row r="202" spans="1:53" x14ac:dyDescent="0.3">
      <c r="A202" s="246">
        <v>201799</v>
      </c>
      <c r="B202" s="246" t="s">
        <v>2163</v>
      </c>
      <c r="C202" s="246" t="s">
        <v>229</v>
      </c>
      <c r="D202" s="246" t="s">
        <v>227</v>
      </c>
      <c r="E202" s="246" t="s">
        <v>227</v>
      </c>
      <c r="F202" s="246" t="s">
        <v>227</v>
      </c>
      <c r="G202" s="246" t="s">
        <v>229</v>
      </c>
      <c r="H202" s="246" t="s">
        <v>227</v>
      </c>
      <c r="I202" s="246" t="s">
        <v>229</v>
      </c>
      <c r="J202" s="246" t="s">
        <v>229</v>
      </c>
      <c r="K202" s="246" t="s">
        <v>227</v>
      </c>
      <c r="L202" s="246" t="s">
        <v>227</v>
      </c>
      <c r="M202" s="246" t="s">
        <v>229</v>
      </c>
      <c r="N202" s="246" t="s">
        <v>227</v>
      </c>
      <c r="O202" s="246" t="s">
        <v>227</v>
      </c>
      <c r="P202" s="246" t="s">
        <v>227</v>
      </c>
      <c r="Q202" s="246" t="s">
        <v>227</v>
      </c>
      <c r="R202" s="246" t="s">
        <v>227</v>
      </c>
      <c r="S202" s="246" t="s">
        <v>227</v>
      </c>
      <c r="T202" s="246" t="s">
        <v>227</v>
      </c>
      <c r="U202" s="246" t="s">
        <v>227</v>
      </c>
      <c r="V202" s="246" t="s">
        <v>227</v>
      </c>
      <c r="W202" s="246" t="s">
        <v>227</v>
      </c>
      <c r="X202" s="246" t="s">
        <v>229</v>
      </c>
      <c r="Y202" s="246" t="s">
        <v>227</v>
      </c>
      <c r="Z202" s="246" t="s">
        <v>227</v>
      </c>
      <c r="AA202" s="246" t="s">
        <v>229</v>
      </c>
      <c r="AB202" s="246" t="s">
        <v>227</v>
      </c>
      <c r="AC202" s="246" t="s">
        <v>227</v>
      </c>
      <c r="AD202" s="246" t="s">
        <v>227</v>
      </c>
      <c r="AE202" s="246" t="s">
        <v>227</v>
      </c>
      <c r="AF202" s="246" t="s">
        <v>227</v>
      </c>
      <c r="AG202" s="246" t="s">
        <v>227</v>
      </c>
      <c r="AH202" s="246" t="s">
        <v>229</v>
      </c>
      <c r="AI202" s="246" t="s">
        <v>229</v>
      </c>
      <c r="AJ202" s="246" t="s">
        <v>227</v>
      </c>
      <c r="AK202" s="246" t="s">
        <v>227</v>
      </c>
      <c r="AL202" s="246" t="s">
        <v>227</v>
      </c>
      <c r="AM202" s="246" t="s">
        <v>229</v>
      </c>
      <c r="AN202" s="246" t="s">
        <v>227</v>
      </c>
      <c r="AO202" s="246" t="s">
        <v>229</v>
      </c>
      <c r="AP202" s="246" t="s">
        <v>227</v>
      </c>
      <c r="AQ202" s="246"/>
      <c r="AR202" s="246"/>
      <c r="AS202" s="246"/>
      <c r="AT202" s="246"/>
      <c r="AU202" s="246"/>
      <c r="AV202" s="246"/>
      <c r="AW202" s="246"/>
      <c r="AX202" s="246"/>
      <c r="AY202" s="246"/>
      <c r="AZ202" s="246"/>
      <c r="BA202" s="246"/>
    </row>
    <row r="203" spans="1:53" x14ac:dyDescent="0.3">
      <c r="A203" s="246">
        <v>201872</v>
      </c>
      <c r="B203" s="246" t="s">
        <v>2163</v>
      </c>
      <c r="C203" s="246" t="s">
        <v>227</v>
      </c>
      <c r="D203" s="246" t="s">
        <v>229</v>
      </c>
      <c r="E203" s="246" t="s">
        <v>227</v>
      </c>
      <c r="F203" s="246" t="s">
        <v>229</v>
      </c>
      <c r="G203" s="246" t="s">
        <v>227</v>
      </c>
      <c r="H203" s="246" t="s">
        <v>229</v>
      </c>
      <c r="I203" s="246" t="s">
        <v>229</v>
      </c>
      <c r="J203" s="246" t="s">
        <v>227</v>
      </c>
      <c r="K203" s="246" t="s">
        <v>229</v>
      </c>
      <c r="L203" s="246" t="s">
        <v>229</v>
      </c>
      <c r="M203" s="246" t="s">
        <v>229</v>
      </c>
      <c r="N203" s="246" t="s">
        <v>229</v>
      </c>
      <c r="O203" s="246" t="s">
        <v>227</v>
      </c>
      <c r="P203" s="246" t="s">
        <v>229</v>
      </c>
      <c r="Q203" s="246" t="s">
        <v>227</v>
      </c>
      <c r="R203" s="246" t="s">
        <v>227</v>
      </c>
      <c r="S203" s="246" t="s">
        <v>227</v>
      </c>
      <c r="T203" s="246" t="s">
        <v>229</v>
      </c>
      <c r="U203" s="246" t="s">
        <v>227</v>
      </c>
      <c r="V203" s="246" t="s">
        <v>227</v>
      </c>
      <c r="W203" s="246" t="s">
        <v>227</v>
      </c>
      <c r="X203" s="246" t="s">
        <v>227</v>
      </c>
      <c r="Y203" s="246" t="s">
        <v>229</v>
      </c>
      <c r="Z203" s="246" t="s">
        <v>227</v>
      </c>
      <c r="AA203" s="246" t="s">
        <v>227</v>
      </c>
      <c r="AB203" s="246" t="s">
        <v>229</v>
      </c>
      <c r="AC203" s="246" t="s">
        <v>229</v>
      </c>
      <c r="AD203" s="246" t="s">
        <v>227</v>
      </c>
      <c r="AE203" s="246" t="s">
        <v>227</v>
      </c>
      <c r="AF203" s="246" t="s">
        <v>229</v>
      </c>
      <c r="AG203" s="246" t="s">
        <v>227</v>
      </c>
      <c r="AH203" s="246" t="s">
        <v>227</v>
      </c>
      <c r="AI203" s="246" t="s">
        <v>229</v>
      </c>
      <c r="AJ203" s="246" t="s">
        <v>227</v>
      </c>
      <c r="AK203" s="246" t="s">
        <v>227</v>
      </c>
      <c r="AL203" s="246" t="s">
        <v>227</v>
      </c>
      <c r="AM203" s="246" t="s">
        <v>227</v>
      </c>
      <c r="AN203" s="246" t="s">
        <v>229</v>
      </c>
      <c r="AO203" s="246" t="s">
        <v>229</v>
      </c>
      <c r="AP203" s="246" t="s">
        <v>227</v>
      </c>
      <c r="AQ203" s="246"/>
      <c r="AR203" s="246"/>
      <c r="AS203" s="246"/>
      <c r="AT203" s="246"/>
      <c r="AU203" s="246"/>
      <c r="AV203" s="246"/>
      <c r="AW203" s="246"/>
      <c r="AX203" s="246"/>
      <c r="AY203" s="246"/>
      <c r="AZ203" s="246"/>
      <c r="BA203" s="246"/>
    </row>
    <row r="204" spans="1:53" x14ac:dyDescent="0.3">
      <c r="A204" s="246">
        <v>201893</v>
      </c>
      <c r="B204" s="246" t="s">
        <v>2163</v>
      </c>
      <c r="C204" s="246" t="s">
        <v>227</v>
      </c>
      <c r="D204" s="246" t="s">
        <v>227</v>
      </c>
      <c r="E204" s="246" t="s">
        <v>229</v>
      </c>
      <c r="F204" s="246" t="s">
        <v>229</v>
      </c>
      <c r="G204" s="246" t="s">
        <v>229</v>
      </c>
      <c r="H204" s="246" t="s">
        <v>229</v>
      </c>
      <c r="I204" s="246" t="s">
        <v>227</v>
      </c>
      <c r="J204" s="246" t="s">
        <v>227</v>
      </c>
      <c r="K204" s="246" t="s">
        <v>229</v>
      </c>
      <c r="L204" s="246" t="s">
        <v>227</v>
      </c>
      <c r="M204" s="246" t="s">
        <v>227</v>
      </c>
      <c r="N204" s="246" t="s">
        <v>229</v>
      </c>
      <c r="O204" s="246" t="s">
        <v>227</v>
      </c>
      <c r="P204" s="246" t="s">
        <v>227</v>
      </c>
      <c r="Q204" s="246" t="s">
        <v>227</v>
      </c>
      <c r="R204" s="246" t="s">
        <v>229</v>
      </c>
      <c r="S204" s="246" t="s">
        <v>227</v>
      </c>
      <c r="T204" s="246" t="s">
        <v>229</v>
      </c>
      <c r="U204" s="246" t="s">
        <v>229</v>
      </c>
      <c r="V204" s="246" t="s">
        <v>227</v>
      </c>
      <c r="W204" s="246" t="s">
        <v>229</v>
      </c>
      <c r="X204" s="246" t="s">
        <v>227</v>
      </c>
      <c r="Y204" s="246" t="s">
        <v>227</v>
      </c>
      <c r="Z204" s="246" t="s">
        <v>229</v>
      </c>
      <c r="AA204" s="246" t="s">
        <v>229</v>
      </c>
      <c r="AB204" s="246" t="s">
        <v>227</v>
      </c>
      <c r="AC204" s="246" t="s">
        <v>229</v>
      </c>
      <c r="AD204" s="246" t="s">
        <v>227</v>
      </c>
      <c r="AE204" s="246" t="s">
        <v>229</v>
      </c>
      <c r="AF204" s="246" t="s">
        <v>229</v>
      </c>
      <c r="AG204" s="246" t="s">
        <v>228</v>
      </c>
      <c r="AH204" s="246" t="s">
        <v>228</v>
      </c>
      <c r="AI204" s="246" t="s">
        <v>228</v>
      </c>
      <c r="AJ204" s="246" t="s">
        <v>228</v>
      </c>
      <c r="AK204" s="246" t="s">
        <v>228</v>
      </c>
      <c r="AL204" s="246" t="s">
        <v>227</v>
      </c>
      <c r="AM204" s="246" t="s">
        <v>227</v>
      </c>
      <c r="AN204" s="246" t="s">
        <v>229</v>
      </c>
      <c r="AO204" s="246" t="s">
        <v>229</v>
      </c>
      <c r="AP204" s="246" t="s">
        <v>229</v>
      </c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6"/>
      <c r="BA204" s="246"/>
    </row>
    <row r="205" spans="1:53" x14ac:dyDescent="0.3">
      <c r="A205" s="246">
        <v>201902</v>
      </c>
      <c r="B205" s="246" t="s">
        <v>2163</v>
      </c>
      <c r="C205" s="246" t="s">
        <v>228</v>
      </c>
      <c r="D205" s="246" t="s">
        <v>228</v>
      </c>
      <c r="E205" s="246" t="s">
        <v>228</v>
      </c>
      <c r="F205" s="246" t="s">
        <v>228</v>
      </c>
      <c r="G205" s="246" t="s">
        <v>228</v>
      </c>
      <c r="H205" s="246" t="s">
        <v>228</v>
      </c>
      <c r="I205" s="246" t="s">
        <v>228</v>
      </c>
      <c r="J205" s="246" t="s">
        <v>228</v>
      </c>
      <c r="K205" s="246" t="s">
        <v>228</v>
      </c>
      <c r="L205" s="246" t="s">
        <v>228</v>
      </c>
      <c r="M205" s="246" t="s">
        <v>228</v>
      </c>
      <c r="N205" s="246" t="s">
        <v>228</v>
      </c>
      <c r="O205" s="246" t="s">
        <v>228</v>
      </c>
      <c r="P205" s="246" t="s">
        <v>228</v>
      </c>
      <c r="Q205" s="246" t="s">
        <v>228</v>
      </c>
      <c r="R205" s="246" t="s">
        <v>228</v>
      </c>
      <c r="S205" s="246" t="s">
        <v>228</v>
      </c>
      <c r="T205" s="246" t="s">
        <v>228</v>
      </c>
      <c r="U205" s="246" t="s">
        <v>228</v>
      </c>
      <c r="V205" s="246" t="s">
        <v>228</v>
      </c>
      <c r="W205" s="246" t="s">
        <v>228</v>
      </c>
      <c r="X205" s="246" t="s">
        <v>227</v>
      </c>
      <c r="Y205" s="246" t="s">
        <v>228</v>
      </c>
      <c r="Z205" s="246" t="s">
        <v>229</v>
      </c>
      <c r="AA205" s="246" t="s">
        <v>228</v>
      </c>
      <c r="AB205" s="246" t="s">
        <v>228</v>
      </c>
      <c r="AC205" s="246" t="s">
        <v>228</v>
      </c>
      <c r="AD205" s="246" t="s">
        <v>228</v>
      </c>
      <c r="AE205" s="246" t="s">
        <v>227</v>
      </c>
      <c r="AF205" s="246" t="s">
        <v>227</v>
      </c>
      <c r="AG205" s="246" t="s">
        <v>227</v>
      </c>
      <c r="AH205" s="246" t="s">
        <v>229</v>
      </c>
      <c r="AI205" s="246" t="s">
        <v>227</v>
      </c>
      <c r="AJ205" s="246" t="s">
        <v>229</v>
      </c>
      <c r="AK205" s="246" t="s">
        <v>227</v>
      </c>
      <c r="AL205" s="246" t="s">
        <v>227</v>
      </c>
      <c r="AM205" s="246" t="s">
        <v>227</v>
      </c>
      <c r="AN205" s="246" t="s">
        <v>227</v>
      </c>
      <c r="AO205" s="246" t="s">
        <v>229</v>
      </c>
      <c r="AP205" s="246" t="s">
        <v>227</v>
      </c>
      <c r="AQ205" s="246"/>
      <c r="AR205" s="246"/>
      <c r="AS205" s="246"/>
      <c r="AT205" s="246"/>
      <c r="AU205" s="246"/>
      <c r="AV205" s="246"/>
      <c r="AW205" s="246"/>
      <c r="AX205" s="246"/>
      <c r="AY205" s="246"/>
      <c r="AZ205" s="246"/>
      <c r="BA205" s="246"/>
    </row>
    <row r="206" spans="1:53" x14ac:dyDescent="0.3">
      <c r="A206" s="246">
        <v>202012</v>
      </c>
      <c r="B206" s="246" t="s">
        <v>2163</v>
      </c>
      <c r="C206" s="246" t="s">
        <v>229</v>
      </c>
      <c r="D206" s="246" t="s">
        <v>229</v>
      </c>
      <c r="E206" s="246" t="s">
        <v>229</v>
      </c>
      <c r="F206" s="246" t="s">
        <v>227</v>
      </c>
      <c r="G206" s="246" t="s">
        <v>227</v>
      </c>
      <c r="H206" s="246" t="s">
        <v>227</v>
      </c>
      <c r="I206" s="246" t="s">
        <v>229</v>
      </c>
      <c r="J206" s="246" t="s">
        <v>229</v>
      </c>
      <c r="K206" s="246" t="s">
        <v>229</v>
      </c>
      <c r="L206" s="246" t="s">
        <v>229</v>
      </c>
      <c r="M206" s="246" t="s">
        <v>227</v>
      </c>
      <c r="N206" s="246" t="s">
        <v>229</v>
      </c>
      <c r="O206" s="246" t="s">
        <v>229</v>
      </c>
      <c r="P206" s="246" t="s">
        <v>229</v>
      </c>
      <c r="Q206" s="246" t="s">
        <v>229</v>
      </c>
      <c r="R206" s="246" t="s">
        <v>228</v>
      </c>
      <c r="S206" s="246" t="s">
        <v>229</v>
      </c>
      <c r="T206" s="246" t="s">
        <v>229</v>
      </c>
      <c r="U206" s="246" t="s">
        <v>229</v>
      </c>
      <c r="V206" s="246" t="s">
        <v>229</v>
      </c>
      <c r="W206" s="246" t="s">
        <v>229</v>
      </c>
      <c r="X206" s="246" t="s">
        <v>229</v>
      </c>
      <c r="Y206" s="246" t="s">
        <v>229</v>
      </c>
      <c r="Z206" s="246" t="s">
        <v>228</v>
      </c>
      <c r="AA206" s="246" t="s">
        <v>229</v>
      </c>
      <c r="AB206" s="246" t="s">
        <v>229</v>
      </c>
      <c r="AC206" s="246" t="s">
        <v>229</v>
      </c>
      <c r="AD206" s="246" t="s">
        <v>229</v>
      </c>
      <c r="AE206" s="246" t="s">
        <v>229</v>
      </c>
      <c r="AF206" s="246" t="s">
        <v>227</v>
      </c>
      <c r="AG206" s="246" t="s">
        <v>228</v>
      </c>
      <c r="AH206" s="246" t="s">
        <v>229</v>
      </c>
      <c r="AI206" s="246" t="s">
        <v>229</v>
      </c>
      <c r="AJ206" s="246" t="s">
        <v>228</v>
      </c>
      <c r="AK206" s="246" t="s">
        <v>229</v>
      </c>
      <c r="AL206" s="246" t="s">
        <v>229</v>
      </c>
      <c r="AM206" s="246" t="s">
        <v>229</v>
      </c>
      <c r="AN206" s="246" t="s">
        <v>228</v>
      </c>
      <c r="AO206" s="246" t="s">
        <v>228</v>
      </c>
      <c r="AP206" s="246" t="s">
        <v>228</v>
      </c>
      <c r="AQ206" s="246"/>
      <c r="AR206" s="246"/>
      <c r="AS206" s="246"/>
      <c r="AT206" s="246"/>
      <c r="AU206" s="246"/>
      <c r="AV206" s="246"/>
      <c r="AW206" s="246"/>
      <c r="AX206" s="246"/>
      <c r="AY206" s="246"/>
      <c r="AZ206" s="246"/>
      <c r="BA206" s="246"/>
    </row>
    <row r="207" spans="1:53" x14ac:dyDescent="0.3">
      <c r="A207" s="250">
        <v>202148</v>
      </c>
      <c r="B207" s="246" t="s">
        <v>2163</v>
      </c>
      <c r="C207" s="250" t="s">
        <v>227</v>
      </c>
      <c r="D207" s="250" t="s">
        <v>229</v>
      </c>
      <c r="E207" s="250" t="s">
        <v>229</v>
      </c>
      <c r="F207" s="250" t="s">
        <v>229</v>
      </c>
      <c r="G207" s="250" t="s">
        <v>227</v>
      </c>
      <c r="H207" s="250" t="s">
        <v>227</v>
      </c>
      <c r="I207" s="250" t="s">
        <v>229</v>
      </c>
      <c r="J207" s="250" t="s">
        <v>229</v>
      </c>
      <c r="K207" s="250" t="s">
        <v>229</v>
      </c>
      <c r="L207" s="250" t="s">
        <v>229</v>
      </c>
      <c r="M207" s="250" t="s">
        <v>227</v>
      </c>
      <c r="N207" s="250" t="s">
        <v>229</v>
      </c>
      <c r="O207" s="250" t="s">
        <v>227</v>
      </c>
      <c r="P207" s="250" t="s">
        <v>229</v>
      </c>
      <c r="Q207" s="250" t="s">
        <v>229</v>
      </c>
      <c r="R207" s="250" t="s">
        <v>227</v>
      </c>
      <c r="S207" s="250" t="s">
        <v>229</v>
      </c>
      <c r="T207" s="250" t="s">
        <v>229</v>
      </c>
      <c r="U207" s="250" t="s">
        <v>229</v>
      </c>
      <c r="V207" s="250" t="s">
        <v>229</v>
      </c>
      <c r="W207" s="250" t="s">
        <v>227</v>
      </c>
      <c r="X207" s="250" t="s">
        <v>227</v>
      </c>
      <c r="Y207" s="250" t="s">
        <v>227</v>
      </c>
      <c r="Z207" s="250" t="s">
        <v>229</v>
      </c>
      <c r="AA207" s="250" t="s">
        <v>229</v>
      </c>
      <c r="AB207" s="250" t="s">
        <v>229</v>
      </c>
      <c r="AC207" s="250" t="s">
        <v>229</v>
      </c>
      <c r="AD207" s="250" t="s">
        <v>229</v>
      </c>
      <c r="AE207" s="250" t="s">
        <v>229</v>
      </c>
      <c r="AF207" s="250" t="s">
        <v>229</v>
      </c>
      <c r="AG207" s="250" t="s">
        <v>229</v>
      </c>
      <c r="AH207" s="250" t="s">
        <v>227</v>
      </c>
      <c r="AI207" s="250" t="s">
        <v>227</v>
      </c>
      <c r="AJ207" s="250" t="s">
        <v>227</v>
      </c>
      <c r="AK207" s="250" t="s">
        <v>229</v>
      </c>
      <c r="AL207" s="250" t="s">
        <v>227</v>
      </c>
      <c r="AM207" s="250" t="s">
        <v>227</v>
      </c>
      <c r="AN207" s="250" t="s">
        <v>229</v>
      </c>
      <c r="AO207" s="250" t="s">
        <v>229</v>
      </c>
      <c r="AP207" s="250" t="s">
        <v>227</v>
      </c>
      <c r="AQ207" s="250"/>
      <c r="AR207" s="250"/>
      <c r="AS207" s="250"/>
      <c r="AT207" s="250"/>
      <c r="AU207" s="250"/>
      <c r="AV207" s="250"/>
      <c r="AW207" s="250"/>
      <c r="AX207" s="250"/>
      <c r="AY207" s="250"/>
      <c r="AZ207" s="250"/>
      <c r="BA207" s="250"/>
    </row>
    <row r="208" spans="1:53" x14ac:dyDescent="0.3">
      <c r="A208" s="246">
        <v>202150</v>
      </c>
      <c r="B208" s="246" t="s">
        <v>2163</v>
      </c>
      <c r="C208" s="246" t="s">
        <v>228</v>
      </c>
      <c r="D208" s="246" t="s">
        <v>228</v>
      </c>
      <c r="E208" s="246" t="s">
        <v>228</v>
      </c>
      <c r="F208" s="246" t="s">
        <v>228</v>
      </c>
      <c r="G208" s="246" t="s">
        <v>228</v>
      </c>
      <c r="H208" s="246" t="s">
        <v>228</v>
      </c>
      <c r="I208" s="246" t="s">
        <v>228</v>
      </c>
      <c r="J208" s="246" t="s">
        <v>228</v>
      </c>
      <c r="K208" s="246" t="s">
        <v>228</v>
      </c>
      <c r="L208" s="246" t="s">
        <v>228</v>
      </c>
      <c r="M208" s="246" t="s">
        <v>228</v>
      </c>
      <c r="N208" s="246" t="s">
        <v>229</v>
      </c>
      <c r="O208" s="246" t="s">
        <v>228</v>
      </c>
      <c r="P208" s="246" t="s">
        <v>228</v>
      </c>
      <c r="Q208" s="246" t="s">
        <v>229</v>
      </c>
      <c r="R208" s="246" t="s">
        <v>228</v>
      </c>
      <c r="S208" s="246" t="s">
        <v>227</v>
      </c>
      <c r="T208" s="246" t="s">
        <v>228</v>
      </c>
      <c r="U208" s="246" t="s">
        <v>228</v>
      </c>
      <c r="V208" s="246" t="s">
        <v>228</v>
      </c>
      <c r="W208" s="246" t="s">
        <v>227</v>
      </c>
      <c r="X208" s="246" t="s">
        <v>227</v>
      </c>
      <c r="Y208" s="246" t="s">
        <v>227</v>
      </c>
      <c r="Z208" s="246" t="s">
        <v>227</v>
      </c>
      <c r="AA208" s="246" t="s">
        <v>229</v>
      </c>
      <c r="AB208" s="246" t="s">
        <v>229</v>
      </c>
      <c r="AC208" s="246" t="s">
        <v>227</v>
      </c>
      <c r="AD208" s="246" t="s">
        <v>229</v>
      </c>
      <c r="AE208" s="246" t="s">
        <v>227</v>
      </c>
      <c r="AF208" s="246" t="s">
        <v>229</v>
      </c>
      <c r="AG208" s="246" t="s">
        <v>227</v>
      </c>
      <c r="AH208" s="246" t="s">
        <v>227</v>
      </c>
      <c r="AI208" s="246" t="s">
        <v>227</v>
      </c>
      <c r="AJ208" s="246" t="s">
        <v>227</v>
      </c>
      <c r="AK208" s="246" t="s">
        <v>227</v>
      </c>
      <c r="AL208" s="246" t="s">
        <v>227</v>
      </c>
      <c r="AM208" s="246" t="s">
        <v>227</v>
      </c>
      <c r="AN208" s="246" t="s">
        <v>229</v>
      </c>
      <c r="AO208" s="246" t="s">
        <v>227</v>
      </c>
      <c r="AP208" s="246" t="s">
        <v>227</v>
      </c>
      <c r="AQ208" s="246"/>
      <c r="AR208" s="246"/>
      <c r="AS208" s="246"/>
      <c r="AT208" s="246"/>
      <c r="AU208" s="246"/>
      <c r="AV208" s="246"/>
      <c r="AW208" s="246"/>
      <c r="AX208" s="246"/>
      <c r="AY208" s="246"/>
      <c r="AZ208" s="246"/>
      <c r="BA208" s="246"/>
    </row>
    <row r="209" spans="1:53" x14ac:dyDescent="0.3">
      <c r="A209" s="246">
        <v>202164</v>
      </c>
      <c r="B209" s="246" t="s">
        <v>2163</v>
      </c>
      <c r="C209" s="246" t="s">
        <v>229</v>
      </c>
      <c r="D209" s="246" t="s">
        <v>227</v>
      </c>
      <c r="E209" s="246" t="s">
        <v>229</v>
      </c>
      <c r="F209" s="246" t="s">
        <v>229</v>
      </c>
      <c r="G209" s="246" t="s">
        <v>227</v>
      </c>
      <c r="H209" s="246" t="s">
        <v>229</v>
      </c>
      <c r="I209" s="246" t="s">
        <v>229</v>
      </c>
      <c r="J209" s="246" t="s">
        <v>227</v>
      </c>
      <c r="K209" s="246" t="s">
        <v>229</v>
      </c>
      <c r="L209" s="246" t="s">
        <v>227</v>
      </c>
      <c r="M209" s="246" t="s">
        <v>227</v>
      </c>
      <c r="N209" s="246" t="s">
        <v>227</v>
      </c>
      <c r="O209" s="246" t="s">
        <v>227</v>
      </c>
      <c r="P209" s="246" t="s">
        <v>229</v>
      </c>
      <c r="Q209" s="246" t="s">
        <v>227</v>
      </c>
      <c r="R209" s="246" t="s">
        <v>227</v>
      </c>
      <c r="S209" s="246" t="s">
        <v>227</v>
      </c>
      <c r="T209" s="246" t="s">
        <v>227</v>
      </c>
      <c r="U209" s="246" t="s">
        <v>227</v>
      </c>
      <c r="V209" s="246" t="s">
        <v>227</v>
      </c>
      <c r="W209" s="246" t="s">
        <v>227</v>
      </c>
      <c r="X209" s="246" t="s">
        <v>227</v>
      </c>
      <c r="Y209" s="246" t="s">
        <v>227</v>
      </c>
      <c r="Z209" s="246" t="s">
        <v>229</v>
      </c>
      <c r="AA209" s="246" t="s">
        <v>227</v>
      </c>
      <c r="AB209" s="246" t="s">
        <v>227</v>
      </c>
      <c r="AC209" s="246" t="s">
        <v>227</v>
      </c>
      <c r="AD209" s="246" t="s">
        <v>229</v>
      </c>
      <c r="AE209" s="246" t="s">
        <v>227</v>
      </c>
      <c r="AF209" s="246" t="s">
        <v>229</v>
      </c>
      <c r="AG209" s="246" t="s">
        <v>227</v>
      </c>
      <c r="AH209" s="246" t="s">
        <v>227</v>
      </c>
      <c r="AI209" s="246" t="s">
        <v>227</v>
      </c>
      <c r="AJ209" s="246" t="s">
        <v>227</v>
      </c>
      <c r="AK209" s="246" t="s">
        <v>227</v>
      </c>
      <c r="AL209" s="246" t="s">
        <v>227</v>
      </c>
      <c r="AM209" s="246" t="s">
        <v>229</v>
      </c>
      <c r="AN209" s="246" t="s">
        <v>229</v>
      </c>
      <c r="AO209" s="246" t="s">
        <v>229</v>
      </c>
      <c r="AP209" s="246" t="s">
        <v>227</v>
      </c>
      <c r="AQ209" s="246"/>
      <c r="AR209" s="246"/>
      <c r="AS209" s="246"/>
      <c r="AT209" s="246"/>
      <c r="AU209" s="246"/>
      <c r="AV209" s="246"/>
      <c r="AW209" s="246"/>
      <c r="AX209" s="246"/>
      <c r="AY209" s="246"/>
      <c r="AZ209" s="246"/>
      <c r="BA209" s="246"/>
    </row>
    <row r="210" spans="1:53" x14ac:dyDescent="0.3">
      <c r="A210" s="246">
        <v>202183</v>
      </c>
      <c r="B210" s="246" t="s">
        <v>2163</v>
      </c>
      <c r="C210" s="246" t="s">
        <v>227</v>
      </c>
      <c r="D210" s="246" t="s">
        <v>229</v>
      </c>
      <c r="E210" s="246" t="s">
        <v>227</v>
      </c>
      <c r="F210" s="246" t="s">
        <v>229</v>
      </c>
      <c r="G210" s="246" t="s">
        <v>227</v>
      </c>
      <c r="H210" s="246" t="s">
        <v>227</v>
      </c>
      <c r="I210" s="246" t="s">
        <v>229</v>
      </c>
      <c r="J210" s="246" t="s">
        <v>227</v>
      </c>
      <c r="K210" s="246" t="s">
        <v>229</v>
      </c>
      <c r="L210" s="246" t="s">
        <v>227</v>
      </c>
      <c r="M210" s="246" t="s">
        <v>229</v>
      </c>
      <c r="N210" s="246" t="s">
        <v>227</v>
      </c>
      <c r="O210" s="246" t="s">
        <v>227</v>
      </c>
      <c r="P210" s="246" t="s">
        <v>227</v>
      </c>
      <c r="Q210" s="246" t="s">
        <v>229</v>
      </c>
      <c r="R210" s="246" t="s">
        <v>229</v>
      </c>
      <c r="S210" s="246" t="s">
        <v>227</v>
      </c>
      <c r="T210" s="246" t="s">
        <v>227</v>
      </c>
      <c r="U210" s="246" t="s">
        <v>227</v>
      </c>
      <c r="V210" s="246" t="s">
        <v>227</v>
      </c>
      <c r="W210" s="246" t="s">
        <v>229</v>
      </c>
      <c r="X210" s="246" t="s">
        <v>227</v>
      </c>
      <c r="Y210" s="246" t="s">
        <v>227</v>
      </c>
      <c r="Z210" s="246" t="s">
        <v>227</v>
      </c>
      <c r="AA210" s="246" t="s">
        <v>227</v>
      </c>
      <c r="AB210" s="246" t="s">
        <v>227</v>
      </c>
      <c r="AC210" s="246" t="s">
        <v>227</v>
      </c>
      <c r="AD210" s="246" t="s">
        <v>227</v>
      </c>
      <c r="AE210" s="246" t="s">
        <v>227</v>
      </c>
      <c r="AF210" s="246" t="s">
        <v>227</v>
      </c>
      <c r="AG210" s="246" t="s">
        <v>227</v>
      </c>
      <c r="AH210" s="246" t="s">
        <v>227</v>
      </c>
      <c r="AI210" s="246" t="s">
        <v>227</v>
      </c>
      <c r="AJ210" s="246" t="s">
        <v>227</v>
      </c>
      <c r="AK210" s="246" t="s">
        <v>227</v>
      </c>
      <c r="AL210" s="246" t="s">
        <v>227</v>
      </c>
      <c r="AM210" s="246" t="s">
        <v>227</v>
      </c>
      <c r="AN210" s="246" t="s">
        <v>227</v>
      </c>
      <c r="AO210" s="246" t="s">
        <v>227</v>
      </c>
      <c r="AP210" s="246" t="s">
        <v>229</v>
      </c>
      <c r="AQ210" s="246"/>
      <c r="AR210" s="246"/>
      <c r="AS210" s="246"/>
      <c r="AT210" s="246"/>
      <c r="AU210" s="246"/>
      <c r="AV210" s="246"/>
      <c r="AW210" s="246"/>
      <c r="AX210" s="246"/>
      <c r="AY210" s="246"/>
      <c r="AZ210" s="246"/>
      <c r="BA210" s="246"/>
    </row>
    <row r="211" spans="1:53" x14ac:dyDescent="0.3">
      <c r="A211" s="246">
        <v>202208</v>
      </c>
      <c r="B211" s="246" t="s">
        <v>2163</v>
      </c>
      <c r="C211" s="246" t="s">
        <v>228</v>
      </c>
      <c r="D211" s="246" t="s">
        <v>228</v>
      </c>
      <c r="E211" s="246" t="s">
        <v>228</v>
      </c>
      <c r="F211" s="246" t="s">
        <v>228</v>
      </c>
      <c r="G211" s="246" t="s">
        <v>228</v>
      </c>
      <c r="H211" s="246" t="s">
        <v>228</v>
      </c>
      <c r="I211" s="246" t="s">
        <v>228</v>
      </c>
      <c r="J211" s="246" t="s">
        <v>228</v>
      </c>
      <c r="K211" s="246" t="s">
        <v>228</v>
      </c>
      <c r="L211" s="246" t="s">
        <v>228</v>
      </c>
      <c r="M211" s="246" t="s">
        <v>228</v>
      </c>
      <c r="N211" s="246" t="s">
        <v>228</v>
      </c>
      <c r="O211" s="246" t="s">
        <v>228</v>
      </c>
      <c r="P211" s="246" t="s">
        <v>228</v>
      </c>
      <c r="Q211" s="246" t="s">
        <v>228</v>
      </c>
      <c r="R211" s="246" t="s">
        <v>227</v>
      </c>
      <c r="S211" s="246" t="s">
        <v>229</v>
      </c>
      <c r="T211" s="246" t="s">
        <v>228</v>
      </c>
      <c r="U211" s="246" t="s">
        <v>228</v>
      </c>
      <c r="V211" s="246" t="s">
        <v>228</v>
      </c>
      <c r="W211" s="246" t="s">
        <v>228</v>
      </c>
      <c r="X211" s="246" t="s">
        <v>227</v>
      </c>
      <c r="Y211" s="246" t="s">
        <v>228</v>
      </c>
      <c r="Z211" s="246" t="s">
        <v>227</v>
      </c>
      <c r="AA211" s="246" t="s">
        <v>227</v>
      </c>
      <c r="AB211" s="246" t="s">
        <v>228</v>
      </c>
      <c r="AC211" s="246" t="s">
        <v>228</v>
      </c>
      <c r="AD211" s="246" t="s">
        <v>228</v>
      </c>
      <c r="AE211" s="246" t="s">
        <v>229</v>
      </c>
      <c r="AF211" s="246" t="s">
        <v>227</v>
      </c>
      <c r="AG211" s="246" t="s">
        <v>227</v>
      </c>
      <c r="AH211" s="246" t="s">
        <v>227</v>
      </c>
      <c r="AI211" s="246" t="s">
        <v>227</v>
      </c>
      <c r="AJ211" s="246" t="s">
        <v>229</v>
      </c>
      <c r="AK211" s="246" t="s">
        <v>227</v>
      </c>
      <c r="AL211" s="246" t="s">
        <v>227</v>
      </c>
      <c r="AM211" s="246" t="s">
        <v>227</v>
      </c>
      <c r="AN211" s="246" t="s">
        <v>229</v>
      </c>
      <c r="AO211" s="246" t="s">
        <v>229</v>
      </c>
      <c r="AP211" s="246" t="s">
        <v>227</v>
      </c>
      <c r="AQ211" s="246"/>
      <c r="AR211" s="246"/>
      <c r="AS211" s="246"/>
      <c r="AT211" s="246"/>
      <c r="AU211" s="246"/>
      <c r="AV211" s="246"/>
      <c r="AW211" s="246"/>
      <c r="AX211" s="246"/>
      <c r="AY211" s="246"/>
      <c r="AZ211" s="246"/>
      <c r="BA211" s="246"/>
    </row>
    <row r="212" spans="1:53" x14ac:dyDescent="0.3">
      <c r="A212" s="246">
        <v>202254</v>
      </c>
      <c r="B212" s="246" t="s">
        <v>2163</v>
      </c>
      <c r="C212" s="246" t="s">
        <v>227</v>
      </c>
      <c r="D212" s="246" t="s">
        <v>227</v>
      </c>
      <c r="E212" s="246" t="s">
        <v>227</v>
      </c>
      <c r="F212" s="246" t="s">
        <v>227</v>
      </c>
      <c r="G212" s="246" t="s">
        <v>227</v>
      </c>
      <c r="H212" s="246" t="s">
        <v>229</v>
      </c>
      <c r="I212" s="246" t="s">
        <v>229</v>
      </c>
      <c r="J212" s="246" t="s">
        <v>229</v>
      </c>
      <c r="K212" s="246" t="s">
        <v>229</v>
      </c>
      <c r="L212" s="246" t="s">
        <v>229</v>
      </c>
      <c r="M212" s="246" t="s">
        <v>229</v>
      </c>
      <c r="N212" s="246" t="s">
        <v>227</v>
      </c>
      <c r="O212" s="246" t="s">
        <v>229</v>
      </c>
      <c r="P212" s="246" t="s">
        <v>229</v>
      </c>
      <c r="Q212" s="246" t="s">
        <v>227</v>
      </c>
      <c r="R212" s="246" t="s">
        <v>229</v>
      </c>
      <c r="S212" s="246" t="s">
        <v>227</v>
      </c>
      <c r="T212" s="246" t="s">
        <v>227</v>
      </c>
      <c r="U212" s="246" t="s">
        <v>229</v>
      </c>
      <c r="V212" s="246" t="s">
        <v>227</v>
      </c>
      <c r="W212" s="246" t="s">
        <v>227</v>
      </c>
      <c r="X212" s="246" t="s">
        <v>227</v>
      </c>
      <c r="Y212" s="246" t="s">
        <v>229</v>
      </c>
      <c r="Z212" s="246" t="s">
        <v>227</v>
      </c>
      <c r="AA212" s="246" t="s">
        <v>229</v>
      </c>
      <c r="AB212" s="246" t="s">
        <v>229</v>
      </c>
      <c r="AC212" s="246" t="s">
        <v>227</v>
      </c>
      <c r="AD212" s="246" t="s">
        <v>227</v>
      </c>
      <c r="AE212" s="246" t="s">
        <v>227</v>
      </c>
      <c r="AF212" s="246" t="s">
        <v>229</v>
      </c>
      <c r="AG212" s="246" t="s">
        <v>227</v>
      </c>
      <c r="AH212" s="246" t="s">
        <v>229</v>
      </c>
      <c r="AI212" s="246" t="s">
        <v>227</v>
      </c>
      <c r="AJ212" s="246" t="s">
        <v>229</v>
      </c>
      <c r="AK212" s="246" t="s">
        <v>227</v>
      </c>
      <c r="AL212" s="246" t="s">
        <v>227</v>
      </c>
      <c r="AM212" s="246" t="s">
        <v>229</v>
      </c>
      <c r="AN212" s="246" t="s">
        <v>227</v>
      </c>
      <c r="AO212" s="246" t="s">
        <v>227</v>
      </c>
      <c r="AP212" s="246" t="s">
        <v>229</v>
      </c>
      <c r="AQ212" s="246"/>
      <c r="AR212" s="246"/>
      <c r="AS212" s="246"/>
      <c r="AT212" s="246"/>
      <c r="AU212" s="246"/>
      <c r="AV212" s="246"/>
      <c r="AW212" s="246"/>
      <c r="AX212" s="246"/>
      <c r="AY212" s="246"/>
      <c r="AZ212" s="246"/>
      <c r="BA212" s="246"/>
    </row>
    <row r="213" spans="1:53" x14ac:dyDescent="0.3">
      <c r="A213" s="246">
        <v>202266</v>
      </c>
      <c r="B213" s="246" t="s">
        <v>2163</v>
      </c>
      <c r="C213" s="246" t="s">
        <v>227</v>
      </c>
      <c r="D213" s="246" t="s">
        <v>229</v>
      </c>
      <c r="E213" s="246" t="s">
        <v>227</v>
      </c>
      <c r="F213" s="246" t="s">
        <v>229</v>
      </c>
      <c r="G213" s="246" t="s">
        <v>227</v>
      </c>
      <c r="H213" s="246" t="s">
        <v>227</v>
      </c>
      <c r="I213" s="246" t="s">
        <v>227</v>
      </c>
      <c r="J213" s="246" t="s">
        <v>227</v>
      </c>
      <c r="K213" s="246" t="s">
        <v>228</v>
      </c>
      <c r="L213" s="246" t="s">
        <v>227</v>
      </c>
      <c r="M213" s="246" t="s">
        <v>229</v>
      </c>
      <c r="N213" s="246" t="s">
        <v>229</v>
      </c>
      <c r="O213" s="246" t="s">
        <v>229</v>
      </c>
      <c r="P213" s="246" t="s">
        <v>229</v>
      </c>
      <c r="Q213" s="246" t="s">
        <v>229</v>
      </c>
      <c r="R213" s="246" t="s">
        <v>229</v>
      </c>
      <c r="S213" s="246" t="s">
        <v>227</v>
      </c>
      <c r="T213" s="246" t="s">
        <v>229</v>
      </c>
      <c r="U213" s="246" t="s">
        <v>229</v>
      </c>
      <c r="V213" s="246" t="s">
        <v>229</v>
      </c>
      <c r="W213" s="246" t="s">
        <v>229</v>
      </c>
      <c r="X213" s="246" t="s">
        <v>227</v>
      </c>
      <c r="Y213" s="246" t="s">
        <v>229</v>
      </c>
      <c r="Z213" s="246" t="s">
        <v>229</v>
      </c>
      <c r="AA213" s="246" t="s">
        <v>229</v>
      </c>
      <c r="AB213" s="246" t="s">
        <v>229</v>
      </c>
      <c r="AC213" s="246" t="s">
        <v>229</v>
      </c>
      <c r="AD213" s="246" t="s">
        <v>229</v>
      </c>
      <c r="AE213" s="246" t="s">
        <v>229</v>
      </c>
      <c r="AF213" s="246" t="s">
        <v>229</v>
      </c>
      <c r="AG213" s="246" t="s">
        <v>227</v>
      </c>
      <c r="AH213" s="246" t="s">
        <v>227</v>
      </c>
      <c r="AI213" s="246" t="s">
        <v>227</v>
      </c>
      <c r="AJ213" s="246" t="s">
        <v>229</v>
      </c>
      <c r="AK213" s="246" t="s">
        <v>227</v>
      </c>
      <c r="AL213" s="246" t="s">
        <v>229</v>
      </c>
      <c r="AM213" s="246" t="s">
        <v>229</v>
      </c>
      <c r="AN213" s="246" t="s">
        <v>229</v>
      </c>
      <c r="AO213" s="246" t="s">
        <v>229</v>
      </c>
      <c r="AP213" s="246" t="s">
        <v>227</v>
      </c>
      <c r="AQ213" s="246"/>
      <c r="AR213" s="246"/>
      <c r="AS213" s="246"/>
      <c r="AT213" s="246"/>
      <c r="AU213" s="246"/>
      <c r="AV213" s="246"/>
      <c r="AW213" s="246"/>
      <c r="AX213" s="246"/>
      <c r="AY213" s="246"/>
      <c r="AZ213" s="246"/>
      <c r="BA213" s="246"/>
    </row>
    <row r="214" spans="1:53" x14ac:dyDescent="0.3">
      <c r="A214" s="246">
        <v>202277</v>
      </c>
      <c r="B214" s="246" t="s">
        <v>2163</v>
      </c>
      <c r="C214" s="246" t="s">
        <v>227</v>
      </c>
      <c r="D214" s="246" t="s">
        <v>227</v>
      </c>
      <c r="E214" s="246" t="s">
        <v>227</v>
      </c>
      <c r="F214" s="246" t="s">
        <v>227</v>
      </c>
      <c r="G214" s="246" t="s">
        <v>227</v>
      </c>
      <c r="H214" s="246" t="s">
        <v>229</v>
      </c>
      <c r="I214" s="246" t="s">
        <v>227</v>
      </c>
      <c r="J214" s="246" t="s">
        <v>227</v>
      </c>
      <c r="K214" s="246" t="s">
        <v>227</v>
      </c>
      <c r="L214" s="246" t="s">
        <v>227</v>
      </c>
      <c r="M214" s="246" t="s">
        <v>227</v>
      </c>
      <c r="N214" s="246" t="s">
        <v>227</v>
      </c>
      <c r="O214" s="246" t="s">
        <v>227</v>
      </c>
      <c r="P214" s="246" t="s">
        <v>227</v>
      </c>
      <c r="Q214" s="246" t="s">
        <v>229</v>
      </c>
      <c r="R214" s="246" t="s">
        <v>227</v>
      </c>
      <c r="S214" s="246" t="s">
        <v>227</v>
      </c>
      <c r="T214" s="246" t="s">
        <v>227</v>
      </c>
      <c r="U214" s="246" t="s">
        <v>229</v>
      </c>
      <c r="V214" s="246" t="s">
        <v>227</v>
      </c>
      <c r="W214" s="246" t="s">
        <v>227</v>
      </c>
      <c r="X214" s="246" t="s">
        <v>227</v>
      </c>
      <c r="Y214" s="246" t="s">
        <v>227</v>
      </c>
      <c r="Z214" s="246" t="s">
        <v>229</v>
      </c>
      <c r="AA214" s="246" t="s">
        <v>227</v>
      </c>
      <c r="AB214" s="246" t="s">
        <v>227</v>
      </c>
      <c r="AC214" s="246" t="s">
        <v>227</v>
      </c>
      <c r="AD214" s="246" t="s">
        <v>227</v>
      </c>
      <c r="AE214" s="246" t="s">
        <v>227</v>
      </c>
      <c r="AF214" s="246" t="s">
        <v>227</v>
      </c>
      <c r="AG214" s="246" t="s">
        <v>227</v>
      </c>
      <c r="AH214" s="246" t="s">
        <v>227</v>
      </c>
      <c r="AI214" s="246" t="s">
        <v>227</v>
      </c>
      <c r="AJ214" s="246" t="s">
        <v>229</v>
      </c>
      <c r="AK214" s="246" t="s">
        <v>227</v>
      </c>
      <c r="AL214" s="246" t="s">
        <v>227</v>
      </c>
      <c r="AM214" s="246" t="s">
        <v>227</v>
      </c>
      <c r="AN214" s="246" t="s">
        <v>229</v>
      </c>
      <c r="AO214" s="246" t="s">
        <v>227</v>
      </c>
      <c r="AP214" s="246" t="s">
        <v>227</v>
      </c>
      <c r="AQ214" s="246"/>
      <c r="AR214" s="246"/>
      <c r="AS214" s="246"/>
      <c r="AT214" s="246"/>
      <c r="AU214" s="246"/>
      <c r="AV214" s="246"/>
      <c r="AW214" s="246"/>
      <c r="AX214" s="246"/>
      <c r="AY214" s="246"/>
      <c r="AZ214" s="246"/>
      <c r="BA214" s="246"/>
    </row>
    <row r="215" spans="1:53" x14ac:dyDescent="0.3">
      <c r="A215" s="246">
        <v>202298</v>
      </c>
      <c r="B215" s="246" t="s">
        <v>2163</v>
      </c>
      <c r="C215" s="246" t="s">
        <v>227</v>
      </c>
      <c r="D215" s="246" t="s">
        <v>229</v>
      </c>
      <c r="E215" s="246" t="s">
        <v>227</v>
      </c>
      <c r="F215" s="246" t="s">
        <v>227</v>
      </c>
      <c r="G215" s="246" t="s">
        <v>227</v>
      </c>
      <c r="H215" s="246" t="s">
        <v>229</v>
      </c>
      <c r="I215" s="246" t="s">
        <v>229</v>
      </c>
      <c r="J215" s="246" t="s">
        <v>227</v>
      </c>
      <c r="K215" s="246" t="s">
        <v>227</v>
      </c>
      <c r="L215" s="246" t="s">
        <v>229</v>
      </c>
      <c r="M215" s="246" t="s">
        <v>229</v>
      </c>
      <c r="N215" s="246" t="s">
        <v>229</v>
      </c>
      <c r="O215" s="246" t="s">
        <v>229</v>
      </c>
      <c r="P215" s="246" t="s">
        <v>229</v>
      </c>
      <c r="Q215" s="246" t="s">
        <v>229</v>
      </c>
      <c r="R215" s="246" t="s">
        <v>229</v>
      </c>
      <c r="S215" s="246" t="s">
        <v>227</v>
      </c>
      <c r="T215" s="246" t="s">
        <v>227</v>
      </c>
      <c r="U215" s="246" t="s">
        <v>227</v>
      </c>
      <c r="V215" s="246" t="s">
        <v>227</v>
      </c>
      <c r="W215" s="246" t="s">
        <v>228</v>
      </c>
      <c r="X215" s="246" t="s">
        <v>227</v>
      </c>
      <c r="Y215" s="246" t="s">
        <v>227</v>
      </c>
      <c r="Z215" s="246" t="s">
        <v>229</v>
      </c>
      <c r="AA215" s="246" t="s">
        <v>229</v>
      </c>
      <c r="AB215" s="246" t="s">
        <v>227</v>
      </c>
      <c r="AC215" s="246" t="s">
        <v>227</v>
      </c>
      <c r="AD215" s="246" t="s">
        <v>227</v>
      </c>
      <c r="AE215" s="246" t="s">
        <v>227</v>
      </c>
      <c r="AF215" s="246" t="s">
        <v>227</v>
      </c>
      <c r="AG215" s="246" t="s">
        <v>228</v>
      </c>
      <c r="AH215" s="246" t="s">
        <v>228</v>
      </c>
      <c r="AI215" s="246" t="s">
        <v>228</v>
      </c>
      <c r="AJ215" s="246" t="s">
        <v>228</v>
      </c>
      <c r="AK215" s="246" t="s">
        <v>227</v>
      </c>
      <c r="AL215" s="246" t="s">
        <v>228</v>
      </c>
      <c r="AM215" s="246" t="s">
        <v>228</v>
      </c>
      <c r="AN215" s="246" t="s">
        <v>228</v>
      </c>
      <c r="AO215" s="246" t="s">
        <v>227</v>
      </c>
      <c r="AP215" s="246" t="s">
        <v>228</v>
      </c>
      <c r="AQ215" s="246"/>
      <c r="AR215" s="246"/>
      <c r="AS215" s="246"/>
      <c r="AT215" s="246"/>
      <c r="AU215" s="246"/>
      <c r="AV215" s="246"/>
      <c r="AW215" s="246"/>
      <c r="AX215" s="246"/>
      <c r="AY215" s="246"/>
      <c r="AZ215" s="246"/>
      <c r="BA215" s="246"/>
    </row>
    <row r="216" spans="1:53" x14ac:dyDescent="0.3">
      <c r="A216" s="246">
        <v>202303</v>
      </c>
      <c r="B216" s="246" t="s">
        <v>2163</v>
      </c>
      <c r="C216" s="246" t="s">
        <v>227</v>
      </c>
      <c r="D216" s="246" t="s">
        <v>228</v>
      </c>
      <c r="E216" s="246" t="s">
        <v>228</v>
      </c>
      <c r="F216" s="246" t="s">
        <v>228</v>
      </c>
      <c r="G216" s="246" t="s">
        <v>228</v>
      </c>
      <c r="H216" s="246" t="s">
        <v>228</v>
      </c>
      <c r="I216" s="246" t="s">
        <v>228</v>
      </c>
      <c r="J216" s="246" t="s">
        <v>228</v>
      </c>
      <c r="K216" s="246" t="s">
        <v>228</v>
      </c>
      <c r="L216" s="246" t="s">
        <v>228</v>
      </c>
      <c r="M216" s="246" t="s">
        <v>228</v>
      </c>
      <c r="N216" s="246" t="s">
        <v>228</v>
      </c>
      <c r="O216" s="246" t="s">
        <v>228</v>
      </c>
      <c r="P216" s="246" t="s">
        <v>229</v>
      </c>
      <c r="Q216" s="246" t="s">
        <v>227</v>
      </c>
      <c r="R216" s="246" t="s">
        <v>227</v>
      </c>
      <c r="S216" s="246" t="s">
        <v>227</v>
      </c>
      <c r="T216" s="246" t="s">
        <v>227</v>
      </c>
      <c r="U216" s="246" t="s">
        <v>229</v>
      </c>
      <c r="V216" s="246" t="s">
        <v>229</v>
      </c>
      <c r="W216" s="246" t="s">
        <v>227</v>
      </c>
      <c r="X216" s="246" t="s">
        <v>229</v>
      </c>
      <c r="Y216" s="246" t="s">
        <v>227</v>
      </c>
      <c r="Z216" s="246" t="s">
        <v>229</v>
      </c>
      <c r="AA216" s="246" t="s">
        <v>227</v>
      </c>
      <c r="AB216" s="246" t="s">
        <v>229</v>
      </c>
      <c r="AC216" s="246" t="s">
        <v>229</v>
      </c>
      <c r="AD216" s="246" t="s">
        <v>229</v>
      </c>
      <c r="AE216" s="246" t="s">
        <v>227</v>
      </c>
      <c r="AF216" s="246" t="s">
        <v>227</v>
      </c>
      <c r="AG216" s="246" t="s">
        <v>229</v>
      </c>
      <c r="AH216" s="246" t="s">
        <v>227</v>
      </c>
      <c r="AI216" s="246" t="s">
        <v>227</v>
      </c>
      <c r="AJ216" s="246" t="s">
        <v>229</v>
      </c>
      <c r="AK216" s="246" t="s">
        <v>227</v>
      </c>
      <c r="AL216" s="246" t="s">
        <v>227</v>
      </c>
      <c r="AM216" s="246" t="s">
        <v>227</v>
      </c>
      <c r="AN216" s="246" t="s">
        <v>227</v>
      </c>
      <c r="AO216" s="246" t="s">
        <v>227</v>
      </c>
      <c r="AP216" s="246" t="s">
        <v>227</v>
      </c>
      <c r="AQ216" s="246"/>
      <c r="AR216" s="246"/>
      <c r="AS216" s="246"/>
      <c r="AT216" s="246"/>
      <c r="AU216" s="246"/>
      <c r="AV216" s="246"/>
      <c r="AW216" s="246"/>
      <c r="AX216" s="246"/>
      <c r="AY216" s="246"/>
      <c r="AZ216" s="246"/>
      <c r="BA216" s="246"/>
    </row>
    <row r="217" spans="1:53" x14ac:dyDescent="0.3">
      <c r="A217" s="246">
        <v>202309</v>
      </c>
      <c r="B217" s="246" t="s">
        <v>2163</v>
      </c>
      <c r="C217" s="246" t="s">
        <v>227</v>
      </c>
      <c r="D217" s="246" t="s">
        <v>229</v>
      </c>
      <c r="E217" s="246" t="s">
        <v>227</v>
      </c>
      <c r="F217" s="246" t="s">
        <v>227</v>
      </c>
      <c r="G217" s="246" t="s">
        <v>227</v>
      </c>
      <c r="H217" s="246" t="s">
        <v>229</v>
      </c>
      <c r="I217" s="246" t="s">
        <v>229</v>
      </c>
      <c r="J217" s="246" t="s">
        <v>227</v>
      </c>
      <c r="K217" s="246" t="s">
        <v>227</v>
      </c>
      <c r="L217" s="246" t="s">
        <v>227</v>
      </c>
      <c r="M217" s="246" t="s">
        <v>229</v>
      </c>
      <c r="N217" s="246" t="s">
        <v>227</v>
      </c>
      <c r="O217" s="246" t="s">
        <v>229</v>
      </c>
      <c r="P217" s="246" t="s">
        <v>227</v>
      </c>
      <c r="Q217" s="246" t="s">
        <v>227</v>
      </c>
      <c r="R217" s="246" t="s">
        <v>227</v>
      </c>
      <c r="S217" s="246" t="s">
        <v>227</v>
      </c>
      <c r="T217" s="246" t="s">
        <v>228</v>
      </c>
      <c r="U217" s="246" t="s">
        <v>229</v>
      </c>
      <c r="V217" s="246" t="s">
        <v>227</v>
      </c>
      <c r="W217" s="246" t="s">
        <v>227</v>
      </c>
      <c r="X217" s="246" t="s">
        <v>227</v>
      </c>
      <c r="Y217" s="246" t="s">
        <v>227</v>
      </c>
      <c r="Z217" s="246" t="s">
        <v>227</v>
      </c>
      <c r="AA217" s="246" t="s">
        <v>227</v>
      </c>
      <c r="AB217" s="246" t="s">
        <v>229</v>
      </c>
      <c r="AC217" s="246" t="s">
        <v>229</v>
      </c>
      <c r="AD217" s="246" t="s">
        <v>229</v>
      </c>
      <c r="AE217" s="246" t="s">
        <v>227</v>
      </c>
      <c r="AF217" s="246" t="s">
        <v>227</v>
      </c>
      <c r="AG217" s="246" t="s">
        <v>229</v>
      </c>
      <c r="AH217" s="246" t="s">
        <v>227</v>
      </c>
      <c r="AI217" s="246" t="s">
        <v>227</v>
      </c>
      <c r="AJ217" s="246" t="s">
        <v>229</v>
      </c>
      <c r="AK217" s="246" t="s">
        <v>229</v>
      </c>
      <c r="AL217" s="246" t="s">
        <v>228</v>
      </c>
      <c r="AM217" s="246" t="s">
        <v>229</v>
      </c>
      <c r="AN217" s="246" t="s">
        <v>228</v>
      </c>
      <c r="AO217" s="246" t="s">
        <v>228</v>
      </c>
      <c r="AP217" s="246" t="s">
        <v>228</v>
      </c>
      <c r="AQ217" s="246"/>
      <c r="AR217" s="246"/>
      <c r="AS217" s="246"/>
      <c r="AT217" s="246"/>
      <c r="AU217" s="246"/>
      <c r="AV217" s="246"/>
      <c r="AW217" s="246"/>
      <c r="AX217" s="246"/>
      <c r="AY217" s="246"/>
      <c r="AZ217" s="246"/>
      <c r="BA217" s="246"/>
    </row>
    <row r="218" spans="1:53" x14ac:dyDescent="0.3">
      <c r="A218" s="246">
        <v>202345</v>
      </c>
      <c r="B218" s="246" t="s">
        <v>2163</v>
      </c>
      <c r="C218" s="246" t="s">
        <v>227</v>
      </c>
      <c r="D218" s="246" t="s">
        <v>227</v>
      </c>
      <c r="E218" s="246" t="s">
        <v>229</v>
      </c>
      <c r="F218" s="246" t="s">
        <v>229</v>
      </c>
      <c r="G218" s="246" t="s">
        <v>229</v>
      </c>
      <c r="H218" s="246" t="s">
        <v>229</v>
      </c>
      <c r="I218" s="246" t="s">
        <v>229</v>
      </c>
      <c r="J218" s="246" t="s">
        <v>229</v>
      </c>
      <c r="K218" s="246" t="s">
        <v>229</v>
      </c>
      <c r="L218" s="246" t="s">
        <v>229</v>
      </c>
      <c r="M218" s="246" t="s">
        <v>227</v>
      </c>
      <c r="N218" s="246" t="s">
        <v>227</v>
      </c>
      <c r="O218" s="246" t="s">
        <v>227</v>
      </c>
      <c r="P218" s="246" t="s">
        <v>227</v>
      </c>
      <c r="Q218" s="246" t="s">
        <v>227</v>
      </c>
      <c r="R218" s="246" t="s">
        <v>227</v>
      </c>
      <c r="S218" s="246" t="s">
        <v>229</v>
      </c>
      <c r="T218" s="246" t="s">
        <v>227</v>
      </c>
      <c r="U218" s="246" t="s">
        <v>227</v>
      </c>
      <c r="V218" s="246" t="s">
        <v>227</v>
      </c>
      <c r="W218" s="246" t="s">
        <v>227</v>
      </c>
      <c r="X218" s="246" t="s">
        <v>227</v>
      </c>
      <c r="Y218" s="246" t="s">
        <v>227</v>
      </c>
      <c r="Z218" s="246" t="s">
        <v>227</v>
      </c>
      <c r="AA218" s="246" t="s">
        <v>229</v>
      </c>
      <c r="AB218" s="246" t="s">
        <v>227</v>
      </c>
      <c r="AC218" s="246" t="s">
        <v>229</v>
      </c>
      <c r="AD218" s="246" t="s">
        <v>229</v>
      </c>
      <c r="AE218" s="246" t="s">
        <v>227</v>
      </c>
      <c r="AF218" s="246" t="s">
        <v>229</v>
      </c>
      <c r="AG218" s="246" t="s">
        <v>228</v>
      </c>
      <c r="AH218" s="246" t="s">
        <v>228</v>
      </c>
      <c r="AI218" s="246" t="s">
        <v>227</v>
      </c>
      <c r="AJ218" s="246" t="s">
        <v>228</v>
      </c>
      <c r="AK218" s="246" t="s">
        <v>227</v>
      </c>
      <c r="AL218" s="246" t="s">
        <v>227</v>
      </c>
      <c r="AM218" s="246" t="s">
        <v>229</v>
      </c>
      <c r="AN218" s="246" t="s">
        <v>229</v>
      </c>
      <c r="AO218" s="246" t="s">
        <v>229</v>
      </c>
      <c r="AP218" s="246" t="s">
        <v>229</v>
      </c>
      <c r="AQ218" s="246"/>
      <c r="AR218" s="246"/>
      <c r="AS218" s="246"/>
      <c r="AT218" s="246"/>
      <c r="AU218" s="246"/>
      <c r="AV218" s="246"/>
      <c r="AW218" s="246"/>
      <c r="AX218" s="246"/>
      <c r="AY218" s="246"/>
      <c r="AZ218" s="246"/>
      <c r="BA218" s="246"/>
    </row>
    <row r="219" spans="1:53" x14ac:dyDescent="0.3">
      <c r="A219" s="246">
        <v>202403</v>
      </c>
      <c r="B219" s="246" t="s">
        <v>2163</v>
      </c>
      <c r="C219" s="246" t="s">
        <v>227</v>
      </c>
      <c r="D219" s="246" t="s">
        <v>227</v>
      </c>
      <c r="E219" s="246" t="s">
        <v>227</v>
      </c>
      <c r="F219" s="246" t="s">
        <v>229</v>
      </c>
      <c r="G219" s="246" t="s">
        <v>227</v>
      </c>
      <c r="H219" s="246" t="s">
        <v>229</v>
      </c>
      <c r="I219" s="246" t="s">
        <v>227</v>
      </c>
      <c r="J219" s="246" t="s">
        <v>227</v>
      </c>
      <c r="K219" s="246" t="s">
        <v>227</v>
      </c>
      <c r="L219" s="246" t="s">
        <v>229</v>
      </c>
      <c r="M219" s="246" t="s">
        <v>229</v>
      </c>
      <c r="N219" s="246" t="s">
        <v>229</v>
      </c>
      <c r="O219" s="246" t="s">
        <v>229</v>
      </c>
      <c r="P219" s="246" t="s">
        <v>229</v>
      </c>
      <c r="Q219" s="246" t="s">
        <v>229</v>
      </c>
      <c r="R219" s="246" t="s">
        <v>229</v>
      </c>
      <c r="S219" s="246" t="s">
        <v>227</v>
      </c>
      <c r="T219" s="246" t="s">
        <v>229</v>
      </c>
      <c r="U219" s="246" t="s">
        <v>227</v>
      </c>
      <c r="V219" s="246" t="s">
        <v>229</v>
      </c>
      <c r="W219" s="246" t="s">
        <v>227</v>
      </c>
      <c r="X219" s="246" t="s">
        <v>227</v>
      </c>
      <c r="Y219" s="246" t="s">
        <v>227</v>
      </c>
      <c r="Z219" s="246" t="s">
        <v>227</v>
      </c>
      <c r="AA219" s="246" t="s">
        <v>229</v>
      </c>
      <c r="AB219" s="246" t="s">
        <v>229</v>
      </c>
      <c r="AC219" s="246" t="s">
        <v>229</v>
      </c>
      <c r="AD219" s="246" t="s">
        <v>229</v>
      </c>
      <c r="AE219" s="246" t="s">
        <v>229</v>
      </c>
      <c r="AF219" s="246" t="s">
        <v>227</v>
      </c>
      <c r="AG219" s="246" t="s">
        <v>227</v>
      </c>
      <c r="AH219" s="246" t="s">
        <v>227</v>
      </c>
      <c r="AI219" s="246" t="s">
        <v>227</v>
      </c>
      <c r="AJ219" s="246" t="s">
        <v>227</v>
      </c>
      <c r="AK219" s="246" t="s">
        <v>227</v>
      </c>
      <c r="AL219" s="246" t="s">
        <v>227</v>
      </c>
      <c r="AM219" s="246" t="s">
        <v>227</v>
      </c>
      <c r="AN219" s="246" t="s">
        <v>227</v>
      </c>
      <c r="AO219" s="246" t="s">
        <v>227</v>
      </c>
      <c r="AP219" s="246" t="s">
        <v>227</v>
      </c>
      <c r="AQ219" s="246"/>
      <c r="AR219" s="246"/>
      <c r="AS219" s="246"/>
      <c r="AT219" s="246"/>
      <c r="AU219" s="246"/>
      <c r="AV219" s="246"/>
      <c r="AW219" s="246"/>
      <c r="AX219" s="246"/>
      <c r="AY219" s="246"/>
      <c r="AZ219" s="246"/>
      <c r="BA219" s="246"/>
    </row>
    <row r="220" spans="1:53" x14ac:dyDescent="0.3">
      <c r="A220" s="246">
        <v>202419</v>
      </c>
      <c r="B220" s="246" t="s">
        <v>2163</v>
      </c>
      <c r="C220" s="246" t="s">
        <v>227</v>
      </c>
      <c r="D220" s="246" t="s">
        <v>229</v>
      </c>
      <c r="E220" s="246" t="s">
        <v>227</v>
      </c>
      <c r="F220" s="246" t="s">
        <v>229</v>
      </c>
      <c r="G220" s="246" t="s">
        <v>229</v>
      </c>
      <c r="H220" s="246" t="s">
        <v>229</v>
      </c>
      <c r="I220" s="246" t="s">
        <v>229</v>
      </c>
      <c r="J220" s="246" t="s">
        <v>229</v>
      </c>
      <c r="K220" s="246" t="s">
        <v>229</v>
      </c>
      <c r="L220" s="246" t="s">
        <v>227</v>
      </c>
      <c r="M220" s="246" t="s">
        <v>229</v>
      </c>
      <c r="N220" s="246" t="s">
        <v>229</v>
      </c>
      <c r="O220" s="246" t="s">
        <v>229</v>
      </c>
      <c r="P220" s="246" t="s">
        <v>229</v>
      </c>
      <c r="Q220" s="246" t="s">
        <v>229</v>
      </c>
      <c r="R220" s="246" t="s">
        <v>229</v>
      </c>
      <c r="S220" s="246" t="s">
        <v>229</v>
      </c>
      <c r="T220" s="246" t="s">
        <v>229</v>
      </c>
      <c r="U220" s="246" t="s">
        <v>229</v>
      </c>
      <c r="V220" s="246" t="s">
        <v>227</v>
      </c>
      <c r="W220" s="246" t="s">
        <v>227</v>
      </c>
      <c r="X220" s="246" t="s">
        <v>227</v>
      </c>
      <c r="Y220" s="246" t="s">
        <v>229</v>
      </c>
      <c r="Z220" s="246" t="s">
        <v>228</v>
      </c>
      <c r="AA220" s="246" t="s">
        <v>227</v>
      </c>
      <c r="AB220" s="246" t="s">
        <v>227</v>
      </c>
      <c r="AC220" s="246" t="s">
        <v>227</v>
      </c>
      <c r="AD220" s="246" t="s">
        <v>229</v>
      </c>
      <c r="AE220" s="246" t="s">
        <v>229</v>
      </c>
      <c r="AF220" s="246" t="s">
        <v>228</v>
      </c>
      <c r="AG220" s="246" t="s">
        <v>227</v>
      </c>
      <c r="AH220" s="246" t="s">
        <v>227</v>
      </c>
      <c r="AI220" s="246" t="s">
        <v>227</v>
      </c>
      <c r="AJ220" s="246" t="s">
        <v>228</v>
      </c>
      <c r="AK220" s="246" t="s">
        <v>227</v>
      </c>
      <c r="AL220" s="246" t="s">
        <v>229</v>
      </c>
      <c r="AM220" s="246" t="s">
        <v>229</v>
      </c>
      <c r="AN220" s="246" t="s">
        <v>229</v>
      </c>
      <c r="AO220" s="246" t="s">
        <v>228</v>
      </c>
      <c r="AP220" s="246" t="s">
        <v>228</v>
      </c>
      <c r="AQ220" s="246"/>
      <c r="AR220" s="246"/>
      <c r="AS220" s="246"/>
      <c r="AT220" s="246"/>
      <c r="AU220" s="246"/>
      <c r="AV220" s="246"/>
      <c r="AW220" s="246"/>
      <c r="AX220" s="246"/>
      <c r="AY220" s="246"/>
      <c r="AZ220" s="246"/>
      <c r="BA220" s="246"/>
    </row>
    <row r="221" spans="1:53" x14ac:dyDescent="0.3">
      <c r="A221" s="246">
        <v>202439</v>
      </c>
      <c r="B221" s="246" t="s">
        <v>2163</v>
      </c>
      <c r="C221" s="246" t="s">
        <v>227</v>
      </c>
      <c r="D221" s="246" t="s">
        <v>227</v>
      </c>
      <c r="E221" s="246" t="s">
        <v>229</v>
      </c>
      <c r="F221" s="246" t="s">
        <v>229</v>
      </c>
      <c r="G221" s="246" t="s">
        <v>229</v>
      </c>
      <c r="H221" s="246" t="s">
        <v>229</v>
      </c>
      <c r="I221" s="246" t="s">
        <v>227</v>
      </c>
      <c r="J221" s="246" t="s">
        <v>227</v>
      </c>
      <c r="K221" s="246" t="s">
        <v>227</v>
      </c>
      <c r="L221" s="246" t="s">
        <v>227</v>
      </c>
      <c r="M221" s="246" t="s">
        <v>227</v>
      </c>
      <c r="N221" s="246" t="s">
        <v>227</v>
      </c>
      <c r="O221" s="246" t="s">
        <v>229</v>
      </c>
      <c r="P221" s="246" t="s">
        <v>229</v>
      </c>
      <c r="Q221" s="246" t="s">
        <v>229</v>
      </c>
      <c r="R221" s="246" t="s">
        <v>229</v>
      </c>
      <c r="S221" s="246" t="s">
        <v>229</v>
      </c>
      <c r="T221" s="246" t="s">
        <v>229</v>
      </c>
      <c r="U221" s="246" t="s">
        <v>229</v>
      </c>
      <c r="V221" s="246" t="s">
        <v>229</v>
      </c>
      <c r="W221" s="246" t="s">
        <v>229</v>
      </c>
      <c r="X221" s="246" t="s">
        <v>227</v>
      </c>
      <c r="Y221" s="246" t="s">
        <v>229</v>
      </c>
      <c r="Z221" s="246" t="s">
        <v>227</v>
      </c>
      <c r="AA221" s="246" t="s">
        <v>229</v>
      </c>
      <c r="AB221" s="246" t="s">
        <v>229</v>
      </c>
      <c r="AC221" s="246" t="s">
        <v>229</v>
      </c>
      <c r="AD221" s="246" t="s">
        <v>229</v>
      </c>
      <c r="AE221" s="246" t="s">
        <v>229</v>
      </c>
      <c r="AF221" s="246" t="s">
        <v>227</v>
      </c>
      <c r="AG221" s="246" t="s">
        <v>228</v>
      </c>
      <c r="AH221" s="246" t="s">
        <v>227</v>
      </c>
      <c r="AI221" s="246" t="s">
        <v>227</v>
      </c>
      <c r="AJ221" s="246" t="s">
        <v>228</v>
      </c>
      <c r="AK221" s="246" t="s">
        <v>227</v>
      </c>
      <c r="AL221" s="246" t="s">
        <v>227</v>
      </c>
      <c r="AM221" s="246" t="s">
        <v>227</v>
      </c>
      <c r="AN221" s="246" t="s">
        <v>227</v>
      </c>
      <c r="AO221" s="246" t="s">
        <v>227</v>
      </c>
      <c r="AP221" s="246" t="s">
        <v>227</v>
      </c>
      <c r="AQ221" s="246"/>
      <c r="AR221" s="246"/>
      <c r="AS221" s="246"/>
      <c r="AT221" s="246"/>
      <c r="AU221" s="246"/>
      <c r="AV221" s="246"/>
      <c r="AW221" s="246"/>
      <c r="AX221" s="246"/>
      <c r="AY221" s="246"/>
      <c r="AZ221" s="246"/>
      <c r="BA221" s="246"/>
    </row>
    <row r="222" spans="1:53" x14ac:dyDescent="0.3">
      <c r="A222" s="246">
        <v>202630</v>
      </c>
      <c r="B222" s="246" t="s">
        <v>2163</v>
      </c>
      <c r="C222" s="246" t="s">
        <v>227</v>
      </c>
      <c r="D222" s="246" t="s">
        <v>229</v>
      </c>
      <c r="E222" s="246" t="s">
        <v>229</v>
      </c>
      <c r="F222" s="246" t="s">
        <v>229</v>
      </c>
      <c r="G222" s="246" t="s">
        <v>229</v>
      </c>
      <c r="H222" s="246" t="s">
        <v>227</v>
      </c>
      <c r="I222" s="246" t="s">
        <v>227</v>
      </c>
      <c r="J222" s="246" t="s">
        <v>227</v>
      </c>
      <c r="K222" s="246" t="s">
        <v>227</v>
      </c>
      <c r="L222" s="246" t="s">
        <v>227</v>
      </c>
      <c r="M222" s="246" t="s">
        <v>229</v>
      </c>
      <c r="N222" s="246" t="s">
        <v>229</v>
      </c>
      <c r="O222" s="246" t="s">
        <v>227</v>
      </c>
      <c r="P222" s="246" t="s">
        <v>229</v>
      </c>
      <c r="Q222" s="246" t="s">
        <v>229</v>
      </c>
      <c r="R222" s="246" t="s">
        <v>227</v>
      </c>
      <c r="S222" s="246" t="s">
        <v>227</v>
      </c>
      <c r="T222" s="246" t="s">
        <v>229</v>
      </c>
      <c r="U222" s="246" t="s">
        <v>229</v>
      </c>
      <c r="V222" s="246" t="s">
        <v>227</v>
      </c>
      <c r="W222" s="246" t="s">
        <v>229</v>
      </c>
      <c r="X222" s="246" t="s">
        <v>227</v>
      </c>
      <c r="Y222" s="246" t="s">
        <v>227</v>
      </c>
      <c r="Z222" s="246" t="s">
        <v>229</v>
      </c>
      <c r="AA222" s="246" t="s">
        <v>229</v>
      </c>
      <c r="AB222" s="246" t="s">
        <v>229</v>
      </c>
      <c r="AC222" s="246" t="s">
        <v>227</v>
      </c>
      <c r="AD222" s="246" t="s">
        <v>229</v>
      </c>
      <c r="AE222" s="246" t="s">
        <v>229</v>
      </c>
      <c r="AF222" s="246" t="s">
        <v>227</v>
      </c>
      <c r="AG222" s="246" t="s">
        <v>227</v>
      </c>
      <c r="AH222" s="246" t="s">
        <v>227</v>
      </c>
      <c r="AI222" s="246" t="s">
        <v>227</v>
      </c>
      <c r="AJ222" s="246" t="s">
        <v>229</v>
      </c>
      <c r="AK222" s="246" t="s">
        <v>227</v>
      </c>
      <c r="AL222" s="246" t="s">
        <v>227</v>
      </c>
      <c r="AM222" s="246" t="s">
        <v>227</v>
      </c>
      <c r="AN222" s="246" t="s">
        <v>228</v>
      </c>
      <c r="AO222" s="246" t="s">
        <v>228</v>
      </c>
      <c r="AP222" s="246" t="s">
        <v>227</v>
      </c>
      <c r="AQ222" s="246"/>
      <c r="AR222" s="246"/>
      <c r="AS222" s="246"/>
      <c r="AT222" s="246"/>
      <c r="AU222" s="246"/>
      <c r="AV222" s="246"/>
      <c r="AW222" s="246"/>
      <c r="AX222" s="246"/>
      <c r="AY222" s="246"/>
      <c r="AZ222" s="246"/>
      <c r="BA222" s="246"/>
    </row>
    <row r="223" spans="1:53" x14ac:dyDescent="0.3">
      <c r="A223" s="246">
        <v>202661</v>
      </c>
      <c r="B223" s="246" t="s">
        <v>2163</v>
      </c>
      <c r="C223" s="246" t="s">
        <v>227</v>
      </c>
      <c r="D223" s="246" t="s">
        <v>228</v>
      </c>
      <c r="E223" s="246" t="s">
        <v>228</v>
      </c>
      <c r="F223" s="246" t="s">
        <v>228</v>
      </c>
      <c r="G223" s="246" t="s">
        <v>228</v>
      </c>
      <c r="H223" s="246" t="s">
        <v>227</v>
      </c>
      <c r="I223" s="246" t="s">
        <v>228</v>
      </c>
      <c r="J223" s="246" t="s">
        <v>228</v>
      </c>
      <c r="K223" s="246" t="s">
        <v>227</v>
      </c>
      <c r="L223" s="246" t="s">
        <v>228</v>
      </c>
      <c r="M223" s="246" t="s">
        <v>229</v>
      </c>
      <c r="N223" s="246" t="s">
        <v>228</v>
      </c>
      <c r="O223" s="246" t="s">
        <v>228</v>
      </c>
      <c r="P223" s="246" t="s">
        <v>227</v>
      </c>
      <c r="Q223" s="246" t="s">
        <v>227</v>
      </c>
      <c r="R223" s="246" t="s">
        <v>229</v>
      </c>
      <c r="S223" s="246" t="s">
        <v>227</v>
      </c>
      <c r="T223" s="246" t="s">
        <v>227</v>
      </c>
      <c r="U223" s="246" t="s">
        <v>227</v>
      </c>
      <c r="V223" s="246" t="s">
        <v>227</v>
      </c>
      <c r="W223" s="246" t="s">
        <v>227</v>
      </c>
      <c r="X223" s="246" t="s">
        <v>227</v>
      </c>
      <c r="Y223" s="246" t="s">
        <v>229</v>
      </c>
      <c r="Z223" s="246" t="s">
        <v>229</v>
      </c>
      <c r="AA223" s="246" t="s">
        <v>227</v>
      </c>
      <c r="AB223" s="246" t="s">
        <v>227</v>
      </c>
      <c r="AC223" s="246" t="s">
        <v>229</v>
      </c>
      <c r="AD223" s="246" t="s">
        <v>229</v>
      </c>
      <c r="AE223" s="246" t="s">
        <v>227</v>
      </c>
      <c r="AF223" s="246" t="s">
        <v>227</v>
      </c>
      <c r="AG223" s="246" t="s">
        <v>227</v>
      </c>
      <c r="AH223" s="246" t="s">
        <v>229</v>
      </c>
      <c r="AI223" s="246" t="s">
        <v>229</v>
      </c>
      <c r="AJ223" s="246" t="s">
        <v>227</v>
      </c>
      <c r="AK223" s="246" t="s">
        <v>227</v>
      </c>
      <c r="AL223" s="246" t="s">
        <v>227</v>
      </c>
      <c r="AM223" s="246" t="s">
        <v>229</v>
      </c>
      <c r="AN223" s="246" t="s">
        <v>227</v>
      </c>
      <c r="AO223" s="246" t="s">
        <v>227</v>
      </c>
      <c r="AP223" s="246" t="s">
        <v>227</v>
      </c>
      <c r="AQ223" s="246"/>
      <c r="AR223" s="246"/>
      <c r="AS223" s="246"/>
      <c r="AT223" s="246"/>
      <c r="AU223" s="246"/>
      <c r="AV223" s="246"/>
      <c r="AW223" s="246"/>
      <c r="AX223" s="246"/>
      <c r="AY223" s="246"/>
      <c r="AZ223" s="246"/>
      <c r="BA223" s="246"/>
    </row>
    <row r="224" spans="1:53" x14ac:dyDescent="0.3">
      <c r="A224" s="246">
        <v>202666</v>
      </c>
      <c r="B224" s="246" t="s">
        <v>2163</v>
      </c>
      <c r="C224" s="246" t="s">
        <v>227</v>
      </c>
      <c r="D224" s="246" t="s">
        <v>227</v>
      </c>
      <c r="E224" s="246" t="s">
        <v>227</v>
      </c>
      <c r="F224" s="246" t="s">
        <v>227</v>
      </c>
      <c r="G224" s="246" t="s">
        <v>227</v>
      </c>
      <c r="H224" s="246" t="s">
        <v>227</v>
      </c>
      <c r="I224" s="246" t="s">
        <v>227</v>
      </c>
      <c r="J224" s="246" t="s">
        <v>229</v>
      </c>
      <c r="K224" s="246" t="s">
        <v>227</v>
      </c>
      <c r="L224" s="246" t="s">
        <v>227</v>
      </c>
      <c r="M224" s="246" t="s">
        <v>227</v>
      </c>
      <c r="N224" s="246" t="s">
        <v>229</v>
      </c>
      <c r="O224" s="246" t="s">
        <v>229</v>
      </c>
      <c r="P224" s="246" t="s">
        <v>229</v>
      </c>
      <c r="Q224" s="246" t="s">
        <v>227</v>
      </c>
      <c r="R224" s="246" t="s">
        <v>229</v>
      </c>
      <c r="S224" s="246" t="s">
        <v>227</v>
      </c>
      <c r="T224" s="246" t="s">
        <v>227</v>
      </c>
      <c r="U224" s="246" t="s">
        <v>229</v>
      </c>
      <c r="V224" s="246" t="s">
        <v>229</v>
      </c>
      <c r="W224" s="246" t="s">
        <v>229</v>
      </c>
      <c r="X224" s="246" t="s">
        <v>227</v>
      </c>
      <c r="Y224" s="246" t="s">
        <v>229</v>
      </c>
      <c r="Z224" s="246" t="s">
        <v>229</v>
      </c>
      <c r="AA224" s="246" t="s">
        <v>229</v>
      </c>
      <c r="AB224" s="246" t="s">
        <v>229</v>
      </c>
      <c r="AC224" s="246" t="s">
        <v>229</v>
      </c>
      <c r="AD224" s="246" t="s">
        <v>229</v>
      </c>
      <c r="AE224" s="246" t="s">
        <v>229</v>
      </c>
      <c r="AF224" s="246" t="s">
        <v>229</v>
      </c>
      <c r="AG224" s="246" t="s">
        <v>227</v>
      </c>
      <c r="AH224" s="246" t="s">
        <v>229</v>
      </c>
      <c r="AI224" s="246" t="s">
        <v>227</v>
      </c>
      <c r="AJ224" s="246" t="s">
        <v>229</v>
      </c>
      <c r="AK224" s="246" t="s">
        <v>227</v>
      </c>
      <c r="AL224" s="246" t="s">
        <v>228</v>
      </c>
      <c r="AM224" s="246" t="s">
        <v>228</v>
      </c>
      <c r="AN224" s="246" t="s">
        <v>228</v>
      </c>
      <c r="AO224" s="246" t="s">
        <v>228</v>
      </c>
      <c r="AP224" s="246" t="s">
        <v>228</v>
      </c>
      <c r="AQ224" s="246"/>
      <c r="AR224" s="246"/>
      <c r="AS224" s="246"/>
      <c r="AT224" s="246"/>
      <c r="AU224" s="246"/>
      <c r="AV224" s="246"/>
      <c r="AW224" s="246"/>
      <c r="AX224" s="246"/>
      <c r="AY224" s="246"/>
      <c r="AZ224" s="246"/>
      <c r="BA224" s="246"/>
    </row>
    <row r="225" spans="1:53" x14ac:dyDescent="0.3">
      <c r="A225" s="246">
        <v>202668</v>
      </c>
      <c r="B225" s="246" t="s">
        <v>2163</v>
      </c>
      <c r="C225" s="246" t="s">
        <v>227</v>
      </c>
      <c r="D225" s="246" t="s">
        <v>227</v>
      </c>
      <c r="E225" s="246" t="s">
        <v>227</v>
      </c>
      <c r="F225" s="246" t="s">
        <v>228</v>
      </c>
      <c r="G225" s="246" t="s">
        <v>228</v>
      </c>
      <c r="H225" s="246" t="s">
        <v>228</v>
      </c>
      <c r="I225" s="246" t="s">
        <v>227</v>
      </c>
      <c r="J225" s="246" t="s">
        <v>229</v>
      </c>
      <c r="K225" s="246" t="s">
        <v>227</v>
      </c>
      <c r="L225" s="246" t="s">
        <v>227</v>
      </c>
      <c r="M225" s="246" t="s">
        <v>227</v>
      </c>
      <c r="N225" s="246" t="s">
        <v>227</v>
      </c>
      <c r="O225" s="246" t="s">
        <v>227</v>
      </c>
      <c r="P225" s="246" t="s">
        <v>227</v>
      </c>
      <c r="Q225" s="246" t="s">
        <v>227</v>
      </c>
      <c r="R225" s="246" t="s">
        <v>227</v>
      </c>
      <c r="S225" s="246" t="s">
        <v>227</v>
      </c>
      <c r="T225" s="246" t="s">
        <v>229</v>
      </c>
      <c r="U225" s="246" t="s">
        <v>229</v>
      </c>
      <c r="V225" s="246" t="s">
        <v>229</v>
      </c>
      <c r="W225" s="246" t="s">
        <v>229</v>
      </c>
      <c r="X225" s="246" t="s">
        <v>227</v>
      </c>
      <c r="Y225" s="246" t="s">
        <v>229</v>
      </c>
      <c r="Z225" s="246" t="s">
        <v>229</v>
      </c>
      <c r="AA225" s="246" t="s">
        <v>229</v>
      </c>
      <c r="AB225" s="246" t="s">
        <v>229</v>
      </c>
      <c r="AC225" s="246" t="s">
        <v>227</v>
      </c>
      <c r="AD225" s="246" t="s">
        <v>229</v>
      </c>
      <c r="AE225" s="246" t="s">
        <v>229</v>
      </c>
      <c r="AF225" s="246" t="s">
        <v>227</v>
      </c>
      <c r="AG225" s="246" t="s">
        <v>228</v>
      </c>
      <c r="AH225" s="246" t="s">
        <v>227</v>
      </c>
      <c r="AI225" s="246" t="s">
        <v>227</v>
      </c>
      <c r="AJ225" s="246" t="s">
        <v>227</v>
      </c>
      <c r="AK225" s="246" t="s">
        <v>227</v>
      </c>
      <c r="AL225" s="246" t="s">
        <v>228</v>
      </c>
      <c r="AM225" s="246" t="s">
        <v>227</v>
      </c>
      <c r="AN225" s="246" t="s">
        <v>227</v>
      </c>
      <c r="AO225" s="246" t="s">
        <v>227</v>
      </c>
      <c r="AP225" s="246" t="s">
        <v>227</v>
      </c>
      <c r="AQ225" s="246"/>
      <c r="AR225" s="246"/>
      <c r="AS225" s="246"/>
      <c r="AT225" s="246"/>
      <c r="AU225" s="246"/>
      <c r="AV225" s="246"/>
      <c r="AW225" s="246"/>
      <c r="AX225" s="246"/>
      <c r="AY225" s="246"/>
      <c r="AZ225" s="246"/>
      <c r="BA225" s="246"/>
    </row>
    <row r="226" spans="1:53" x14ac:dyDescent="0.3">
      <c r="A226" s="246">
        <v>202683</v>
      </c>
      <c r="B226" s="246" t="s">
        <v>2163</v>
      </c>
      <c r="C226" s="246" t="s">
        <v>227</v>
      </c>
      <c r="D226" s="246" t="s">
        <v>227</v>
      </c>
      <c r="E226" s="246" t="s">
        <v>227</v>
      </c>
      <c r="F226" s="246" t="s">
        <v>227</v>
      </c>
      <c r="G226" s="246" t="s">
        <v>227</v>
      </c>
      <c r="H226" s="246" t="s">
        <v>227</v>
      </c>
      <c r="I226" s="246" t="s">
        <v>227</v>
      </c>
      <c r="J226" s="246" t="s">
        <v>227</v>
      </c>
      <c r="K226" s="246" t="s">
        <v>229</v>
      </c>
      <c r="L226" s="246" t="s">
        <v>229</v>
      </c>
      <c r="M226" s="246" t="s">
        <v>229</v>
      </c>
      <c r="N226" s="246" t="s">
        <v>229</v>
      </c>
      <c r="O226" s="246" t="s">
        <v>229</v>
      </c>
      <c r="P226" s="246" t="s">
        <v>229</v>
      </c>
      <c r="Q226" s="246" t="s">
        <v>227</v>
      </c>
      <c r="R226" s="246" t="s">
        <v>229</v>
      </c>
      <c r="S226" s="246" t="s">
        <v>227</v>
      </c>
      <c r="T226" s="246" t="s">
        <v>229</v>
      </c>
      <c r="U226" s="246" t="s">
        <v>229</v>
      </c>
      <c r="V226" s="246" t="s">
        <v>229</v>
      </c>
      <c r="W226" s="246" t="s">
        <v>227</v>
      </c>
      <c r="X226" s="246" t="s">
        <v>229</v>
      </c>
      <c r="Y226" s="246" t="s">
        <v>229</v>
      </c>
      <c r="Z226" s="246" t="s">
        <v>229</v>
      </c>
      <c r="AA226" s="246" t="s">
        <v>228</v>
      </c>
      <c r="AB226" s="246" t="s">
        <v>229</v>
      </c>
      <c r="AC226" s="246" t="s">
        <v>229</v>
      </c>
      <c r="AD226" s="246" t="s">
        <v>229</v>
      </c>
      <c r="AE226" s="246" t="s">
        <v>227</v>
      </c>
      <c r="AF226" s="246" t="s">
        <v>227</v>
      </c>
      <c r="AG226" s="246" t="s">
        <v>227</v>
      </c>
      <c r="AH226" s="246" t="s">
        <v>227</v>
      </c>
      <c r="AI226" s="246" t="s">
        <v>227</v>
      </c>
      <c r="AJ226" s="246" t="s">
        <v>227</v>
      </c>
      <c r="AK226" s="246" t="s">
        <v>229</v>
      </c>
      <c r="AL226" s="246" t="s">
        <v>228</v>
      </c>
      <c r="AM226" s="246" t="s">
        <v>227</v>
      </c>
      <c r="AN226" s="246" t="s">
        <v>229</v>
      </c>
      <c r="AO226" s="246" t="s">
        <v>229</v>
      </c>
      <c r="AP226" s="246" t="s">
        <v>229</v>
      </c>
      <c r="AQ226" s="246"/>
      <c r="AR226" s="246"/>
      <c r="AS226" s="246"/>
      <c r="AT226" s="246"/>
      <c r="AU226" s="246"/>
      <c r="AV226" s="246"/>
      <c r="AW226" s="246"/>
      <c r="AX226" s="246"/>
      <c r="AY226" s="246"/>
      <c r="AZ226" s="246"/>
      <c r="BA226" s="246"/>
    </row>
    <row r="227" spans="1:53" x14ac:dyDescent="0.3">
      <c r="A227" s="246">
        <v>202711</v>
      </c>
      <c r="B227" s="246" t="s">
        <v>2163</v>
      </c>
      <c r="C227" s="246" t="s">
        <v>227</v>
      </c>
      <c r="D227" s="246" t="s">
        <v>227</v>
      </c>
      <c r="E227" s="246" t="s">
        <v>227</v>
      </c>
      <c r="F227" s="246" t="s">
        <v>227</v>
      </c>
      <c r="G227" s="246" t="s">
        <v>229</v>
      </c>
      <c r="H227" s="246" t="s">
        <v>229</v>
      </c>
      <c r="I227" s="246" t="s">
        <v>229</v>
      </c>
      <c r="J227" s="246" t="s">
        <v>229</v>
      </c>
      <c r="K227" s="246" t="s">
        <v>229</v>
      </c>
      <c r="L227" s="246" t="s">
        <v>229</v>
      </c>
      <c r="M227" s="246" t="s">
        <v>227</v>
      </c>
      <c r="N227" s="246" t="s">
        <v>229</v>
      </c>
      <c r="O227" s="246" t="s">
        <v>229</v>
      </c>
      <c r="P227" s="246" t="s">
        <v>227</v>
      </c>
      <c r="Q227" s="246" t="s">
        <v>227</v>
      </c>
      <c r="R227" s="246" t="s">
        <v>228</v>
      </c>
      <c r="S227" s="246" t="s">
        <v>227</v>
      </c>
      <c r="T227" s="246" t="s">
        <v>229</v>
      </c>
      <c r="U227" s="246" t="s">
        <v>229</v>
      </c>
      <c r="V227" s="246" t="s">
        <v>229</v>
      </c>
      <c r="W227" s="246" t="s">
        <v>229</v>
      </c>
      <c r="X227" s="246" t="s">
        <v>227</v>
      </c>
      <c r="Y227" s="246" t="s">
        <v>229</v>
      </c>
      <c r="Z227" s="246" t="s">
        <v>229</v>
      </c>
      <c r="AA227" s="246" t="s">
        <v>229</v>
      </c>
      <c r="AB227" s="246" t="s">
        <v>229</v>
      </c>
      <c r="AC227" s="246" t="s">
        <v>227</v>
      </c>
      <c r="AD227" s="246" t="s">
        <v>229</v>
      </c>
      <c r="AE227" s="246" t="s">
        <v>229</v>
      </c>
      <c r="AF227" s="246" t="s">
        <v>227</v>
      </c>
      <c r="AG227" s="246" t="s">
        <v>227</v>
      </c>
      <c r="AH227" s="246" t="s">
        <v>227</v>
      </c>
      <c r="AI227" s="246" t="s">
        <v>227</v>
      </c>
      <c r="AJ227" s="246" t="s">
        <v>229</v>
      </c>
      <c r="AK227" s="246" t="s">
        <v>229</v>
      </c>
      <c r="AL227" s="246" t="s">
        <v>227</v>
      </c>
      <c r="AM227" s="246" t="s">
        <v>229</v>
      </c>
      <c r="AN227" s="246" t="s">
        <v>229</v>
      </c>
      <c r="AO227" s="246" t="s">
        <v>229</v>
      </c>
      <c r="AP227" s="246" t="s">
        <v>227</v>
      </c>
      <c r="AQ227" s="246"/>
      <c r="AR227" s="246"/>
      <c r="AS227" s="246"/>
      <c r="AT227" s="246"/>
      <c r="AU227" s="246"/>
      <c r="AV227" s="246"/>
      <c r="AW227" s="246"/>
      <c r="AX227" s="246"/>
      <c r="AY227" s="246"/>
      <c r="AZ227" s="246"/>
      <c r="BA227" s="246"/>
    </row>
    <row r="228" spans="1:53" x14ac:dyDescent="0.3">
      <c r="A228" s="246">
        <v>202764</v>
      </c>
      <c r="B228" s="246" t="s">
        <v>2163</v>
      </c>
      <c r="C228" s="246" t="s">
        <v>227</v>
      </c>
      <c r="D228" s="246" t="s">
        <v>227</v>
      </c>
      <c r="E228" s="246" t="s">
        <v>227</v>
      </c>
      <c r="F228" s="246" t="s">
        <v>229</v>
      </c>
      <c r="G228" s="246" t="s">
        <v>227</v>
      </c>
      <c r="H228" s="246" t="s">
        <v>229</v>
      </c>
      <c r="I228" s="246" t="s">
        <v>227</v>
      </c>
      <c r="J228" s="246" t="s">
        <v>227</v>
      </c>
      <c r="K228" s="246" t="s">
        <v>228</v>
      </c>
      <c r="L228" s="246" t="s">
        <v>227</v>
      </c>
      <c r="M228" s="246" t="s">
        <v>227</v>
      </c>
      <c r="N228" s="246" t="s">
        <v>229</v>
      </c>
      <c r="O228" s="246" t="s">
        <v>229</v>
      </c>
      <c r="P228" s="246" t="s">
        <v>227</v>
      </c>
      <c r="Q228" s="246" t="s">
        <v>227</v>
      </c>
      <c r="R228" s="246" t="s">
        <v>229</v>
      </c>
      <c r="S228" s="246" t="s">
        <v>227</v>
      </c>
      <c r="T228" s="246" t="s">
        <v>229</v>
      </c>
      <c r="U228" s="246" t="s">
        <v>229</v>
      </c>
      <c r="V228" s="246" t="s">
        <v>227</v>
      </c>
      <c r="W228" s="246" t="s">
        <v>229</v>
      </c>
      <c r="X228" s="246" t="s">
        <v>227</v>
      </c>
      <c r="Y228" s="246" t="s">
        <v>229</v>
      </c>
      <c r="Z228" s="246" t="s">
        <v>229</v>
      </c>
      <c r="AA228" s="246" t="s">
        <v>229</v>
      </c>
      <c r="AB228" s="246" t="s">
        <v>229</v>
      </c>
      <c r="AC228" s="246" t="s">
        <v>229</v>
      </c>
      <c r="AD228" s="246" t="s">
        <v>229</v>
      </c>
      <c r="AE228" s="246" t="s">
        <v>229</v>
      </c>
      <c r="AF228" s="246" t="s">
        <v>229</v>
      </c>
      <c r="AG228" s="246" t="s">
        <v>228</v>
      </c>
      <c r="AH228" s="246" t="s">
        <v>227</v>
      </c>
      <c r="AI228" s="246" t="s">
        <v>227</v>
      </c>
      <c r="AJ228" s="246" t="s">
        <v>229</v>
      </c>
      <c r="AK228" s="246" t="s">
        <v>227</v>
      </c>
      <c r="AL228" s="246" t="s">
        <v>229</v>
      </c>
      <c r="AM228" s="246" t="s">
        <v>228</v>
      </c>
      <c r="AN228" s="246" t="s">
        <v>229</v>
      </c>
      <c r="AO228" s="246" t="s">
        <v>229</v>
      </c>
      <c r="AP228" s="246" t="s">
        <v>228</v>
      </c>
      <c r="AQ228" s="246"/>
      <c r="AR228" s="246"/>
      <c r="AS228" s="246"/>
      <c r="AT228" s="246"/>
      <c r="AU228" s="246"/>
      <c r="AV228" s="246"/>
      <c r="AW228" s="246"/>
      <c r="AX228" s="246"/>
      <c r="AY228" s="246"/>
      <c r="AZ228" s="246"/>
      <c r="BA228" s="246"/>
    </row>
    <row r="229" spans="1:53" x14ac:dyDescent="0.3">
      <c r="A229" s="246">
        <v>202768</v>
      </c>
      <c r="B229" s="246" t="s">
        <v>2163</v>
      </c>
      <c r="C229" s="246" t="s">
        <v>229</v>
      </c>
      <c r="D229" s="246" t="s">
        <v>227</v>
      </c>
      <c r="E229" s="246" t="s">
        <v>229</v>
      </c>
      <c r="F229" s="246" t="s">
        <v>227</v>
      </c>
      <c r="G229" s="246" t="s">
        <v>229</v>
      </c>
      <c r="H229" s="246" t="s">
        <v>227</v>
      </c>
      <c r="I229" s="246" t="s">
        <v>227</v>
      </c>
      <c r="J229" s="246" t="s">
        <v>227</v>
      </c>
      <c r="K229" s="246" t="s">
        <v>227</v>
      </c>
      <c r="L229" s="246" t="s">
        <v>227</v>
      </c>
      <c r="M229" s="246" t="s">
        <v>229</v>
      </c>
      <c r="N229" s="246" t="s">
        <v>229</v>
      </c>
      <c r="O229" s="246" t="s">
        <v>229</v>
      </c>
      <c r="P229" s="246" t="s">
        <v>229</v>
      </c>
      <c r="Q229" s="246" t="s">
        <v>228</v>
      </c>
      <c r="R229" s="246" t="s">
        <v>229</v>
      </c>
      <c r="S229" s="246" t="s">
        <v>227</v>
      </c>
      <c r="T229" s="246" t="s">
        <v>229</v>
      </c>
      <c r="U229" s="246" t="s">
        <v>229</v>
      </c>
      <c r="V229" s="246" t="s">
        <v>229</v>
      </c>
      <c r="W229" s="246" t="s">
        <v>227</v>
      </c>
      <c r="X229" s="246" t="s">
        <v>227</v>
      </c>
      <c r="Y229" s="246" t="s">
        <v>227</v>
      </c>
      <c r="Z229" s="246" t="s">
        <v>229</v>
      </c>
      <c r="AA229" s="246" t="s">
        <v>229</v>
      </c>
      <c r="AB229" s="246" t="s">
        <v>227</v>
      </c>
      <c r="AC229" s="246" t="s">
        <v>228</v>
      </c>
      <c r="AD229" s="246" t="s">
        <v>227</v>
      </c>
      <c r="AE229" s="246" t="s">
        <v>227</v>
      </c>
      <c r="AF229" s="246" t="s">
        <v>227</v>
      </c>
      <c r="AG229" s="246" t="s">
        <v>229</v>
      </c>
      <c r="AH229" s="246" t="s">
        <v>229</v>
      </c>
      <c r="AI229" s="246" t="s">
        <v>229</v>
      </c>
      <c r="AJ229" s="246" t="s">
        <v>229</v>
      </c>
      <c r="AK229" s="246" t="s">
        <v>229</v>
      </c>
      <c r="AL229" s="246" t="s">
        <v>228</v>
      </c>
      <c r="AM229" s="246" t="s">
        <v>228</v>
      </c>
      <c r="AN229" s="246" t="s">
        <v>227</v>
      </c>
      <c r="AO229" s="246" t="s">
        <v>228</v>
      </c>
      <c r="AP229" s="246" t="s">
        <v>228</v>
      </c>
      <c r="AQ229" s="246"/>
      <c r="AR229" s="246"/>
      <c r="AS229" s="246"/>
      <c r="AT229" s="246"/>
      <c r="AU229" s="246"/>
      <c r="AV229" s="246"/>
      <c r="AW229" s="246"/>
      <c r="AX229" s="246"/>
      <c r="AY229" s="246"/>
      <c r="AZ229" s="246"/>
      <c r="BA229" s="246"/>
    </row>
    <row r="230" spans="1:53" x14ac:dyDescent="0.3">
      <c r="A230" s="246">
        <v>202895</v>
      </c>
      <c r="B230" s="246" t="s">
        <v>2163</v>
      </c>
      <c r="C230" s="246" t="s">
        <v>227</v>
      </c>
      <c r="D230" s="246" t="s">
        <v>229</v>
      </c>
      <c r="E230" s="246" t="s">
        <v>229</v>
      </c>
      <c r="F230" s="246" t="s">
        <v>229</v>
      </c>
      <c r="G230" s="246" t="s">
        <v>227</v>
      </c>
      <c r="H230" s="246" t="s">
        <v>227</v>
      </c>
      <c r="I230" s="246" t="s">
        <v>227</v>
      </c>
      <c r="J230" s="246" t="s">
        <v>227</v>
      </c>
      <c r="K230" s="246" t="s">
        <v>229</v>
      </c>
      <c r="L230" s="246" t="s">
        <v>227</v>
      </c>
      <c r="M230" s="246" t="s">
        <v>229</v>
      </c>
      <c r="N230" s="246" t="s">
        <v>227</v>
      </c>
      <c r="O230" s="246" t="s">
        <v>229</v>
      </c>
      <c r="P230" s="246" t="s">
        <v>229</v>
      </c>
      <c r="Q230" s="246" t="s">
        <v>229</v>
      </c>
      <c r="R230" s="246" t="s">
        <v>227</v>
      </c>
      <c r="S230" s="246" t="s">
        <v>227</v>
      </c>
      <c r="T230" s="246" t="s">
        <v>229</v>
      </c>
      <c r="U230" s="246" t="s">
        <v>229</v>
      </c>
      <c r="V230" s="246" t="s">
        <v>227</v>
      </c>
      <c r="W230" s="246" t="s">
        <v>229</v>
      </c>
      <c r="X230" s="246" t="s">
        <v>229</v>
      </c>
      <c r="Y230" s="246" t="s">
        <v>229</v>
      </c>
      <c r="Z230" s="246" t="s">
        <v>229</v>
      </c>
      <c r="AA230" s="246" t="s">
        <v>227</v>
      </c>
      <c r="AB230" s="246" t="s">
        <v>229</v>
      </c>
      <c r="AC230" s="246" t="s">
        <v>229</v>
      </c>
      <c r="AD230" s="246" t="s">
        <v>229</v>
      </c>
      <c r="AE230" s="246" t="s">
        <v>229</v>
      </c>
      <c r="AF230" s="246" t="s">
        <v>227</v>
      </c>
      <c r="AG230" s="246" t="s">
        <v>229</v>
      </c>
      <c r="AH230" s="246" t="s">
        <v>229</v>
      </c>
      <c r="AI230" s="246" t="s">
        <v>227</v>
      </c>
      <c r="AJ230" s="246" t="s">
        <v>227</v>
      </c>
      <c r="AK230" s="246" t="s">
        <v>227</v>
      </c>
      <c r="AL230" s="246" t="s">
        <v>227</v>
      </c>
      <c r="AM230" s="246" t="s">
        <v>227</v>
      </c>
      <c r="AN230" s="246" t="s">
        <v>229</v>
      </c>
      <c r="AO230" s="246" t="s">
        <v>229</v>
      </c>
      <c r="AP230" s="246" t="s">
        <v>229</v>
      </c>
      <c r="AQ230" s="246"/>
      <c r="AR230" s="246"/>
      <c r="AS230" s="246"/>
      <c r="AT230" s="246"/>
      <c r="AU230" s="246"/>
      <c r="AV230" s="246"/>
      <c r="AW230" s="246"/>
      <c r="AX230" s="246"/>
      <c r="AY230" s="246"/>
      <c r="AZ230" s="246"/>
      <c r="BA230" s="246"/>
    </row>
    <row r="231" spans="1:53" x14ac:dyDescent="0.3">
      <c r="A231" s="246">
        <v>202919</v>
      </c>
      <c r="B231" s="246" t="s">
        <v>2163</v>
      </c>
      <c r="C231" s="246" t="s">
        <v>227</v>
      </c>
      <c r="D231" s="246" t="s">
        <v>227</v>
      </c>
      <c r="E231" s="246" t="s">
        <v>227</v>
      </c>
      <c r="F231" s="246" t="s">
        <v>229</v>
      </c>
      <c r="G231" s="246" t="s">
        <v>227</v>
      </c>
      <c r="H231" s="246" t="s">
        <v>227</v>
      </c>
      <c r="I231" s="246" t="s">
        <v>229</v>
      </c>
      <c r="J231" s="246" t="s">
        <v>227</v>
      </c>
      <c r="K231" s="246" t="s">
        <v>227</v>
      </c>
      <c r="L231" s="246" t="s">
        <v>227</v>
      </c>
      <c r="M231" s="246" t="s">
        <v>227</v>
      </c>
      <c r="N231" s="246" t="s">
        <v>229</v>
      </c>
      <c r="O231" s="246" t="s">
        <v>227</v>
      </c>
      <c r="P231" s="246" t="s">
        <v>229</v>
      </c>
      <c r="Q231" s="246" t="s">
        <v>227</v>
      </c>
      <c r="R231" s="246" t="s">
        <v>227</v>
      </c>
      <c r="S231" s="246" t="s">
        <v>227</v>
      </c>
      <c r="T231" s="246" t="s">
        <v>227</v>
      </c>
      <c r="U231" s="246" t="s">
        <v>227</v>
      </c>
      <c r="V231" s="246" t="s">
        <v>227</v>
      </c>
      <c r="W231" s="246" t="s">
        <v>229</v>
      </c>
      <c r="X231" s="246" t="s">
        <v>227</v>
      </c>
      <c r="Y231" s="246" t="s">
        <v>227</v>
      </c>
      <c r="Z231" s="246" t="s">
        <v>227</v>
      </c>
      <c r="AA231" s="246" t="s">
        <v>227</v>
      </c>
      <c r="AB231" s="246" t="s">
        <v>227</v>
      </c>
      <c r="AC231" s="246" t="s">
        <v>229</v>
      </c>
      <c r="AD231" s="246" t="s">
        <v>229</v>
      </c>
      <c r="AE231" s="246" t="s">
        <v>227</v>
      </c>
      <c r="AF231" s="246" t="s">
        <v>227</v>
      </c>
      <c r="AG231" s="246" t="s">
        <v>227</v>
      </c>
      <c r="AH231" s="246" t="s">
        <v>229</v>
      </c>
      <c r="AI231" s="246" t="s">
        <v>227</v>
      </c>
      <c r="AJ231" s="246" t="s">
        <v>229</v>
      </c>
      <c r="AK231" s="246" t="s">
        <v>227</v>
      </c>
      <c r="AL231" s="246" t="s">
        <v>228</v>
      </c>
      <c r="AM231" s="246" t="s">
        <v>228</v>
      </c>
      <c r="AN231" s="246" t="s">
        <v>228</v>
      </c>
      <c r="AO231" s="246" t="s">
        <v>228</v>
      </c>
      <c r="AP231" s="246" t="s">
        <v>228</v>
      </c>
      <c r="AQ231" s="246"/>
      <c r="AR231" s="246"/>
      <c r="AS231" s="246"/>
      <c r="AT231" s="246"/>
      <c r="AU231" s="246"/>
      <c r="AV231" s="246"/>
      <c r="AW231" s="246"/>
      <c r="AX231" s="246"/>
      <c r="AY231" s="246"/>
      <c r="AZ231" s="246"/>
      <c r="BA231" s="246"/>
    </row>
    <row r="232" spans="1:53" x14ac:dyDescent="0.3">
      <c r="A232" s="246">
        <v>203150</v>
      </c>
      <c r="B232" s="246" t="s">
        <v>2163</v>
      </c>
      <c r="C232" s="246" t="s">
        <v>227</v>
      </c>
      <c r="D232" s="246" t="s">
        <v>229</v>
      </c>
      <c r="E232" s="246" t="s">
        <v>228</v>
      </c>
      <c r="F232" s="246" t="s">
        <v>228</v>
      </c>
      <c r="G232" s="246" t="s">
        <v>228</v>
      </c>
      <c r="H232" s="246" t="s">
        <v>228</v>
      </c>
      <c r="I232" s="246" t="s">
        <v>228</v>
      </c>
      <c r="J232" s="246" t="s">
        <v>228</v>
      </c>
      <c r="K232" s="246" t="s">
        <v>228</v>
      </c>
      <c r="L232" s="246" t="s">
        <v>228</v>
      </c>
      <c r="M232" s="246" t="s">
        <v>228</v>
      </c>
      <c r="N232" s="246" t="s">
        <v>228</v>
      </c>
      <c r="O232" s="246" t="s">
        <v>228</v>
      </c>
      <c r="P232" s="246" t="s">
        <v>228</v>
      </c>
      <c r="Q232" s="246" t="s">
        <v>228</v>
      </c>
      <c r="R232" s="246" t="s">
        <v>228</v>
      </c>
      <c r="S232" s="246" t="s">
        <v>228</v>
      </c>
      <c r="T232" s="246" t="s">
        <v>228</v>
      </c>
      <c r="U232" s="246" t="s">
        <v>228</v>
      </c>
      <c r="V232" s="246" t="s">
        <v>228</v>
      </c>
      <c r="W232" s="246" t="s">
        <v>228</v>
      </c>
      <c r="X232" s="246" t="s">
        <v>227</v>
      </c>
      <c r="Y232" s="246" t="s">
        <v>228</v>
      </c>
      <c r="Z232" s="246" t="s">
        <v>228</v>
      </c>
      <c r="AA232" s="246" t="s">
        <v>228</v>
      </c>
      <c r="AB232" s="246" t="s">
        <v>227</v>
      </c>
      <c r="AC232" s="246" t="s">
        <v>227</v>
      </c>
      <c r="AD232" s="246" t="s">
        <v>227</v>
      </c>
      <c r="AE232" s="246" t="s">
        <v>227</v>
      </c>
      <c r="AF232" s="246" t="s">
        <v>227</v>
      </c>
      <c r="AG232" s="246" t="s">
        <v>227</v>
      </c>
      <c r="AH232" s="246" t="s">
        <v>227</v>
      </c>
      <c r="AI232" s="246" t="s">
        <v>228</v>
      </c>
      <c r="AJ232" s="246" t="s">
        <v>227</v>
      </c>
      <c r="AK232" s="246" t="s">
        <v>227</v>
      </c>
      <c r="AL232" s="246" t="s">
        <v>227</v>
      </c>
      <c r="AM232" s="246" t="s">
        <v>227</v>
      </c>
      <c r="AN232" s="246" t="s">
        <v>227</v>
      </c>
      <c r="AO232" s="246" t="s">
        <v>227</v>
      </c>
      <c r="AP232" s="246" t="s">
        <v>227</v>
      </c>
      <c r="AQ232" s="246"/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</row>
    <row r="233" spans="1:53" x14ac:dyDescent="0.3">
      <c r="A233" s="246">
        <v>203189</v>
      </c>
      <c r="B233" s="246" t="s">
        <v>2163</v>
      </c>
      <c r="C233" s="246" t="s">
        <v>227</v>
      </c>
      <c r="D233" s="246" t="s">
        <v>227</v>
      </c>
      <c r="E233" s="246" t="s">
        <v>227</v>
      </c>
      <c r="F233" s="246" t="s">
        <v>229</v>
      </c>
      <c r="G233" s="246" t="s">
        <v>227</v>
      </c>
      <c r="H233" s="246" t="s">
        <v>227</v>
      </c>
      <c r="I233" s="246" t="s">
        <v>229</v>
      </c>
      <c r="J233" s="246" t="s">
        <v>229</v>
      </c>
      <c r="K233" s="246" t="s">
        <v>229</v>
      </c>
      <c r="L233" s="246" t="s">
        <v>229</v>
      </c>
      <c r="M233" s="246" t="s">
        <v>228</v>
      </c>
      <c r="N233" s="246" t="s">
        <v>229</v>
      </c>
      <c r="O233" s="246" t="s">
        <v>229</v>
      </c>
      <c r="P233" s="246" t="s">
        <v>227</v>
      </c>
      <c r="Q233" s="246" t="s">
        <v>227</v>
      </c>
      <c r="R233" s="246" t="s">
        <v>229</v>
      </c>
      <c r="S233" s="246" t="s">
        <v>229</v>
      </c>
      <c r="T233" s="246" t="s">
        <v>229</v>
      </c>
      <c r="U233" s="246" t="s">
        <v>229</v>
      </c>
      <c r="V233" s="246" t="s">
        <v>227</v>
      </c>
      <c r="W233" s="246" t="s">
        <v>229</v>
      </c>
      <c r="X233" s="246" t="s">
        <v>229</v>
      </c>
      <c r="Y233" s="246" t="s">
        <v>227</v>
      </c>
      <c r="Z233" s="246" t="s">
        <v>229</v>
      </c>
      <c r="AA233" s="246" t="s">
        <v>227</v>
      </c>
      <c r="AB233" s="246" t="s">
        <v>229</v>
      </c>
      <c r="AC233" s="246" t="s">
        <v>229</v>
      </c>
      <c r="AD233" s="246" t="s">
        <v>229</v>
      </c>
      <c r="AE233" s="246" t="s">
        <v>229</v>
      </c>
      <c r="AF233" s="246" t="s">
        <v>229</v>
      </c>
      <c r="AG233" s="246" t="s">
        <v>227</v>
      </c>
      <c r="AH233" s="246" t="s">
        <v>229</v>
      </c>
      <c r="AI233" s="246" t="s">
        <v>229</v>
      </c>
      <c r="AJ233" s="246" t="s">
        <v>227</v>
      </c>
      <c r="AK233" s="246" t="s">
        <v>229</v>
      </c>
      <c r="AL233" s="246" t="s">
        <v>229</v>
      </c>
      <c r="AM233" s="246" t="s">
        <v>229</v>
      </c>
      <c r="AN233" s="246" t="s">
        <v>227</v>
      </c>
      <c r="AO233" s="246" t="s">
        <v>229</v>
      </c>
      <c r="AP233" s="246" t="s">
        <v>227</v>
      </c>
      <c r="AQ233" s="246"/>
      <c r="AR233" s="246"/>
      <c r="AS233" s="246"/>
      <c r="AT233" s="246"/>
      <c r="AU233" s="246"/>
      <c r="AV233" s="246"/>
      <c r="AW233" s="246"/>
      <c r="AX233" s="246"/>
      <c r="AY233" s="246"/>
      <c r="AZ233" s="246"/>
      <c r="BA233" s="246"/>
    </row>
    <row r="234" spans="1:53" x14ac:dyDescent="0.3">
      <c r="A234" s="246">
        <v>203222</v>
      </c>
      <c r="B234" s="246" t="s">
        <v>2163</v>
      </c>
      <c r="C234" s="246" t="s">
        <v>227</v>
      </c>
      <c r="D234" s="246" t="s">
        <v>227</v>
      </c>
      <c r="E234" s="246" t="s">
        <v>229</v>
      </c>
      <c r="F234" s="246" t="s">
        <v>227</v>
      </c>
      <c r="G234" s="246" t="s">
        <v>229</v>
      </c>
      <c r="H234" s="246" t="s">
        <v>229</v>
      </c>
      <c r="I234" s="246" t="s">
        <v>227</v>
      </c>
      <c r="J234" s="246" t="s">
        <v>229</v>
      </c>
      <c r="K234" s="246" t="s">
        <v>227</v>
      </c>
      <c r="L234" s="246" t="s">
        <v>229</v>
      </c>
      <c r="M234" s="246" t="s">
        <v>227</v>
      </c>
      <c r="N234" s="246" t="s">
        <v>227</v>
      </c>
      <c r="O234" s="246" t="s">
        <v>229</v>
      </c>
      <c r="P234" s="246" t="s">
        <v>227</v>
      </c>
      <c r="Q234" s="246" t="s">
        <v>227</v>
      </c>
      <c r="R234" s="246" t="s">
        <v>227</v>
      </c>
      <c r="S234" s="246" t="s">
        <v>227</v>
      </c>
      <c r="T234" s="246" t="s">
        <v>227</v>
      </c>
      <c r="U234" s="246" t="s">
        <v>229</v>
      </c>
      <c r="V234" s="246" t="s">
        <v>227</v>
      </c>
      <c r="W234" s="246" t="s">
        <v>227</v>
      </c>
      <c r="X234" s="246" t="s">
        <v>229</v>
      </c>
      <c r="Y234" s="246" t="s">
        <v>229</v>
      </c>
      <c r="Z234" s="246" t="s">
        <v>229</v>
      </c>
      <c r="AA234" s="246" t="s">
        <v>229</v>
      </c>
      <c r="AB234" s="246" t="s">
        <v>227</v>
      </c>
      <c r="AC234" s="246" t="s">
        <v>227</v>
      </c>
      <c r="AD234" s="246" t="s">
        <v>229</v>
      </c>
      <c r="AE234" s="246" t="s">
        <v>229</v>
      </c>
      <c r="AF234" s="246" t="s">
        <v>227</v>
      </c>
      <c r="AG234" s="246" t="s">
        <v>229</v>
      </c>
      <c r="AH234" s="246" t="s">
        <v>229</v>
      </c>
      <c r="AI234" s="246" t="s">
        <v>227</v>
      </c>
      <c r="AJ234" s="246" t="s">
        <v>229</v>
      </c>
      <c r="AK234" s="246" t="s">
        <v>229</v>
      </c>
      <c r="AL234" s="246" t="s">
        <v>229</v>
      </c>
      <c r="AM234" s="246" t="s">
        <v>229</v>
      </c>
      <c r="AN234" s="246" t="s">
        <v>228</v>
      </c>
      <c r="AO234" s="246" t="s">
        <v>227</v>
      </c>
      <c r="AP234" s="246" t="s">
        <v>229</v>
      </c>
      <c r="AQ234" s="246"/>
      <c r="AR234" s="246"/>
      <c r="AS234" s="246"/>
      <c r="AT234" s="246"/>
      <c r="AU234" s="246"/>
      <c r="AV234" s="246"/>
      <c r="AW234" s="246"/>
      <c r="AX234" s="246"/>
      <c r="AY234" s="246"/>
      <c r="AZ234" s="246"/>
      <c r="BA234" s="246"/>
    </row>
    <row r="235" spans="1:53" x14ac:dyDescent="0.3">
      <c r="A235" s="246">
        <v>203229</v>
      </c>
      <c r="B235" s="246" t="s">
        <v>2163</v>
      </c>
      <c r="C235" s="246" t="s">
        <v>227</v>
      </c>
      <c r="D235" s="246" t="s">
        <v>229</v>
      </c>
      <c r="E235" s="246" t="s">
        <v>227</v>
      </c>
      <c r="F235" s="246" t="s">
        <v>227</v>
      </c>
      <c r="G235" s="246" t="s">
        <v>229</v>
      </c>
      <c r="H235" s="246" t="s">
        <v>227</v>
      </c>
      <c r="I235" s="246" t="s">
        <v>227</v>
      </c>
      <c r="J235" s="246" t="s">
        <v>227</v>
      </c>
      <c r="K235" s="246" t="s">
        <v>229</v>
      </c>
      <c r="L235" s="246" t="s">
        <v>229</v>
      </c>
      <c r="M235" s="246" t="s">
        <v>229</v>
      </c>
      <c r="N235" s="246" t="s">
        <v>227</v>
      </c>
      <c r="O235" s="246" t="s">
        <v>229</v>
      </c>
      <c r="P235" s="246" t="s">
        <v>229</v>
      </c>
      <c r="Q235" s="246" t="s">
        <v>227</v>
      </c>
      <c r="R235" s="246" t="s">
        <v>229</v>
      </c>
      <c r="S235" s="246" t="s">
        <v>227</v>
      </c>
      <c r="T235" s="246" t="s">
        <v>229</v>
      </c>
      <c r="U235" s="246" t="s">
        <v>229</v>
      </c>
      <c r="V235" s="246" t="s">
        <v>229</v>
      </c>
      <c r="W235" s="246" t="s">
        <v>229</v>
      </c>
      <c r="X235" s="246" t="s">
        <v>229</v>
      </c>
      <c r="Y235" s="246" t="s">
        <v>227</v>
      </c>
      <c r="Z235" s="246" t="s">
        <v>229</v>
      </c>
      <c r="AA235" s="246" t="s">
        <v>229</v>
      </c>
      <c r="AB235" s="246" t="s">
        <v>229</v>
      </c>
      <c r="AC235" s="246" t="s">
        <v>227</v>
      </c>
      <c r="AD235" s="246" t="s">
        <v>227</v>
      </c>
      <c r="AE235" s="246" t="s">
        <v>229</v>
      </c>
      <c r="AF235" s="246" t="s">
        <v>227</v>
      </c>
      <c r="AG235" s="246" t="s">
        <v>227</v>
      </c>
      <c r="AH235" s="246" t="s">
        <v>229</v>
      </c>
      <c r="AI235" s="246" t="s">
        <v>227</v>
      </c>
      <c r="AJ235" s="246" t="s">
        <v>227</v>
      </c>
      <c r="AK235" s="246" t="s">
        <v>227</v>
      </c>
      <c r="AL235" s="246" t="s">
        <v>227</v>
      </c>
      <c r="AM235" s="246" t="s">
        <v>227</v>
      </c>
      <c r="AN235" s="246" t="s">
        <v>229</v>
      </c>
      <c r="AO235" s="246" t="s">
        <v>229</v>
      </c>
      <c r="AP235" s="246" t="s">
        <v>229</v>
      </c>
      <c r="AQ235" s="246"/>
      <c r="AR235" s="246"/>
      <c r="AS235" s="246"/>
      <c r="AT235" s="246"/>
      <c r="AU235" s="246"/>
      <c r="AV235" s="246"/>
      <c r="AW235" s="246"/>
      <c r="AX235" s="246"/>
      <c r="AY235" s="246"/>
      <c r="AZ235" s="246"/>
      <c r="BA235" s="246"/>
    </row>
    <row r="236" spans="1:53" x14ac:dyDescent="0.3">
      <c r="A236" s="246">
        <v>203233</v>
      </c>
      <c r="B236" s="246" t="s">
        <v>2163</v>
      </c>
      <c r="C236" s="246" t="s">
        <v>227</v>
      </c>
      <c r="D236" s="246" t="s">
        <v>228</v>
      </c>
      <c r="E236" s="246" t="s">
        <v>228</v>
      </c>
      <c r="F236" s="246" t="s">
        <v>228</v>
      </c>
      <c r="G236" s="246" t="s">
        <v>228</v>
      </c>
      <c r="H236" s="246" t="s">
        <v>228</v>
      </c>
      <c r="I236" s="246" t="s">
        <v>228</v>
      </c>
      <c r="J236" s="246" t="s">
        <v>228</v>
      </c>
      <c r="K236" s="246" t="s">
        <v>228</v>
      </c>
      <c r="L236" s="246" t="s">
        <v>228</v>
      </c>
      <c r="M236" s="246" t="s">
        <v>228</v>
      </c>
      <c r="N236" s="246" t="s">
        <v>228</v>
      </c>
      <c r="O236" s="246" t="s">
        <v>228</v>
      </c>
      <c r="P236" s="246" t="s">
        <v>228</v>
      </c>
      <c r="Q236" s="246" t="s">
        <v>228</v>
      </c>
      <c r="R236" s="246" t="s">
        <v>227</v>
      </c>
      <c r="S236" s="246" t="s">
        <v>228</v>
      </c>
      <c r="T236" s="246" t="s">
        <v>228</v>
      </c>
      <c r="U236" s="246" t="s">
        <v>228</v>
      </c>
      <c r="V236" s="246" t="s">
        <v>227</v>
      </c>
      <c r="W236" s="246" t="s">
        <v>229</v>
      </c>
      <c r="X236" s="246" t="s">
        <v>227</v>
      </c>
      <c r="Y236" s="246" t="s">
        <v>227</v>
      </c>
      <c r="Z236" s="246" t="s">
        <v>229</v>
      </c>
      <c r="AA236" s="246" t="s">
        <v>229</v>
      </c>
      <c r="AB236" s="246" t="s">
        <v>229</v>
      </c>
      <c r="AC236" s="246" t="s">
        <v>227</v>
      </c>
      <c r="AD236" s="246" t="s">
        <v>229</v>
      </c>
      <c r="AE236" s="246" t="s">
        <v>227</v>
      </c>
      <c r="AF236" s="246" t="s">
        <v>227</v>
      </c>
      <c r="AG236" s="246" t="s">
        <v>227</v>
      </c>
      <c r="AH236" s="246" t="s">
        <v>227</v>
      </c>
      <c r="AI236" s="246" t="s">
        <v>227</v>
      </c>
      <c r="AJ236" s="246" t="s">
        <v>229</v>
      </c>
      <c r="AK236" s="246" t="s">
        <v>227</v>
      </c>
      <c r="AL236" s="246" t="s">
        <v>229</v>
      </c>
      <c r="AM236" s="246" t="s">
        <v>229</v>
      </c>
      <c r="AN236" s="246" t="s">
        <v>227</v>
      </c>
      <c r="AO236" s="246" t="s">
        <v>227</v>
      </c>
      <c r="AP236" s="246" t="s">
        <v>227</v>
      </c>
      <c r="AQ236" s="246"/>
      <c r="AR236" s="246"/>
      <c r="AS236" s="246"/>
      <c r="AT236" s="246"/>
      <c r="AU236" s="246"/>
      <c r="AV236" s="246"/>
      <c r="AW236" s="246"/>
      <c r="AX236" s="246"/>
      <c r="AY236" s="246"/>
      <c r="AZ236" s="246"/>
      <c r="BA236" s="246"/>
    </row>
    <row r="237" spans="1:53" x14ac:dyDescent="0.3">
      <c r="A237" s="246">
        <v>203263</v>
      </c>
      <c r="B237" s="246" t="s">
        <v>2163</v>
      </c>
      <c r="C237" s="246" t="s">
        <v>229</v>
      </c>
      <c r="D237" s="246" t="s">
        <v>227</v>
      </c>
      <c r="E237" s="246" t="s">
        <v>227</v>
      </c>
      <c r="F237" s="246" t="s">
        <v>227</v>
      </c>
      <c r="G237" s="246" t="s">
        <v>227</v>
      </c>
      <c r="H237" s="246" t="s">
        <v>229</v>
      </c>
      <c r="I237" s="246" t="s">
        <v>229</v>
      </c>
      <c r="J237" s="246" t="s">
        <v>229</v>
      </c>
      <c r="K237" s="246" t="s">
        <v>227</v>
      </c>
      <c r="L237" s="246" t="s">
        <v>229</v>
      </c>
      <c r="M237" s="246" t="s">
        <v>227</v>
      </c>
      <c r="N237" s="246" t="s">
        <v>229</v>
      </c>
      <c r="O237" s="246" t="s">
        <v>229</v>
      </c>
      <c r="P237" s="246" t="s">
        <v>227</v>
      </c>
      <c r="Q237" s="246" t="s">
        <v>229</v>
      </c>
      <c r="R237" s="246" t="s">
        <v>227</v>
      </c>
      <c r="S237" s="246" t="s">
        <v>227</v>
      </c>
      <c r="T237" s="246" t="s">
        <v>229</v>
      </c>
      <c r="U237" s="246" t="s">
        <v>229</v>
      </c>
      <c r="V237" s="246" t="s">
        <v>227</v>
      </c>
      <c r="W237" s="246" t="s">
        <v>227</v>
      </c>
      <c r="X237" s="246" t="s">
        <v>227</v>
      </c>
      <c r="Y237" s="246" t="s">
        <v>227</v>
      </c>
      <c r="Z237" s="246" t="s">
        <v>229</v>
      </c>
      <c r="AA237" s="246" t="s">
        <v>229</v>
      </c>
      <c r="AB237" s="246" t="s">
        <v>229</v>
      </c>
      <c r="AC237" s="246" t="s">
        <v>227</v>
      </c>
      <c r="AD237" s="246" t="s">
        <v>227</v>
      </c>
      <c r="AE237" s="246" t="s">
        <v>227</v>
      </c>
      <c r="AF237" s="246" t="s">
        <v>227</v>
      </c>
      <c r="AG237" s="246" t="s">
        <v>229</v>
      </c>
      <c r="AH237" s="246" t="s">
        <v>227</v>
      </c>
      <c r="AI237" s="246" t="s">
        <v>227</v>
      </c>
      <c r="AJ237" s="246" t="s">
        <v>227</v>
      </c>
      <c r="AK237" s="246" t="s">
        <v>227</v>
      </c>
      <c r="AL237" s="246" t="s">
        <v>227</v>
      </c>
      <c r="AM237" s="246" t="s">
        <v>227</v>
      </c>
      <c r="AN237" s="246" t="s">
        <v>227</v>
      </c>
      <c r="AO237" s="246" t="s">
        <v>227</v>
      </c>
      <c r="AP237" s="246" t="s">
        <v>227</v>
      </c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</row>
    <row r="238" spans="1:53" x14ac:dyDescent="0.3">
      <c r="A238" s="246">
        <v>203320</v>
      </c>
      <c r="B238" s="246" t="s">
        <v>2163</v>
      </c>
      <c r="C238" s="246" t="s">
        <v>227</v>
      </c>
      <c r="D238" s="246" t="s">
        <v>227</v>
      </c>
      <c r="E238" s="246" t="s">
        <v>227</v>
      </c>
      <c r="F238" s="246" t="s">
        <v>227</v>
      </c>
      <c r="G238" s="246" t="s">
        <v>227</v>
      </c>
      <c r="H238" s="246" t="s">
        <v>229</v>
      </c>
      <c r="I238" s="246" t="s">
        <v>227</v>
      </c>
      <c r="J238" s="246" t="s">
        <v>229</v>
      </c>
      <c r="K238" s="246" t="s">
        <v>227</v>
      </c>
      <c r="L238" s="246" t="s">
        <v>227</v>
      </c>
      <c r="M238" s="246" t="s">
        <v>227</v>
      </c>
      <c r="N238" s="246" t="s">
        <v>229</v>
      </c>
      <c r="O238" s="246" t="s">
        <v>229</v>
      </c>
      <c r="P238" s="246" t="s">
        <v>229</v>
      </c>
      <c r="Q238" s="246" t="s">
        <v>227</v>
      </c>
      <c r="R238" s="246" t="s">
        <v>227</v>
      </c>
      <c r="S238" s="246" t="s">
        <v>227</v>
      </c>
      <c r="T238" s="246" t="s">
        <v>227</v>
      </c>
      <c r="U238" s="246" t="s">
        <v>229</v>
      </c>
      <c r="V238" s="246" t="s">
        <v>227</v>
      </c>
      <c r="W238" s="246" t="s">
        <v>229</v>
      </c>
      <c r="X238" s="246" t="s">
        <v>227</v>
      </c>
      <c r="Y238" s="246" t="s">
        <v>227</v>
      </c>
      <c r="Z238" s="246" t="s">
        <v>229</v>
      </c>
      <c r="AA238" s="246" t="s">
        <v>229</v>
      </c>
      <c r="AB238" s="246" t="s">
        <v>227</v>
      </c>
      <c r="AC238" s="246" t="s">
        <v>227</v>
      </c>
      <c r="AD238" s="246" t="s">
        <v>227</v>
      </c>
      <c r="AE238" s="246" t="s">
        <v>229</v>
      </c>
      <c r="AF238" s="246" t="s">
        <v>229</v>
      </c>
      <c r="AG238" s="246" t="s">
        <v>229</v>
      </c>
      <c r="AH238" s="246" t="s">
        <v>229</v>
      </c>
      <c r="AI238" s="246" t="s">
        <v>229</v>
      </c>
      <c r="AJ238" s="246" t="s">
        <v>229</v>
      </c>
      <c r="AK238" s="246" t="s">
        <v>229</v>
      </c>
      <c r="AL238" s="246" t="s">
        <v>229</v>
      </c>
      <c r="AM238" s="246" t="s">
        <v>228</v>
      </c>
      <c r="AN238" s="246" t="s">
        <v>228</v>
      </c>
      <c r="AO238" s="246" t="s">
        <v>229</v>
      </c>
      <c r="AP238" s="246" t="s">
        <v>229</v>
      </c>
      <c r="AQ238" s="246"/>
      <c r="AR238" s="246"/>
      <c r="AS238" s="246"/>
      <c r="AT238" s="246"/>
      <c r="AU238" s="246"/>
      <c r="AV238" s="246"/>
      <c r="AW238" s="246"/>
      <c r="AX238" s="246"/>
      <c r="AY238" s="246"/>
      <c r="AZ238" s="246"/>
      <c r="BA238" s="246"/>
    </row>
    <row r="239" spans="1:53" x14ac:dyDescent="0.3">
      <c r="A239" s="246">
        <v>203397</v>
      </c>
      <c r="B239" s="246" t="s">
        <v>2163</v>
      </c>
      <c r="C239" s="246" t="s">
        <v>228</v>
      </c>
      <c r="D239" s="246" t="s">
        <v>228</v>
      </c>
      <c r="E239" s="246" t="s">
        <v>228</v>
      </c>
      <c r="F239" s="246" t="s">
        <v>228</v>
      </c>
      <c r="G239" s="246" t="s">
        <v>228</v>
      </c>
      <c r="H239" s="246" t="s">
        <v>228</v>
      </c>
      <c r="I239" s="246" t="s">
        <v>228</v>
      </c>
      <c r="J239" s="246" t="s">
        <v>228</v>
      </c>
      <c r="K239" s="246" t="s">
        <v>228</v>
      </c>
      <c r="L239" s="246" t="s">
        <v>228</v>
      </c>
      <c r="M239" s="246" t="s">
        <v>228</v>
      </c>
      <c r="N239" s="246" t="s">
        <v>228</v>
      </c>
      <c r="O239" s="246" t="s">
        <v>228</v>
      </c>
      <c r="P239" s="246" t="s">
        <v>228</v>
      </c>
      <c r="Q239" s="246" t="s">
        <v>228</v>
      </c>
      <c r="R239" s="246" t="s">
        <v>228</v>
      </c>
      <c r="S239" s="246" t="s">
        <v>228</v>
      </c>
      <c r="T239" s="246" t="s">
        <v>228</v>
      </c>
      <c r="U239" s="246" t="s">
        <v>228</v>
      </c>
      <c r="V239" s="246" t="s">
        <v>228</v>
      </c>
      <c r="W239" s="246" t="s">
        <v>228</v>
      </c>
      <c r="X239" s="246" t="s">
        <v>227</v>
      </c>
      <c r="Y239" s="246" t="s">
        <v>228</v>
      </c>
      <c r="Z239" s="246" t="s">
        <v>228</v>
      </c>
      <c r="AA239" s="246" t="s">
        <v>228</v>
      </c>
      <c r="AB239" s="246" t="s">
        <v>227</v>
      </c>
      <c r="AC239" s="246" t="s">
        <v>228</v>
      </c>
      <c r="AD239" s="246" t="s">
        <v>229</v>
      </c>
      <c r="AE239" s="246" t="s">
        <v>227</v>
      </c>
      <c r="AF239" s="246" t="s">
        <v>229</v>
      </c>
      <c r="AG239" s="246" t="s">
        <v>227</v>
      </c>
      <c r="AH239" s="246" t="s">
        <v>227</v>
      </c>
      <c r="AI239" s="246" t="s">
        <v>227</v>
      </c>
      <c r="AJ239" s="246" t="s">
        <v>229</v>
      </c>
      <c r="AK239" s="246" t="s">
        <v>227</v>
      </c>
      <c r="AL239" s="246" t="s">
        <v>227</v>
      </c>
      <c r="AM239" s="246" t="s">
        <v>227</v>
      </c>
      <c r="AN239" s="246" t="s">
        <v>227</v>
      </c>
      <c r="AO239" s="246" t="s">
        <v>227</v>
      </c>
      <c r="AP239" s="246" t="s">
        <v>227</v>
      </c>
      <c r="AQ239" s="246"/>
      <c r="AR239" s="246"/>
      <c r="AS239" s="246"/>
      <c r="AT239" s="246"/>
      <c r="AU239" s="246"/>
      <c r="AV239" s="246"/>
      <c r="AW239" s="246"/>
      <c r="AX239" s="246"/>
      <c r="AY239" s="246"/>
      <c r="AZ239" s="246"/>
      <c r="BA239" s="246"/>
    </row>
    <row r="240" spans="1:53" x14ac:dyDescent="0.3">
      <c r="A240" s="246">
        <v>203428</v>
      </c>
      <c r="B240" s="246" t="s">
        <v>2163</v>
      </c>
      <c r="C240" s="246" t="s">
        <v>227</v>
      </c>
      <c r="D240" s="246" t="s">
        <v>227</v>
      </c>
      <c r="E240" s="246" t="s">
        <v>227</v>
      </c>
      <c r="F240" s="246" t="s">
        <v>227</v>
      </c>
      <c r="G240" s="246" t="s">
        <v>229</v>
      </c>
      <c r="H240" s="246" t="s">
        <v>229</v>
      </c>
      <c r="I240" s="246" t="s">
        <v>227</v>
      </c>
      <c r="J240" s="246" t="s">
        <v>229</v>
      </c>
      <c r="K240" s="246" t="s">
        <v>227</v>
      </c>
      <c r="L240" s="246" t="s">
        <v>229</v>
      </c>
      <c r="M240" s="246" t="s">
        <v>229</v>
      </c>
      <c r="N240" s="246" t="s">
        <v>229</v>
      </c>
      <c r="O240" s="246" t="s">
        <v>229</v>
      </c>
      <c r="P240" s="246" t="s">
        <v>229</v>
      </c>
      <c r="Q240" s="246" t="s">
        <v>227</v>
      </c>
      <c r="R240" s="246" t="s">
        <v>229</v>
      </c>
      <c r="S240" s="246" t="s">
        <v>227</v>
      </c>
      <c r="T240" s="246" t="s">
        <v>229</v>
      </c>
      <c r="U240" s="246" t="s">
        <v>229</v>
      </c>
      <c r="V240" s="246" t="s">
        <v>229</v>
      </c>
      <c r="W240" s="246" t="s">
        <v>229</v>
      </c>
      <c r="X240" s="246" t="s">
        <v>229</v>
      </c>
      <c r="Y240" s="246" t="s">
        <v>229</v>
      </c>
      <c r="Z240" s="246" t="s">
        <v>229</v>
      </c>
      <c r="AA240" s="246" t="s">
        <v>229</v>
      </c>
      <c r="AB240" s="246" t="s">
        <v>229</v>
      </c>
      <c r="AC240" s="246" t="s">
        <v>229</v>
      </c>
      <c r="AD240" s="246" t="s">
        <v>229</v>
      </c>
      <c r="AE240" s="246" t="s">
        <v>229</v>
      </c>
      <c r="AF240" s="246" t="s">
        <v>229</v>
      </c>
      <c r="AG240" s="246" t="s">
        <v>229</v>
      </c>
      <c r="AH240" s="246" t="s">
        <v>229</v>
      </c>
      <c r="AI240" s="246" t="s">
        <v>227</v>
      </c>
      <c r="AJ240" s="246" t="s">
        <v>227</v>
      </c>
      <c r="AK240" s="246" t="s">
        <v>227</v>
      </c>
      <c r="AL240" s="246" t="s">
        <v>229</v>
      </c>
      <c r="AM240" s="246" t="s">
        <v>227</v>
      </c>
      <c r="AN240" s="246" t="s">
        <v>227</v>
      </c>
      <c r="AO240" s="246" t="s">
        <v>227</v>
      </c>
      <c r="AP240" s="246" t="s">
        <v>227</v>
      </c>
      <c r="AQ240" s="246"/>
      <c r="AR240" s="246"/>
      <c r="AS240" s="246"/>
      <c r="AT240" s="246"/>
      <c r="AU240" s="246"/>
      <c r="AV240" s="246"/>
      <c r="AW240" s="246"/>
      <c r="AX240" s="246"/>
      <c r="AY240" s="246"/>
      <c r="AZ240" s="246"/>
      <c r="BA240" s="246"/>
    </row>
    <row r="241" spans="1:53" x14ac:dyDescent="0.3">
      <c r="A241" s="246">
        <v>203450</v>
      </c>
      <c r="B241" s="246" t="s">
        <v>2163</v>
      </c>
      <c r="C241" s="246" t="s">
        <v>227</v>
      </c>
      <c r="D241" s="246" t="s">
        <v>229</v>
      </c>
      <c r="E241" s="246" t="s">
        <v>227</v>
      </c>
      <c r="F241" s="246" t="s">
        <v>229</v>
      </c>
      <c r="G241" s="246" t="s">
        <v>227</v>
      </c>
      <c r="H241" s="246" t="s">
        <v>229</v>
      </c>
      <c r="I241" s="246" t="s">
        <v>227</v>
      </c>
      <c r="J241" s="246" t="s">
        <v>227</v>
      </c>
      <c r="K241" s="246" t="s">
        <v>227</v>
      </c>
      <c r="L241" s="246" t="s">
        <v>227</v>
      </c>
      <c r="M241" s="246" t="s">
        <v>229</v>
      </c>
      <c r="N241" s="246" t="s">
        <v>229</v>
      </c>
      <c r="O241" s="246" t="s">
        <v>227</v>
      </c>
      <c r="P241" s="246" t="s">
        <v>229</v>
      </c>
      <c r="Q241" s="246" t="s">
        <v>227</v>
      </c>
      <c r="R241" s="246" t="s">
        <v>227</v>
      </c>
      <c r="S241" s="246" t="s">
        <v>227</v>
      </c>
      <c r="T241" s="246" t="s">
        <v>227</v>
      </c>
      <c r="U241" s="246" t="s">
        <v>229</v>
      </c>
      <c r="V241" s="246" t="s">
        <v>227</v>
      </c>
      <c r="W241" s="246" t="s">
        <v>229</v>
      </c>
      <c r="X241" s="246" t="s">
        <v>227</v>
      </c>
      <c r="Y241" s="246" t="s">
        <v>227</v>
      </c>
      <c r="Z241" s="246" t="s">
        <v>227</v>
      </c>
      <c r="AA241" s="246" t="s">
        <v>229</v>
      </c>
      <c r="AB241" s="246" t="s">
        <v>229</v>
      </c>
      <c r="AC241" s="246" t="s">
        <v>229</v>
      </c>
      <c r="AD241" s="246" t="s">
        <v>229</v>
      </c>
      <c r="AE241" s="246" t="s">
        <v>227</v>
      </c>
      <c r="AF241" s="246" t="s">
        <v>229</v>
      </c>
      <c r="AG241" s="246" t="s">
        <v>227</v>
      </c>
      <c r="AH241" s="246" t="s">
        <v>227</v>
      </c>
      <c r="AI241" s="246" t="s">
        <v>227</v>
      </c>
      <c r="AJ241" s="246" t="s">
        <v>227</v>
      </c>
      <c r="AK241" s="246" t="s">
        <v>227</v>
      </c>
      <c r="AL241" s="246" t="s">
        <v>227</v>
      </c>
      <c r="AM241" s="246" t="s">
        <v>227</v>
      </c>
      <c r="AN241" s="246" t="s">
        <v>227</v>
      </c>
      <c r="AO241" s="246" t="s">
        <v>229</v>
      </c>
      <c r="AP241" s="246" t="s">
        <v>229</v>
      </c>
      <c r="AQ241" s="246"/>
      <c r="AR241" s="246"/>
      <c r="AS241" s="246"/>
      <c r="AT241" s="246"/>
      <c r="AU241" s="246"/>
      <c r="AV241" s="246"/>
      <c r="AW241" s="246"/>
      <c r="AX241" s="246"/>
      <c r="AY241" s="246"/>
      <c r="AZ241" s="246"/>
      <c r="BA241" s="246"/>
    </row>
    <row r="242" spans="1:53" x14ac:dyDescent="0.3">
      <c r="A242" s="246">
        <v>203459</v>
      </c>
      <c r="B242" s="246" t="s">
        <v>2163</v>
      </c>
      <c r="C242" s="246" t="s">
        <v>227</v>
      </c>
      <c r="D242" s="246" t="s">
        <v>227</v>
      </c>
      <c r="E242" s="246" t="s">
        <v>227</v>
      </c>
      <c r="F242" s="246" t="s">
        <v>227</v>
      </c>
      <c r="G242" s="246" t="s">
        <v>227</v>
      </c>
      <c r="H242" s="246" t="s">
        <v>227</v>
      </c>
      <c r="I242" s="246" t="s">
        <v>227</v>
      </c>
      <c r="J242" s="246" t="s">
        <v>227</v>
      </c>
      <c r="K242" s="246" t="s">
        <v>227</v>
      </c>
      <c r="L242" s="246" t="s">
        <v>227</v>
      </c>
      <c r="M242" s="246" t="s">
        <v>229</v>
      </c>
      <c r="N242" s="246" t="s">
        <v>229</v>
      </c>
      <c r="O242" s="246" t="s">
        <v>227</v>
      </c>
      <c r="P242" s="246" t="s">
        <v>227</v>
      </c>
      <c r="Q242" s="246" t="s">
        <v>227</v>
      </c>
      <c r="R242" s="246" t="s">
        <v>227</v>
      </c>
      <c r="S242" s="246" t="s">
        <v>227</v>
      </c>
      <c r="T242" s="246" t="s">
        <v>229</v>
      </c>
      <c r="U242" s="246" t="s">
        <v>229</v>
      </c>
      <c r="V242" s="246" t="s">
        <v>229</v>
      </c>
      <c r="W242" s="246" t="s">
        <v>229</v>
      </c>
      <c r="X242" s="246" t="s">
        <v>227</v>
      </c>
      <c r="Y242" s="246" t="s">
        <v>227</v>
      </c>
      <c r="Z242" s="246" t="s">
        <v>229</v>
      </c>
      <c r="AA242" s="246" t="s">
        <v>229</v>
      </c>
      <c r="AB242" s="246" t="s">
        <v>227</v>
      </c>
      <c r="AC242" s="246" t="s">
        <v>229</v>
      </c>
      <c r="AD242" s="246" t="s">
        <v>229</v>
      </c>
      <c r="AE242" s="246" t="s">
        <v>229</v>
      </c>
      <c r="AF242" s="246" t="s">
        <v>227</v>
      </c>
      <c r="AG242" s="246" t="s">
        <v>227</v>
      </c>
      <c r="AH242" s="246" t="s">
        <v>227</v>
      </c>
      <c r="AI242" s="246" t="s">
        <v>227</v>
      </c>
      <c r="AJ242" s="246" t="s">
        <v>227</v>
      </c>
      <c r="AK242" s="246" t="s">
        <v>227</v>
      </c>
      <c r="AL242" s="246" t="s">
        <v>228</v>
      </c>
      <c r="AM242" s="246" t="s">
        <v>229</v>
      </c>
      <c r="AN242" s="246" t="s">
        <v>227</v>
      </c>
      <c r="AO242" s="246" t="s">
        <v>228</v>
      </c>
      <c r="AP242" s="246" t="s">
        <v>229</v>
      </c>
      <c r="AQ242" s="246"/>
      <c r="AR242" s="246"/>
      <c r="AS242" s="246"/>
      <c r="AT242" s="246"/>
      <c r="AU242" s="246"/>
      <c r="AV242" s="246"/>
      <c r="AW242" s="246"/>
      <c r="AX242" s="246"/>
      <c r="AY242" s="246"/>
      <c r="AZ242" s="246"/>
      <c r="BA242" s="246"/>
    </row>
    <row r="243" spans="1:53" x14ac:dyDescent="0.3">
      <c r="A243" s="246">
        <v>203516</v>
      </c>
      <c r="B243" s="246" t="s">
        <v>2163</v>
      </c>
      <c r="C243" s="246" t="s">
        <v>227</v>
      </c>
      <c r="D243" s="246" t="s">
        <v>227</v>
      </c>
      <c r="E243" s="246" t="s">
        <v>229</v>
      </c>
      <c r="F243" s="246" t="s">
        <v>227</v>
      </c>
      <c r="G243" s="246" t="s">
        <v>227</v>
      </c>
      <c r="H243" s="246" t="s">
        <v>229</v>
      </c>
      <c r="I243" s="246" t="s">
        <v>229</v>
      </c>
      <c r="J243" s="246" t="s">
        <v>227</v>
      </c>
      <c r="K243" s="246" t="s">
        <v>227</v>
      </c>
      <c r="L243" s="246" t="s">
        <v>227</v>
      </c>
      <c r="M243" s="246" t="s">
        <v>227</v>
      </c>
      <c r="N243" s="246" t="s">
        <v>227</v>
      </c>
      <c r="O243" s="246" t="s">
        <v>229</v>
      </c>
      <c r="P243" s="246" t="s">
        <v>229</v>
      </c>
      <c r="Q243" s="246" t="s">
        <v>227</v>
      </c>
      <c r="R243" s="246" t="s">
        <v>229</v>
      </c>
      <c r="S243" s="246" t="s">
        <v>227</v>
      </c>
      <c r="T243" s="246" t="s">
        <v>229</v>
      </c>
      <c r="U243" s="246" t="s">
        <v>229</v>
      </c>
      <c r="V243" s="246" t="s">
        <v>229</v>
      </c>
      <c r="W243" s="246" t="s">
        <v>229</v>
      </c>
      <c r="X243" s="246" t="s">
        <v>229</v>
      </c>
      <c r="Y243" s="246" t="s">
        <v>229</v>
      </c>
      <c r="Z243" s="246" t="s">
        <v>229</v>
      </c>
      <c r="AA243" s="246" t="s">
        <v>229</v>
      </c>
      <c r="AB243" s="246" t="s">
        <v>229</v>
      </c>
      <c r="AC243" s="246" t="s">
        <v>229</v>
      </c>
      <c r="AD243" s="246" t="s">
        <v>229</v>
      </c>
      <c r="AE243" s="246" t="s">
        <v>229</v>
      </c>
      <c r="AF243" s="246" t="s">
        <v>227</v>
      </c>
      <c r="AG243" s="246" t="s">
        <v>227</v>
      </c>
      <c r="AH243" s="246" t="s">
        <v>229</v>
      </c>
      <c r="AI243" s="246" t="s">
        <v>227</v>
      </c>
      <c r="AJ243" s="246" t="s">
        <v>227</v>
      </c>
      <c r="AK243" s="246" t="s">
        <v>227</v>
      </c>
      <c r="AL243" s="246" t="s">
        <v>229</v>
      </c>
      <c r="AM243" s="246" t="s">
        <v>227</v>
      </c>
      <c r="AN243" s="246" t="s">
        <v>227</v>
      </c>
      <c r="AO243" s="246" t="s">
        <v>227</v>
      </c>
      <c r="AP243" s="246" t="s">
        <v>227</v>
      </c>
      <c r="AQ243" s="246"/>
      <c r="AR243" s="246"/>
      <c r="AS243" s="246"/>
      <c r="AT243" s="246"/>
      <c r="AU243" s="246"/>
      <c r="AV243" s="246"/>
      <c r="AW243" s="246"/>
      <c r="AX243" s="246"/>
      <c r="AY243" s="246"/>
      <c r="AZ243" s="246"/>
      <c r="BA243" s="246"/>
    </row>
    <row r="244" spans="1:53" x14ac:dyDescent="0.3">
      <c r="A244" s="246">
        <v>203548</v>
      </c>
      <c r="B244" s="246" t="s">
        <v>2163</v>
      </c>
      <c r="C244" s="246" t="s">
        <v>228</v>
      </c>
      <c r="D244" s="246" t="s">
        <v>228</v>
      </c>
      <c r="E244" s="246" t="s">
        <v>228</v>
      </c>
      <c r="F244" s="246" t="s">
        <v>228</v>
      </c>
      <c r="G244" s="246" t="s">
        <v>228</v>
      </c>
      <c r="H244" s="246" t="s">
        <v>228</v>
      </c>
      <c r="I244" s="246" t="s">
        <v>228</v>
      </c>
      <c r="J244" s="246" t="s">
        <v>228</v>
      </c>
      <c r="K244" s="246" t="s">
        <v>228</v>
      </c>
      <c r="L244" s="246" t="s">
        <v>228</v>
      </c>
      <c r="M244" s="246" t="s">
        <v>228</v>
      </c>
      <c r="N244" s="246" t="s">
        <v>228</v>
      </c>
      <c r="O244" s="246" t="s">
        <v>228</v>
      </c>
      <c r="P244" s="246" t="s">
        <v>228</v>
      </c>
      <c r="Q244" s="246" t="s">
        <v>228</v>
      </c>
      <c r="R244" s="246" t="s">
        <v>228</v>
      </c>
      <c r="S244" s="246" t="s">
        <v>227</v>
      </c>
      <c r="T244" s="246" t="s">
        <v>228</v>
      </c>
      <c r="U244" s="246" t="s">
        <v>228</v>
      </c>
      <c r="V244" s="246" t="s">
        <v>229</v>
      </c>
      <c r="W244" s="246" t="s">
        <v>229</v>
      </c>
      <c r="X244" s="246" t="s">
        <v>227</v>
      </c>
      <c r="Y244" s="246" t="s">
        <v>227</v>
      </c>
      <c r="Z244" s="246" t="s">
        <v>229</v>
      </c>
      <c r="AA244" s="246" t="s">
        <v>229</v>
      </c>
      <c r="AB244" s="246" t="s">
        <v>229</v>
      </c>
      <c r="AC244" s="246" t="s">
        <v>227</v>
      </c>
      <c r="AD244" s="246" t="s">
        <v>229</v>
      </c>
      <c r="AE244" s="246" t="s">
        <v>227</v>
      </c>
      <c r="AF244" s="246" t="s">
        <v>229</v>
      </c>
      <c r="AG244" s="246" t="s">
        <v>229</v>
      </c>
      <c r="AH244" s="246" t="s">
        <v>229</v>
      </c>
      <c r="AI244" s="246" t="s">
        <v>229</v>
      </c>
      <c r="AJ244" s="246" t="s">
        <v>227</v>
      </c>
      <c r="AK244" s="246" t="s">
        <v>227</v>
      </c>
      <c r="AL244" s="246" t="s">
        <v>229</v>
      </c>
      <c r="AM244" s="246" t="s">
        <v>227</v>
      </c>
      <c r="AN244" s="246" t="s">
        <v>229</v>
      </c>
      <c r="AO244" s="246" t="s">
        <v>229</v>
      </c>
      <c r="AP244" s="246" t="s">
        <v>229</v>
      </c>
      <c r="AQ244" s="246"/>
      <c r="AR244" s="246"/>
      <c r="AS244" s="246"/>
      <c r="AT244" s="246"/>
      <c r="AU244" s="246"/>
      <c r="AV244" s="246"/>
      <c r="AW244" s="246"/>
      <c r="AX244" s="246"/>
      <c r="AY244" s="246"/>
      <c r="AZ244" s="246"/>
      <c r="BA244" s="246"/>
    </row>
    <row r="245" spans="1:53" x14ac:dyDescent="0.3">
      <c r="A245" s="246">
        <v>203555</v>
      </c>
      <c r="B245" s="246" t="s">
        <v>2163</v>
      </c>
      <c r="C245" s="246" t="s">
        <v>227</v>
      </c>
      <c r="D245" s="246" t="s">
        <v>229</v>
      </c>
      <c r="E245" s="246" t="s">
        <v>229</v>
      </c>
      <c r="F245" s="246" t="s">
        <v>227</v>
      </c>
      <c r="G245" s="246" t="s">
        <v>227</v>
      </c>
      <c r="H245" s="246" t="s">
        <v>227</v>
      </c>
      <c r="I245" s="246" t="s">
        <v>227</v>
      </c>
      <c r="J245" s="246" t="s">
        <v>227</v>
      </c>
      <c r="K245" s="246" t="s">
        <v>227</v>
      </c>
      <c r="L245" s="246" t="s">
        <v>227</v>
      </c>
      <c r="M245" s="246" t="s">
        <v>227</v>
      </c>
      <c r="N245" s="246" t="s">
        <v>229</v>
      </c>
      <c r="O245" s="246" t="s">
        <v>229</v>
      </c>
      <c r="P245" s="246" t="s">
        <v>229</v>
      </c>
      <c r="Q245" s="246" t="s">
        <v>227</v>
      </c>
      <c r="R245" s="246" t="s">
        <v>227</v>
      </c>
      <c r="S245" s="246" t="s">
        <v>227</v>
      </c>
      <c r="T245" s="246" t="s">
        <v>227</v>
      </c>
      <c r="U245" s="246" t="s">
        <v>227</v>
      </c>
      <c r="V245" s="246" t="s">
        <v>227</v>
      </c>
      <c r="W245" s="246" t="s">
        <v>229</v>
      </c>
      <c r="X245" s="246" t="s">
        <v>229</v>
      </c>
      <c r="Y245" s="246" t="s">
        <v>227</v>
      </c>
      <c r="Z245" s="246" t="s">
        <v>229</v>
      </c>
      <c r="AA245" s="246" t="s">
        <v>229</v>
      </c>
      <c r="AB245" s="246" t="s">
        <v>229</v>
      </c>
      <c r="AC245" s="246" t="s">
        <v>227</v>
      </c>
      <c r="AD245" s="246" t="s">
        <v>227</v>
      </c>
      <c r="AE245" s="246" t="s">
        <v>227</v>
      </c>
      <c r="AF245" s="246" t="s">
        <v>227</v>
      </c>
      <c r="AG245" s="246" t="s">
        <v>227</v>
      </c>
      <c r="AH245" s="246" t="s">
        <v>229</v>
      </c>
      <c r="AI245" s="246" t="s">
        <v>227</v>
      </c>
      <c r="AJ245" s="246" t="s">
        <v>227</v>
      </c>
      <c r="AK245" s="246" t="s">
        <v>227</v>
      </c>
      <c r="AL245" s="246" t="s">
        <v>228</v>
      </c>
      <c r="AM245" s="246" t="s">
        <v>228</v>
      </c>
      <c r="AN245" s="246" t="s">
        <v>228</v>
      </c>
      <c r="AO245" s="246" t="s">
        <v>228</v>
      </c>
      <c r="AP245" s="246" t="s">
        <v>228</v>
      </c>
      <c r="AQ245" s="246"/>
      <c r="AR245" s="246"/>
      <c r="AS245" s="246"/>
      <c r="AT245" s="246"/>
      <c r="AU245" s="246"/>
      <c r="AV245" s="246"/>
      <c r="AW245" s="246"/>
      <c r="AX245" s="246"/>
      <c r="AY245" s="246"/>
      <c r="AZ245" s="246"/>
      <c r="BA245" s="246"/>
    </row>
    <row r="246" spans="1:53" x14ac:dyDescent="0.3">
      <c r="A246" s="246">
        <v>203595</v>
      </c>
      <c r="B246" s="246" t="s">
        <v>2163</v>
      </c>
      <c r="C246" s="246" t="s">
        <v>227</v>
      </c>
      <c r="D246" s="246" t="s">
        <v>227</v>
      </c>
      <c r="E246" s="246" t="s">
        <v>227</v>
      </c>
      <c r="F246" s="246" t="s">
        <v>227</v>
      </c>
      <c r="G246" s="246" t="s">
        <v>227</v>
      </c>
      <c r="H246" s="246" t="s">
        <v>229</v>
      </c>
      <c r="I246" s="246" t="s">
        <v>227</v>
      </c>
      <c r="J246" s="246" t="s">
        <v>227</v>
      </c>
      <c r="K246" s="246" t="s">
        <v>227</v>
      </c>
      <c r="L246" s="246" t="s">
        <v>227</v>
      </c>
      <c r="M246" s="246" t="s">
        <v>227</v>
      </c>
      <c r="N246" s="246" t="s">
        <v>227</v>
      </c>
      <c r="O246" s="246" t="s">
        <v>227</v>
      </c>
      <c r="P246" s="246" t="s">
        <v>229</v>
      </c>
      <c r="Q246" s="246" t="s">
        <v>227</v>
      </c>
      <c r="R246" s="246" t="s">
        <v>227</v>
      </c>
      <c r="S246" s="246" t="s">
        <v>227</v>
      </c>
      <c r="T246" s="246" t="s">
        <v>229</v>
      </c>
      <c r="U246" s="246" t="s">
        <v>229</v>
      </c>
      <c r="V246" s="246" t="s">
        <v>229</v>
      </c>
      <c r="W246" s="246" t="s">
        <v>229</v>
      </c>
      <c r="X246" s="246" t="s">
        <v>229</v>
      </c>
      <c r="Y246" s="246" t="s">
        <v>229</v>
      </c>
      <c r="Z246" s="246" t="s">
        <v>229</v>
      </c>
      <c r="AA246" s="246" t="s">
        <v>229</v>
      </c>
      <c r="AB246" s="246" t="s">
        <v>229</v>
      </c>
      <c r="AC246" s="246" t="s">
        <v>229</v>
      </c>
      <c r="AD246" s="246" t="s">
        <v>229</v>
      </c>
      <c r="AE246" s="246" t="s">
        <v>229</v>
      </c>
      <c r="AF246" s="246" t="s">
        <v>229</v>
      </c>
      <c r="AG246" s="246" t="s">
        <v>227</v>
      </c>
      <c r="AH246" s="246" t="s">
        <v>229</v>
      </c>
      <c r="AI246" s="246" t="s">
        <v>227</v>
      </c>
      <c r="AJ246" s="246" t="s">
        <v>229</v>
      </c>
      <c r="AK246" s="246" t="s">
        <v>227</v>
      </c>
      <c r="AL246" s="246" t="s">
        <v>228</v>
      </c>
      <c r="AM246" s="246" t="s">
        <v>228</v>
      </c>
      <c r="AN246" s="246" t="s">
        <v>228</v>
      </c>
      <c r="AO246" s="246" t="s">
        <v>228</v>
      </c>
      <c r="AP246" s="246" t="s">
        <v>228</v>
      </c>
      <c r="AQ246" s="246"/>
      <c r="AR246" s="246"/>
      <c r="AS246" s="246"/>
      <c r="AT246" s="246"/>
      <c r="AU246" s="246"/>
      <c r="AV246" s="246"/>
      <c r="AW246" s="246"/>
      <c r="AX246" s="246"/>
      <c r="AY246" s="246"/>
      <c r="AZ246" s="246"/>
      <c r="BA246" s="246"/>
    </row>
    <row r="247" spans="1:53" x14ac:dyDescent="0.3">
      <c r="A247" s="246">
        <v>203715</v>
      </c>
      <c r="B247" s="246" t="s">
        <v>2163</v>
      </c>
      <c r="C247" s="246" t="s">
        <v>227</v>
      </c>
      <c r="D247" s="246" t="s">
        <v>229</v>
      </c>
      <c r="E247" s="246" t="s">
        <v>229</v>
      </c>
      <c r="F247" s="246" t="s">
        <v>229</v>
      </c>
      <c r="G247" s="246" t="s">
        <v>227</v>
      </c>
      <c r="H247" s="246" t="s">
        <v>229</v>
      </c>
      <c r="I247" s="246" t="s">
        <v>229</v>
      </c>
      <c r="J247" s="246" t="s">
        <v>227</v>
      </c>
      <c r="K247" s="246" t="s">
        <v>227</v>
      </c>
      <c r="L247" s="246" t="s">
        <v>229</v>
      </c>
      <c r="M247" s="246" t="s">
        <v>229</v>
      </c>
      <c r="N247" s="246" t="s">
        <v>229</v>
      </c>
      <c r="O247" s="246" t="s">
        <v>229</v>
      </c>
      <c r="P247" s="246" t="s">
        <v>228</v>
      </c>
      <c r="Q247" s="246" t="s">
        <v>227</v>
      </c>
      <c r="R247" s="246" t="s">
        <v>228</v>
      </c>
      <c r="S247" s="246" t="s">
        <v>229</v>
      </c>
      <c r="T247" s="246" t="s">
        <v>229</v>
      </c>
      <c r="U247" s="246" t="s">
        <v>229</v>
      </c>
      <c r="V247" s="246" t="s">
        <v>229</v>
      </c>
      <c r="W247" s="246" t="s">
        <v>229</v>
      </c>
      <c r="X247" s="246" t="s">
        <v>229</v>
      </c>
      <c r="Y247" s="246" t="s">
        <v>229</v>
      </c>
      <c r="Z247" s="246" t="s">
        <v>229</v>
      </c>
      <c r="AA247" s="246" t="s">
        <v>229</v>
      </c>
      <c r="AB247" s="246" t="s">
        <v>229</v>
      </c>
      <c r="AC247" s="246" t="s">
        <v>229</v>
      </c>
      <c r="AD247" s="246" t="s">
        <v>229</v>
      </c>
      <c r="AE247" s="246" t="s">
        <v>229</v>
      </c>
      <c r="AF247" s="246" t="s">
        <v>229</v>
      </c>
      <c r="AG247" s="246" t="s">
        <v>228</v>
      </c>
      <c r="AH247" s="246" t="s">
        <v>229</v>
      </c>
      <c r="AI247" s="246" t="s">
        <v>229</v>
      </c>
      <c r="AJ247" s="246" t="s">
        <v>229</v>
      </c>
      <c r="AK247" s="246" t="s">
        <v>229</v>
      </c>
      <c r="AL247" s="246" t="s">
        <v>228</v>
      </c>
      <c r="AM247" s="246" t="s">
        <v>228</v>
      </c>
      <c r="AN247" s="246" t="s">
        <v>228</v>
      </c>
      <c r="AO247" s="246" t="s">
        <v>228</v>
      </c>
      <c r="AP247" s="246" t="s">
        <v>228</v>
      </c>
      <c r="AQ247" s="246"/>
      <c r="AR247" s="246"/>
      <c r="AS247" s="246"/>
      <c r="AT247" s="246"/>
      <c r="AU247" s="246"/>
      <c r="AV247" s="246"/>
      <c r="AW247" s="246"/>
      <c r="AX247" s="246"/>
      <c r="AY247" s="246"/>
      <c r="AZ247" s="246"/>
      <c r="BA247" s="246"/>
    </row>
    <row r="248" spans="1:53" x14ac:dyDescent="0.3">
      <c r="A248" s="246">
        <v>203789</v>
      </c>
      <c r="B248" s="246" t="s">
        <v>2163</v>
      </c>
      <c r="C248" s="246" t="s">
        <v>227</v>
      </c>
      <c r="D248" s="246" t="s">
        <v>227</v>
      </c>
      <c r="E248" s="246" t="s">
        <v>227</v>
      </c>
      <c r="F248" s="246" t="s">
        <v>227</v>
      </c>
      <c r="G248" s="246" t="s">
        <v>227</v>
      </c>
      <c r="H248" s="246" t="s">
        <v>229</v>
      </c>
      <c r="I248" s="246" t="s">
        <v>229</v>
      </c>
      <c r="J248" s="246" t="s">
        <v>227</v>
      </c>
      <c r="K248" s="246" t="s">
        <v>227</v>
      </c>
      <c r="L248" s="246" t="s">
        <v>227</v>
      </c>
      <c r="M248" s="246" t="s">
        <v>227</v>
      </c>
      <c r="N248" s="246" t="s">
        <v>229</v>
      </c>
      <c r="O248" s="246" t="s">
        <v>229</v>
      </c>
      <c r="P248" s="246" t="s">
        <v>227</v>
      </c>
      <c r="Q248" s="246" t="s">
        <v>227</v>
      </c>
      <c r="R248" s="246" t="s">
        <v>229</v>
      </c>
      <c r="S248" s="246" t="s">
        <v>227</v>
      </c>
      <c r="T248" s="246" t="s">
        <v>229</v>
      </c>
      <c r="U248" s="246" t="s">
        <v>229</v>
      </c>
      <c r="V248" s="246" t="s">
        <v>229</v>
      </c>
      <c r="W248" s="246" t="s">
        <v>229</v>
      </c>
      <c r="X248" s="246" t="s">
        <v>229</v>
      </c>
      <c r="Y248" s="246" t="s">
        <v>229</v>
      </c>
      <c r="Z248" s="246" t="s">
        <v>229</v>
      </c>
      <c r="AA248" s="246" t="s">
        <v>229</v>
      </c>
      <c r="AB248" s="246" t="s">
        <v>228</v>
      </c>
      <c r="AC248" s="246" t="s">
        <v>228</v>
      </c>
      <c r="AD248" s="246" t="s">
        <v>229</v>
      </c>
      <c r="AE248" s="246" t="s">
        <v>229</v>
      </c>
      <c r="AF248" s="246" t="s">
        <v>229</v>
      </c>
      <c r="AG248" s="246" t="s">
        <v>229</v>
      </c>
      <c r="AH248" s="246" t="s">
        <v>229</v>
      </c>
      <c r="AI248" s="246" t="s">
        <v>229</v>
      </c>
      <c r="AJ248" s="246" t="s">
        <v>229</v>
      </c>
      <c r="AK248" s="246" t="s">
        <v>229</v>
      </c>
      <c r="AL248" s="246" t="s">
        <v>228</v>
      </c>
      <c r="AM248" s="246" t="s">
        <v>228</v>
      </c>
      <c r="AN248" s="246" t="s">
        <v>228</v>
      </c>
      <c r="AO248" s="246" t="s">
        <v>228</v>
      </c>
      <c r="AP248" s="246" t="s">
        <v>228</v>
      </c>
      <c r="AQ248" s="246"/>
      <c r="AR248" s="246"/>
      <c r="AS248" s="246"/>
      <c r="AT248" s="246"/>
      <c r="AU248" s="246"/>
      <c r="AV248" s="246"/>
      <c r="AW248" s="246"/>
      <c r="AX248" s="246"/>
      <c r="AY248" s="246"/>
      <c r="AZ248" s="246"/>
      <c r="BA248" s="246"/>
    </row>
    <row r="249" spans="1:53" x14ac:dyDescent="0.3">
      <c r="A249" s="246">
        <v>203792</v>
      </c>
      <c r="B249" s="246" t="s">
        <v>2163</v>
      </c>
      <c r="C249" s="246" t="s">
        <v>227</v>
      </c>
      <c r="D249" s="246" t="s">
        <v>229</v>
      </c>
      <c r="E249" s="246" t="s">
        <v>229</v>
      </c>
      <c r="F249" s="246" t="s">
        <v>229</v>
      </c>
      <c r="G249" s="246" t="s">
        <v>227</v>
      </c>
      <c r="H249" s="246" t="s">
        <v>229</v>
      </c>
      <c r="I249" s="246" t="s">
        <v>227</v>
      </c>
      <c r="J249" s="246" t="s">
        <v>227</v>
      </c>
      <c r="K249" s="246" t="s">
        <v>227</v>
      </c>
      <c r="L249" s="246" t="s">
        <v>227</v>
      </c>
      <c r="M249" s="246" t="s">
        <v>229</v>
      </c>
      <c r="N249" s="246" t="s">
        <v>229</v>
      </c>
      <c r="O249" s="246" t="s">
        <v>229</v>
      </c>
      <c r="P249" s="246" t="s">
        <v>229</v>
      </c>
      <c r="Q249" s="246" t="s">
        <v>227</v>
      </c>
      <c r="R249" s="246" t="s">
        <v>229</v>
      </c>
      <c r="S249" s="246" t="s">
        <v>229</v>
      </c>
      <c r="T249" s="246" t="s">
        <v>229</v>
      </c>
      <c r="U249" s="246" t="s">
        <v>229</v>
      </c>
      <c r="V249" s="246" t="s">
        <v>227</v>
      </c>
      <c r="W249" s="246" t="s">
        <v>229</v>
      </c>
      <c r="X249" s="246" t="s">
        <v>229</v>
      </c>
      <c r="Y249" s="246" t="s">
        <v>227</v>
      </c>
      <c r="Z249" s="246" t="s">
        <v>227</v>
      </c>
      <c r="AA249" s="246" t="s">
        <v>227</v>
      </c>
      <c r="AB249" s="246" t="s">
        <v>229</v>
      </c>
      <c r="AC249" s="246" t="s">
        <v>227</v>
      </c>
      <c r="AD249" s="246" t="s">
        <v>229</v>
      </c>
      <c r="AE249" s="246" t="s">
        <v>229</v>
      </c>
      <c r="AF249" s="246" t="s">
        <v>229</v>
      </c>
      <c r="AG249" s="246" t="s">
        <v>227</v>
      </c>
      <c r="AH249" s="246" t="s">
        <v>227</v>
      </c>
      <c r="AI249" s="246" t="s">
        <v>227</v>
      </c>
      <c r="AJ249" s="246" t="s">
        <v>229</v>
      </c>
      <c r="AK249" s="246" t="s">
        <v>227</v>
      </c>
      <c r="AL249" s="246" t="s">
        <v>228</v>
      </c>
      <c r="AM249" s="246" t="s">
        <v>228</v>
      </c>
      <c r="AN249" s="246" t="s">
        <v>227</v>
      </c>
      <c r="AO249" s="246" t="s">
        <v>228</v>
      </c>
      <c r="AP249" s="246" t="s">
        <v>229</v>
      </c>
      <c r="AQ249" s="246"/>
      <c r="AR249" s="246"/>
      <c r="AS249" s="246"/>
      <c r="AT249" s="246"/>
      <c r="AU249" s="246"/>
      <c r="AV249" s="246"/>
      <c r="AW249" s="246"/>
      <c r="AX249" s="246"/>
      <c r="AY249" s="246"/>
      <c r="AZ249" s="246"/>
      <c r="BA249" s="246"/>
    </row>
    <row r="250" spans="1:53" x14ac:dyDescent="0.3">
      <c r="A250" s="246">
        <v>203902</v>
      </c>
      <c r="B250" s="246" t="s">
        <v>2163</v>
      </c>
      <c r="C250" s="246" t="s">
        <v>227</v>
      </c>
      <c r="D250" s="246" t="s">
        <v>227</v>
      </c>
      <c r="E250" s="246" t="s">
        <v>227</v>
      </c>
      <c r="F250" s="246" t="s">
        <v>227</v>
      </c>
      <c r="G250" s="246" t="s">
        <v>227</v>
      </c>
      <c r="H250" s="246" t="s">
        <v>229</v>
      </c>
      <c r="I250" s="246" t="s">
        <v>227</v>
      </c>
      <c r="J250" s="246" t="s">
        <v>227</v>
      </c>
      <c r="K250" s="246" t="s">
        <v>227</v>
      </c>
      <c r="L250" s="246" t="s">
        <v>227</v>
      </c>
      <c r="M250" s="246" t="s">
        <v>227</v>
      </c>
      <c r="N250" s="246" t="s">
        <v>229</v>
      </c>
      <c r="O250" s="246" t="s">
        <v>229</v>
      </c>
      <c r="P250" s="246" t="s">
        <v>227</v>
      </c>
      <c r="Q250" s="246" t="s">
        <v>227</v>
      </c>
      <c r="R250" s="246" t="s">
        <v>227</v>
      </c>
      <c r="S250" s="246" t="s">
        <v>228</v>
      </c>
      <c r="T250" s="246" t="s">
        <v>227</v>
      </c>
      <c r="U250" s="246" t="s">
        <v>229</v>
      </c>
      <c r="V250" s="246" t="s">
        <v>229</v>
      </c>
      <c r="W250" s="246" t="s">
        <v>227</v>
      </c>
      <c r="X250" s="246" t="s">
        <v>227</v>
      </c>
      <c r="Y250" s="246" t="s">
        <v>229</v>
      </c>
      <c r="Z250" s="246" t="s">
        <v>227</v>
      </c>
      <c r="AA250" s="246" t="s">
        <v>229</v>
      </c>
      <c r="AB250" s="246" t="s">
        <v>229</v>
      </c>
      <c r="AC250" s="246" t="s">
        <v>229</v>
      </c>
      <c r="AD250" s="246" t="s">
        <v>227</v>
      </c>
      <c r="AE250" s="246" t="s">
        <v>227</v>
      </c>
      <c r="AF250" s="246" t="s">
        <v>229</v>
      </c>
      <c r="AG250" s="246" t="s">
        <v>229</v>
      </c>
      <c r="AH250" s="246" t="s">
        <v>227</v>
      </c>
      <c r="AI250" s="246" t="s">
        <v>227</v>
      </c>
      <c r="AJ250" s="246" t="s">
        <v>227</v>
      </c>
      <c r="AK250" s="246" t="s">
        <v>227</v>
      </c>
      <c r="AL250" s="246" t="s">
        <v>228</v>
      </c>
      <c r="AM250" s="246" t="s">
        <v>228</v>
      </c>
      <c r="AN250" s="246" t="s">
        <v>228</v>
      </c>
      <c r="AO250" s="246" t="s">
        <v>229</v>
      </c>
      <c r="AP250" s="246" t="s">
        <v>228</v>
      </c>
      <c r="AQ250" s="246"/>
      <c r="AR250" s="246"/>
      <c r="AS250" s="246"/>
      <c r="AT250" s="246"/>
      <c r="AU250" s="246"/>
      <c r="AV250" s="246"/>
      <c r="AW250" s="246"/>
      <c r="AX250" s="246"/>
      <c r="AY250" s="246"/>
      <c r="AZ250" s="246"/>
      <c r="BA250" s="246"/>
    </row>
    <row r="251" spans="1:53" x14ac:dyDescent="0.3">
      <c r="A251" s="246">
        <v>203954</v>
      </c>
      <c r="B251" s="246" t="s">
        <v>2163</v>
      </c>
      <c r="C251" s="246" t="s">
        <v>228</v>
      </c>
      <c r="D251" s="246" t="s">
        <v>228</v>
      </c>
      <c r="E251" s="246" t="s">
        <v>228</v>
      </c>
      <c r="F251" s="246" t="s">
        <v>228</v>
      </c>
      <c r="G251" s="246" t="s">
        <v>228</v>
      </c>
      <c r="H251" s="246" t="s">
        <v>229</v>
      </c>
      <c r="I251" s="246" t="s">
        <v>228</v>
      </c>
      <c r="J251" s="246" t="s">
        <v>228</v>
      </c>
      <c r="K251" s="246" t="s">
        <v>228</v>
      </c>
      <c r="L251" s="246" t="s">
        <v>228</v>
      </c>
      <c r="M251" s="246" t="s">
        <v>229</v>
      </c>
      <c r="N251" s="246" t="s">
        <v>229</v>
      </c>
      <c r="O251" s="246" t="s">
        <v>229</v>
      </c>
      <c r="P251" s="246" t="s">
        <v>227</v>
      </c>
      <c r="Q251" s="246" t="s">
        <v>228</v>
      </c>
      <c r="R251" s="246" t="s">
        <v>227</v>
      </c>
      <c r="S251" s="246" t="s">
        <v>227</v>
      </c>
      <c r="T251" s="246" t="s">
        <v>229</v>
      </c>
      <c r="U251" s="246" t="s">
        <v>229</v>
      </c>
      <c r="V251" s="246" t="s">
        <v>227</v>
      </c>
      <c r="W251" s="246" t="s">
        <v>229</v>
      </c>
      <c r="X251" s="246" t="s">
        <v>229</v>
      </c>
      <c r="Y251" s="246" t="s">
        <v>227</v>
      </c>
      <c r="Z251" s="246" t="s">
        <v>227</v>
      </c>
      <c r="AA251" s="246" t="s">
        <v>229</v>
      </c>
      <c r="AB251" s="246" t="s">
        <v>229</v>
      </c>
      <c r="AC251" s="246" t="s">
        <v>229</v>
      </c>
      <c r="AD251" s="246" t="s">
        <v>229</v>
      </c>
      <c r="AE251" s="246" t="s">
        <v>229</v>
      </c>
      <c r="AF251" s="246" t="s">
        <v>229</v>
      </c>
      <c r="AG251" s="246" t="s">
        <v>229</v>
      </c>
      <c r="AH251" s="246" t="s">
        <v>227</v>
      </c>
      <c r="AI251" s="246" t="s">
        <v>227</v>
      </c>
      <c r="AJ251" s="246" t="s">
        <v>227</v>
      </c>
      <c r="AK251" s="246" t="s">
        <v>227</v>
      </c>
      <c r="AL251" s="246" t="s">
        <v>227</v>
      </c>
      <c r="AM251" s="246" t="s">
        <v>227</v>
      </c>
      <c r="AN251" s="246" t="s">
        <v>229</v>
      </c>
      <c r="AO251" s="246" t="s">
        <v>227</v>
      </c>
      <c r="AP251" s="246" t="s">
        <v>227</v>
      </c>
      <c r="AQ251" s="246"/>
      <c r="AR251" s="246"/>
      <c r="AS251" s="246"/>
      <c r="AT251" s="246"/>
      <c r="AU251" s="246"/>
      <c r="AV251" s="246"/>
      <c r="AW251" s="246"/>
      <c r="AX251" s="246"/>
      <c r="AY251" s="246"/>
      <c r="AZ251" s="246"/>
      <c r="BA251" s="246"/>
    </row>
    <row r="252" spans="1:53" x14ac:dyDescent="0.3">
      <c r="A252" s="246">
        <v>203981</v>
      </c>
      <c r="B252" s="246" t="s">
        <v>2163</v>
      </c>
      <c r="C252" s="246" t="s">
        <v>227</v>
      </c>
      <c r="D252" s="246" t="s">
        <v>227</v>
      </c>
      <c r="E252" s="246" t="s">
        <v>227</v>
      </c>
      <c r="F252" s="246" t="s">
        <v>227</v>
      </c>
      <c r="G252" s="246" t="s">
        <v>227</v>
      </c>
      <c r="H252" s="246" t="s">
        <v>229</v>
      </c>
      <c r="I252" s="246" t="s">
        <v>227</v>
      </c>
      <c r="J252" s="246" t="s">
        <v>227</v>
      </c>
      <c r="K252" s="246" t="s">
        <v>227</v>
      </c>
      <c r="L252" s="246" t="s">
        <v>227</v>
      </c>
      <c r="M252" s="246" t="s">
        <v>229</v>
      </c>
      <c r="N252" s="246" t="s">
        <v>227</v>
      </c>
      <c r="O252" s="246" t="s">
        <v>227</v>
      </c>
      <c r="P252" s="246" t="s">
        <v>227</v>
      </c>
      <c r="Q252" s="246" t="s">
        <v>227</v>
      </c>
      <c r="R252" s="246" t="s">
        <v>229</v>
      </c>
      <c r="S252" s="246" t="s">
        <v>227</v>
      </c>
      <c r="T252" s="246" t="s">
        <v>229</v>
      </c>
      <c r="U252" s="246" t="s">
        <v>229</v>
      </c>
      <c r="V252" s="246" t="s">
        <v>227</v>
      </c>
      <c r="W252" s="246" t="s">
        <v>229</v>
      </c>
      <c r="X252" s="246" t="s">
        <v>227</v>
      </c>
      <c r="Y252" s="246" t="s">
        <v>229</v>
      </c>
      <c r="Z252" s="246" t="s">
        <v>229</v>
      </c>
      <c r="AA252" s="246" t="s">
        <v>229</v>
      </c>
      <c r="AB252" s="246" t="s">
        <v>229</v>
      </c>
      <c r="AC252" s="246" t="s">
        <v>227</v>
      </c>
      <c r="AD252" s="246" t="s">
        <v>227</v>
      </c>
      <c r="AE252" s="246" t="s">
        <v>229</v>
      </c>
      <c r="AF252" s="246" t="s">
        <v>227</v>
      </c>
      <c r="AG252" s="246" t="s">
        <v>227</v>
      </c>
      <c r="AH252" s="246" t="s">
        <v>227</v>
      </c>
      <c r="AI252" s="246" t="s">
        <v>227</v>
      </c>
      <c r="AJ252" s="246" t="s">
        <v>229</v>
      </c>
      <c r="AK252" s="246" t="s">
        <v>229</v>
      </c>
      <c r="AL252" s="246" t="s">
        <v>227</v>
      </c>
      <c r="AM252" s="246" t="s">
        <v>227</v>
      </c>
      <c r="AN252" s="246" t="s">
        <v>229</v>
      </c>
      <c r="AO252" s="246" t="s">
        <v>229</v>
      </c>
      <c r="AP252" s="246" t="s">
        <v>229</v>
      </c>
      <c r="AQ252" s="246"/>
      <c r="AR252" s="246"/>
      <c r="AS252" s="246"/>
      <c r="AT252" s="246"/>
      <c r="AU252" s="246"/>
      <c r="AV252" s="246"/>
      <c r="AW252" s="246"/>
      <c r="AX252" s="246"/>
      <c r="AY252" s="246"/>
      <c r="AZ252" s="246"/>
      <c r="BA252" s="246"/>
    </row>
    <row r="253" spans="1:53" x14ac:dyDescent="0.3">
      <c r="A253" s="246">
        <v>203995</v>
      </c>
      <c r="B253" s="246" t="s">
        <v>2163</v>
      </c>
      <c r="C253" s="246" t="s">
        <v>227</v>
      </c>
      <c r="D253" s="246" t="s">
        <v>227</v>
      </c>
      <c r="E253" s="246" t="s">
        <v>227</v>
      </c>
      <c r="F253" s="246" t="s">
        <v>229</v>
      </c>
      <c r="G253" s="246" t="s">
        <v>227</v>
      </c>
      <c r="H253" s="246" t="s">
        <v>229</v>
      </c>
      <c r="I253" s="246" t="s">
        <v>227</v>
      </c>
      <c r="J253" s="246" t="s">
        <v>227</v>
      </c>
      <c r="K253" s="246" t="s">
        <v>229</v>
      </c>
      <c r="L253" s="246" t="s">
        <v>229</v>
      </c>
      <c r="M253" s="246" t="s">
        <v>229</v>
      </c>
      <c r="N253" s="246" t="s">
        <v>229</v>
      </c>
      <c r="O253" s="246" t="s">
        <v>229</v>
      </c>
      <c r="P253" s="246" t="s">
        <v>229</v>
      </c>
      <c r="Q253" s="246" t="s">
        <v>229</v>
      </c>
      <c r="R253" s="246" t="s">
        <v>229</v>
      </c>
      <c r="S253" s="246" t="s">
        <v>227</v>
      </c>
      <c r="T253" s="246" t="s">
        <v>229</v>
      </c>
      <c r="U253" s="246" t="s">
        <v>229</v>
      </c>
      <c r="V253" s="246" t="s">
        <v>229</v>
      </c>
      <c r="W253" s="246" t="s">
        <v>229</v>
      </c>
      <c r="X253" s="246" t="s">
        <v>227</v>
      </c>
      <c r="Y253" s="246" t="s">
        <v>229</v>
      </c>
      <c r="Z253" s="246" t="s">
        <v>227</v>
      </c>
      <c r="AA253" s="246" t="s">
        <v>227</v>
      </c>
      <c r="AB253" s="246" t="s">
        <v>229</v>
      </c>
      <c r="AC253" s="246" t="s">
        <v>229</v>
      </c>
      <c r="AD253" s="246" t="s">
        <v>229</v>
      </c>
      <c r="AE253" s="246" t="s">
        <v>229</v>
      </c>
      <c r="AF253" s="246" t="s">
        <v>227</v>
      </c>
      <c r="AG253" s="246" t="s">
        <v>229</v>
      </c>
      <c r="AH253" s="246" t="s">
        <v>227</v>
      </c>
      <c r="AI253" s="246" t="s">
        <v>227</v>
      </c>
      <c r="AJ253" s="246" t="s">
        <v>229</v>
      </c>
      <c r="AK253" s="246" t="s">
        <v>227</v>
      </c>
      <c r="AL253" s="246" t="s">
        <v>227</v>
      </c>
      <c r="AM253" s="246" t="s">
        <v>229</v>
      </c>
      <c r="AN253" s="246" t="s">
        <v>227</v>
      </c>
      <c r="AO253" s="246" t="s">
        <v>227</v>
      </c>
      <c r="AP253" s="246" t="s">
        <v>229</v>
      </c>
      <c r="AQ253" s="246"/>
      <c r="AR253" s="246"/>
      <c r="AS253" s="246"/>
      <c r="AT253" s="246"/>
      <c r="AU253" s="246"/>
      <c r="AV253" s="246"/>
      <c r="AW253" s="246"/>
      <c r="AX253" s="246"/>
      <c r="AY253" s="246"/>
      <c r="AZ253" s="246"/>
      <c r="BA253" s="246"/>
    </row>
    <row r="254" spans="1:53" x14ac:dyDescent="0.3">
      <c r="A254" s="246">
        <v>204037</v>
      </c>
      <c r="B254" s="246" t="s">
        <v>2163</v>
      </c>
      <c r="C254" s="246" t="s">
        <v>227</v>
      </c>
      <c r="D254" s="246" t="s">
        <v>227</v>
      </c>
      <c r="E254" s="246" t="s">
        <v>227</v>
      </c>
      <c r="F254" s="246" t="s">
        <v>227</v>
      </c>
      <c r="G254" s="246" t="s">
        <v>227</v>
      </c>
      <c r="H254" s="246" t="s">
        <v>229</v>
      </c>
      <c r="I254" s="246" t="s">
        <v>229</v>
      </c>
      <c r="J254" s="246" t="s">
        <v>227</v>
      </c>
      <c r="K254" s="246" t="s">
        <v>227</v>
      </c>
      <c r="L254" s="246" t="s">
        <v>227</v>
      </c>
      <c r="M254" s="246" t="s">
        <v>227</v>
      </c>
      <c r="N254" s="246" t="s">
        <v>227</v>
      </c>
      <c r="O254" s="246" t="s">
        <v>229</v>
      </c>
      <c r="P254" s="246" t="s">
        <v>229</v>
      </c>
      <c r="Q254" s="246" t="s">
        <v>229</v>
      </c>
      <c r="R254" s="246" t="s">
        <v>227</v>
      </c>
      <c r="S254" s="246" t="s">
        <v>227</v>
      </c>
      <c r="T254" s="246" t="s">
        <v>229</v>
      </c>
      <c r="U254" s="246" t="s">
        <v>229</v>
      </c>
      <c r="V254" s="246" t="s">
        <v>229</v>
      </c>
      <c r="W254" s="246" t="s">
        <v>227</v>
      </c>
      <c r="X254" s="246" t="s">
        <v>227</v>
      </c>
      <c r="Y254" s="246" t="s">
        <v>227</v>
      </c>
      <c r="Z254" s="246" t="s">
        <v>229</v>
      </c>
      <c r="AA254" s="246" t="s">
        <v>227</v>
      </c>
      <c r="AB254" s="246" t="s">
        <v>229</v>
      </c>
      <c r="AC254" s="246" t="s">
        <v>227</v>
      </c>
      <c r="AD254" s="246" t="s">
        <v>227</v>
      </c>
      <c r="AE254" s="246" t="s">
        <v>227</v>
      </c>
      <c r="AF254" s="246" t="s">
        <v>229</v>
      </c>
      <c r="AG254" s="246" t="s">
        <v>228</v>
      </c>
      <c r="AH254" s="246" t="s">
        <v>228</v>
      </c>
      <c r="AI254" s="246" t="s">
        <v>229</v>
      </c>
      <c r="AJ254" s="246" t="s">
        <v>228</v>
      </c>
      <c r="AK254" s="246" t="s">
        <v>229</v>
      </c>
      <c r="AL254" s="246" t="s">
        <v>229</v>
      </c>
      <c r="AM254" s="246" t="s">
        <v>228</v>
      </c>
      <c r="AN254" s="246" t="s">
        <v>228</v>
      </c>
      <c r="AO254" s="246" t="s">
        <v>228</v>
      </c>
      <c r="AP254" s="246" t="s">
        <v>229</v>
      </c>
      <c r="AQ254" s="246"/>
      <c r="AR254" s="246"/>
      <c r="AS254" s="246"/>
      <c r="AT254" s="246"/>
      <c r="AU254" s="246"/>
      <c r="AV254" s="246"/>
      <c r="AW254" s="246"/>
      <c r="AX254" s="246"/>
      <c r="AY254" s="246"/>
      <c r="AZ254" s="246"/>
      <c r="BA254" s="246"/>
    </row>
    <row r="255" spans="1:53" x14ac:dyDescent="0.3">
      <c r="A255" s="246">
        <v>204048</v>
      </c>
      <c r="B255" s="246" t="s">
        <v>2163</v>
      </c>
      <c r="C255" s="246" t="s">
        <v>227</v>
      </c>
      <c r="D255" s="246" t="s">
        <v>227</v>
      </c>
      <c r="E255" s="246" t="s">
        <v>227</v>
      </c>
      <c r="F255" s="246" t="s">
        <v>229</v>
      </c>
      <c r="G255" s="246" t="s">
        <v>227</v>
      </c>
      <c r="H255" s="246" t="s">
        <v>227</v>
      </c>
      <c r="I255" s="246" t="s">
        <v>229</v>
      </c>
      <c r="J255" s="246" t="s">
        <v>229</v>
      </c>
      <c r="K255" s="246" t="s">
        <v>227</v>
      </c>
      <c r="L255" s="246" t="s">
        <v>227</v>
      </c>
      <c r="M255" s="246" t="s">
        <v>227</v>
      </c>
      <c r="N255" s="246" t="s">
        <v>227</v>
      </c>
      <c r="O255" s="246" t="s">
        <v>229</v>
      </c>
      <c r="P255" s="246" t="s">
        <v>229</v>
      </c>
      <c r="Q255" s="246" t="s">
        <v>227</v>
      </c>
      <c r="R255" s="246" t="s">
        <v>229</v>
      </c>
      <c r="S255" s="246" t="s">
        <v>227</v>
      </c>
      <c r="T255" s="246" t="s">
        <v>227</v>
      </c>
      <c r="U255" s="246" t="s">
        <v>229</v>
      </c>
      <c r="V255" s="246" t="s">
        <v>227</v>
      </c>
      <c r="W255" s="246" t="s">
        <v>227</v>
      </c>
      <c r="X255" s="246" t="s">
        <v>227</v>
      </c>
      <c r="Y255" s="246" t="s">
        <v>229</v>
      </c>
      <c r="Z255" s="246" t="s">
        <v>227</v>
      </c>
      <c r="AA255" s="246" t="s">
        <v>229</v>
      </c>
      <c r="AB255" s="246" t="s">
        <v>228</v>
      </c>
      <c r="AC255" s="246" t="s">
        <v>227</v>
      </c>
      <c r="AD255" s="246" t="s">
        <v>227</v>
      </c>
      <c r="AE255" s="246" t="s">
        <v>229</v>
      </c>
      <c r="AF255" s="246" t="s">
        <v>227</v>
      </c>
      <c r="AG255" s="246" t="s">
        <v>228</v>
      </c>
      <c r="AH255" s="246" t="s">
        <v>228</v>
      </c>
      <c r="AI255" s="246" t="s">
        <v>228</v>
      </c>
      <c r="AJ255" s="246" t="s">
        <v>228</v>
      </c>
      <c r="AK255" s="246" t="s">
        <v>228</v>
      </c>
      <c r="AL255" s="246" t="s">
        <v>228</v>
      </c>
      <c r="AM255" s="246" t="s">
        <v>228</v>
      </c>
      <c r="AN255" s="246" t="s">
        <v>228</v>
      </c>
      <c r="AO255" s="246" t="s">
        <v>228</v>
      </c>
      <c r="AP255" s="246" t="s">
        <v>228</v>
      </c>
      <c r="AQ255" s="246"/>
      <c r="AR255" s="246"/>
      <c r="AS255" s="246"/>
      <c r="AT255" s="246"/>
      <c r="AU255" s="246"/>
      <c r="AV255" s="246"/>
      <c r="AW255" s="246"/>
      <c r="AX255" s="246"/>
      <c r="AY255" s="246"/>
      <c r="AZ255" s="246"/>
      <c r="BA255" s="246"/>
    </row>
    <row r="256" spans="1:53" x14ac:dyDescent="0.3">
      <c r="A256" s="246">
        <v>204049</v>
      </c>
      <c r="B256" s="246" t="s">
        <v>2163</v>
      </c>
      <c r="C256" s="246" t="s">
        <v>229</v>
      </c>
      <c r="D256" s="246" t="s">
        <v>227</v>
      </c>
      <c r="E256" s="246" t="s">
        <v>227</v>
      </c>
      <c r="F256" s="246" t="s">
        <v>227</v>
      </c>
      <c r="G256" s="246" t="s">
        <v>229</v>
      </c>
      <c r="H256" s="246" t="s">
        <v>228</v>
      </c>
      <c r="I256" s="246" t="s">
        <v>227</v>
      </c>
      <c r="J256" s="246" t="s">
        <v>227</v>
      </c>
      <c r="K256" s="246" t="s">
        <v>229</v>
      </c>
      <c r="L256" s="246" t="s">
        <v>227</v>
      </c>
      <c r="M256" s="246" t="s">
        <v>229</v>
      </c>
      <c r="N256" s="246" t="s">
        <v>229</v>
      </c>
      <c r="O256" s="246" t="s">
        <v>227</v>
      </c>
      <c r="P256" s="246" t="s">
        <v>227</v>
      </c>
      <c r="Q256" s="246" t="s">
        <v>227</v>
      </c>
      <c r="R256" s="246" t="s">
        <v>227</v>
      </c>
      <c r="S256" s="246" t="s">
        <v>227</v>
      </c>
      <c r="T256" s="246" t="s">
        <v>229</v>
      </c>
      <c r="U256" s="246" t="s">
        <v>229</v>
      </c>
      <c r="V256" s="246" t="s">
        <v>227</v>
      </c>
      <c r="W256" s="246" t="s">
        <v>229</v>
      </c>
      <c r="X256" s="246" t="s">
        <v>229</v>
      </c>
      <c r="Y256" s="246" t="s">
        <v>227</v>
      </c>
      <c r="Z256" s="246" t="s">
        <v>229</v>
      </c>
      <c r="AA256" s="246" t="s">
        <v>229</v>
      </c>
      <c r="AB256" s="246" t="s">
        <v>229</v>
      </c>
      <c r="AC256" s="246" t="s">
        <v>229</v>
      </c>
      <c r="AD256" s="246" t="s">
        <v>229</v>
      </c>
      <c r="AE256" s="246" t="s">
        <v>228</v>
      </c>
      <c r="AF256" s="246" t="s">
        <v>227</v>
      </c>
      <c r="AG256" s="246" t="s">
        <v>228</v>
      </c>
      <c r="AH256" s="246" t="s">
        <v>227</v>
      </c>
      <c r="AI256" s="246" t="s">
        <v>229</v>
      </c>
      <c r="AJ256" s="246" t="s">
        <v>229</v>
      </c>
      <c r="AK256" s="246" t="s">
        <v>229</v>
      </c>
      <c r="AL256" s="246" t="s">
        <v>228</v>
      </c>
      <c r="AM256" s="246" t="s">
        <v>229</v>
      </c>
      <c r="AN256" s="246" t="s">
        <v>229</v>
      </c>
      <c r="AO256" s="246" t="s">
        <v>229</v>
      </c>
      <c r="AP256" s="246" t="s">
        <v>229</v>
      </c>
      <c r="AQ256" s="246"/>
      <c r="AR256" s="246"/>
      <c r="AS256" s="246"/>
      <c r="AT256" s="246"/>
      <c r="AU256" s="246"/>
      <c r="AV256" s="246"/>
      <c r="AW256" s="246"/>
      <c r="AX256" s="246"/>
      <c r="AY256" s="246"/>
      <c r="AZ256" s="246"/>
      <c r="BA256" s="246"/>
    </row>
    <row r="257" spans="1:53" x14ac:dyDescent="0.3">
      <c r="A257" s="246">
        <v>204055</v>
      </c>
      <c r="B257" s="246" t="s">
        <v>2163</v>
      </c>
      <c r="C257" s="246" t="s">
        <v>227</v>
      </c>
      <c r="D257" s="246" t="s">
        <v>229</v>
      </c>
      <c r="E257" s="246" t="s">
        <v>227</v>
      </c>
      <c r="F257" s="246" t="s">
        <v>227</v>
      </c>
      <c r="G257" s="246" t="s">
        <v>227</v>
      </c>
      <c r="H257" s="246" t="s">
        <v>229</v>
      </c>
      <c r="I257" s="246" t="s">
        <v>227</v>
      </c>
      <c r="J257" s="246" t="s">
        <v>227</v>
      </c>
      <c r="K257" s="246" t="s">
        <v>229</v>
      </c>
      <c r="L257" s="246" t="s">
        <v>227</v>
      </c>
      <c r="M257" s="246" t="s">
        <v>227</v>
      </c>
      <c r="N257" s="246" t="s">
        <v>227</v>
      </c>
      <c r="O257" s="246" t="s">
        <v>229</v>
      </c>
      <c r="P257" s="246" t="s">
        <v>229</v>
      </c>
      <c r="Q257" s="246" t="s">
        <v>228</v>
      </c>
      <c r="R257" s="246" t="s">
        <v>229</v>
      </c>
      <c r="S257" s="246" t="s">
        <v>228</v>
      </c>
      <c r="T257" s="246" t="s">
        <v>229</v>
      </c>
      <c r="U257" s="246" t="s">
        <v>229</v>
      </c>
      <c r="V257" s="246" t="s">
        <v>227</v>
      </c>
      <c r="W257" s="246" t="s">
        <v>229</v>
      </c>
      <c r="X257" s="246" t="s">
        <v>227</v>
      </c>
      <c r="Y257" s="246" t="s">
        <v>227</v>
      </c>
      <c r="Z257" s="246" t="s">
        <v>229</v>
      </c>
      <c r="AA257" s="246" t="s">
        <v>227</v>
      </c>
      <c r="AB257" s="246" t="s">
        <v>229</v>
      </c>
      <c r="AC257" s="246" t="s">
        <v>227</v>
      </c>
      <c r="AD257" s="246" t="s">
        <v>229</v>
      </c>
      <c r="AE257" s="246" t="s">
        <v>227</v>
      </c>
      <c r="AF257" s="246" t="s">
        <v>229</v>
      </c>
      <c r="AG257" s="246" t="s">
        <v>229</v>
      </c>
      <c r="AH257" s="246" t="s">
        <v>229</v>
      </c>
      <c r="AI257" s="246" t="s">
        <v>229</v>
      </c>
      <c r="AJ257" s="246" t="s">
        <v>229</v>
      </c>
      <c r="AK257" s="246" t="s">
        <v>228</v>
      </c>
      <c r="AL257" s="246" t="s">
        <v>228</v>
      </c>
      <c r="AM257" s="246" t="s">
        <v>228</v>
      </c>
      <c r="AN257" s="246" t="s">
        <v>228</v>
      </c>
      <c r="AO257" s="246" t="s">
        <v>228</v>
      </c>
      <c r="AP257" s="246" t="s">
        <v>229</v>
      </c>
      <c r="AQ257" s="246"/>
      <c r="AR257" s="246"/>
      <c r="AS257" s="246"/>
      <c r="AT257" s="246"/>
      <c r="AU257" s="246"/>
      <c r="AV257" s="246"/>
      <c r="AW257" s="246"/>
      <c r="AX257" s="246"/>
      <c r="AY257" s="246"/>
      <c r="AZ257" s="246"/>
      <c r="BA257" s="246"/>
    </row>
    <row r="258" spans="1:53" x14ac:dyDescent="0.3">
      <c r="A258" s="246">
        <v>204111</v>
      </c>
      <c r="B258" s="246" t="s">
        <v>2163</v>
      </c>
      <c r="C258" s="246" t="s">
        <v>227</v>
      </c>
      <c r="D258" s="246" t="s">
        <v>227</v>
      </c>
      <c r="E258" s="246" t="s">
        <v>227</v>
      </c>
      <c r="F258" s="246" t="s">
        <v>227</v>
      </c>
      <c r="G258" s="246" t="s">
        <v>229</v>
      </c>
      <c r="H258" s="246" t="s">
        <v>229</v>
      </c>
      <c r="I258" s="246" t="s">
        <v>227</v>
      </c>
      <c r="J258" s="246" t="s">
        <v>229</v>
      </c>
      <c r="K258" s="246" t="s">
        <v>227</v>
      </c>
      <c r="L258" s="246" t="s">
        <v>227</v>
      </c>
      <c r="M258" s="246" t="s">
        <v>227</v>
      </c>
      <c r="N258" s="246" t="s">
        <v>229</v>
      </c>
      <c r="O258" s="246" t="s">
        <v>229</v>
      </c>
      <c r="P258" s="246" t="s">
        <v>229</v>
      </c>
      <c r="Q258" s="246" t="s">
        <v>227</v>
      </c>
      <c r="R258" s="246" t="s">
        <v>229</v>
      </c>
      <c r="S258" s="246" t="s">
        <v>227</v>
      </c>
      <c r="T258" s="246" t="s">
        <v>229</v>
      </c>
      <c r="U258" s="246" t="s">
        <v>227</v>
      </c>
      <c r="V258" s="246" t="s">
        <v>227</v>
      </c>
      <c r="W258" s="246" t="s">
        <v>229</v>
      </c>
      <c r="X258" s="246" t="s">
        <v>227</v>
      </c>
      <c r="Y258" s="246" t="s">
        <v>229</v>
      </c>
      <c r="Z258" s="246" t="s">
        <v>229</v>
      </c>
      <c r="AA258" s="246" t="s">
        <v>229</v>
      </c>
      <c r="AB258" s="246" t="s">
        <v>229</v>
      </c>
      <c r="AC258" s="246" t="s">
        <v>229</v>
      </c>
      <c r="AD258" s="246" t="s">
        <v>227</v>
      </c>
      <c r="AE258" s="246" t="s">
        <v>227</v>
      </c>
      <c r="AF258" s="246" t="s">
        <v>228</v>
      </c>
      <c r="AG258" s="246" t="s">
        <v>229</v>
      </c>
      <c r="AH258" s="246" t="s">
        <v>229</v>
      </c>
      <c r="AI258" s="246" t="s">
        <v>227</v>
      </c>
      <c r="AJ258" s="246" t="s">
        <v>229</v>
      </c>
      <c r="AK258" s="246" t="s">
        <v>227</v>
      </c>
      <c r="AL258" s="246" t="s">
        <v>228</v>
      </c>
      <c r="AM258" s="246" t="s">
        <v>228</v>
      </c>
      <c r="AN258" s="246" t="s">
        <v>228</v>
      </c>
      <c r="AO258" s="246" t="s">
        <v>227</v>
      </c>
      <c r="AP258" s="246" t="s">
        <v>228</v>
      </c>
      <c r="AQ258" s="246"/>
      <c r="AR258" s="246"/>
      <c r="AS258" s="246"/>
      <c r="AT258" s="246"/>
      <c r="AU258" s="246"/>
      <c r="AV258" s="246"/>
      <c r="AW258" s="246"/>
      <c r="AX258" s="246"/>
      <c r="AY258" s="246"/>
      <c r="AZ258" s="246"/>
      <c r="BA258" s="246"/>
    </row>
    <row r="259" spans="1:53" x14ac:dyDescent="0.3">
      <c r="A259" s="246">
        <v>204140</v>
      </c>
      <c r="B259" s="246" t="s">
        <v>2163</v>
      </c>
      <c r="C259" s="246" t="s">
        <v>227</v>
      </c>
      <c r="D259" s="246" t="s">
        <v>227</v>
      </c>
      <c r="E259" s="246" t="s">
        <v>227</v>
      </c>
      <c r="F259" s="246" t="s">
        <v>229</v>
      </c>
      <c r="G259" s="246" t="s">
        <v>229</v>
      </c>
      <c r="H259" s="246" t="s">
        <v>227</v>
      </c>
      <c r="I259" s="246" t="s">
        <v>227</v>
      </c>
      <c r="J259" s="246" t="s">
        <v>227</v>
      </c>
      <c r="K259" s="246" t="s">
        <v>227</v>
      </c>
      <c r="L259" s="246" t="s">
        <v>227</v>
      </c>
      <c r="M259" s="246" t="s">
        <v>227</v>
      </c>
      <c r="N259" s="246" t="s">
        <v>229</v>
      </c>
      <c r="O259" s="246" t="s">
        <v>229</v>
      </c>
      <c r="P259" s="246" t="s">
        <v>229</v>
      </c>
      <c r="Q259" s="246" t="s">
        <v>227</v>
      </c>
      <c r="R259" s="246" t="s">
        <v>228</v>
      </c>
      <c r="S259" s="246" t="s">
        <v>229</v>
      </c>
      <c r="T259" s="246" t="s">
        <v>229</v>
      </c>
      <c r="U259" s="246" t="s">
        <v>229</v>
      </c>
      <c r="V259" s="246" t="s">
        <v>229</v>
      </c>
      <c r="W259" s="246" t="s">
        <v>227</v>
      </c>
      <c r="X259" s="246" t="s">
        <v>227</v>
      </c>
      <c r="Y259" s="246" t="s">
        <v>227</v>
      </c>
      <c r="Z259" s="246" t="s">
        <v>228</v>
      </c>
      <c r="AA259" s="246" t="s">
        <v>229</v>
      </c>
      <c r="AB259" s="246" t="s">
        <v>229</v>
      </c>
      <c r="AC259" s="246" t="s">
        <v>229</v>
      </c>
      <c r="AD259" s="246" t="s">
        <v>229</v>
      </c>
      <c r="AE259" s="246" t="s">
        <v>227</v>
      </c>
      <c r="AF259" s="246" t="s">
        <v>228</v>
      </c>
      <c r="AG259" s="246" t="s">
        <v>229</v>
      </c>
      <c r="AH259" s="246" t="s">
        <v>229</v>
      </c>
      <c r="AI259" s="246" t="s">
        <v>227</v>
      </c>
      <c r="AJ259" s="246" t="s">
        <v>229</v>
      </c>
      <c r="AK259" s="246" t="s">
        <v>227</v>
      </c>
      <c r="AL259" s="246" t="s">
        <v>228</v>
      </c>
      <c r="AM259" s="246" t="s">
        <v>228</v>
      </c>
      <c r="AN259" s="246" t="s">
        <v>228</v>
      </c>
      <c r="AO259" s="246" t="s">
        <v>228</v>
      </c>
      <c r="AP259" s="246" t="s">
        <v>228</v>
      </c>
      <c r="AQ259" s="246"/>
      <c r="AR259" s="246"/>
      <c r="AS259" s="246"/>
      <c r="AT259" s="246"/>
      <c r="AU259" s="246"/>
      <c r="AV259" s="246"/>
      <c r="AW259" s="246"/>
      <c r="AX259" s="246"/>
      <c r="AY259" s="246"/>
      <c r="AZ259" s="246"/>
      <c r="BA259" s="246"/>
    </row>
    <row r="260" spans="1:53" x14ac:dyDescent="0.3">
      <c r="A260" s="246">
        <v>204169</v>
      </c>
      <c r="B260" s="246" t="s">
        <v>2163</v>
      </c>
      <c r="C260" s="246" t="s">
        <v>227</v>
      </c>
      <c r="D260" s="246" t="s">
        <v>227</v>
      </c>
      <c r="E260" s="246" t="s">
        <v>227</v>
      </c>
      <c r="F260" s="246" t="s">
        <v>229</v>
      </c>
      <c r="G260" s="246" t="s">
        <v>227</v>
      </c>
      <c r="H260" s="246" t="s">
        <v>229</v>
      </c>
      <c r="I260" s="246" t="s">
        <v>227</v>
      </c>
      <c r="J260" s="246" t="s">
        <v>227</v>
      </c>
      <c r="K260" s="246" t="s">
        <v>227</v>
      </c>
      <c r="L260" s="246" t="s">
        <v>227</v>
      </c>
      <c r="M260" s="246" t="s">
        <v>227</v>
      </c>
      <c r="N260" s="246" t="s">
        <v>229</v>
      </c>
      <c r="O260" s="246" t="s">
        <v>229</v>
      </c>
      <c r="P260" s="246" t="s">
        <v>229</v>
      </c>
      <c r="Q260" s="246" t="s">
        <v>227</v>
      </c>
      <c r="R260" s="246" t="s">
        <v>227</v>
      </c>
      <c r="S260" s="246" t="s">
        <v>227</v>
      </c>
      <c r="T260" s="246" t="s">
        <v>229</v>
      </c>
      <c r="U260" s="246" t="s">
        <v>229</v>
      </c>
      <c r="V260" s="246" t="s">
        <v>229</v>
      </c>
      <c r="W260" s="246" t="s">
        <v>229</v>
      </c>
      <c r="X260" s="246" t="s">
        <v>227</v>
      </c>
      <c r="Y260" s="246" t="s">
        <v>229</v>
      </c>
      <c r="Z260" s="246" t="s">
        <v>229</v>
      </c>
      <c r="AA260" s="246" t="s">
        <v>229</v>
      </c>
      <c r="AB260" s="246" t="s">
        <v>229</v>
      </c>
      <c r="AC260" s="246" t="s">
        <v>229</v>
      </c>
      <c r="AD260" s="246" t="s">
        <v>229</v>
      </c>
      <c r="AE260" s="246" t="s">
        <v>227</v>
      </c>
      <c r="AF260" s="246" t="s">
        <v>227</v>
      </c>
      <c r="AG260" s="246" t="s">
        <v>227</v>
      </c>
      <c r="AH260" s="246" t="s">
        <v>227</v>
      </c>
      <c r="AI260" s="246" t="s">
        <v>229</v>
      </c>
      <c r="AJ260" s="246" t="s">
        <v>227</v>
      </c>
      <c r="AK260" s="246" t="s">
        <v>227</v>
      </c>
      <c r="AL260" s="246" t="s">
        <v>227</v>
      </c>
      <c r="AM260" s="246" t="s">
        <v>227</v>
      </c>
      <c r="AN260" s="246" t="s">
        <v>227</v>
      </c>
      <c r="AO260" s="246" t="s">
        <v>229</v>
      </c>
      <c r="AP260" s="246" t="s">
        <v>229</v>
      </c>
      <c r="AQ260" s="246"/>
      <c r="AR260" s="246"/>
      <c r="AS260" s="246"/>
      <c r="AT260" s="246"/>
      <c r="AU260" s="246"/>
      <c r="AV260" s="246"/>
      <c r="AW260" s="246"/>
      <c r="AX260" s="246"/>
      <c r="AY260" s="246"/>
      <c r="AZ260" s="246"/>
      <c r="BA260" s="246"/>
    </row>
    <row r="261" spans="1:53" x14ac:dyDescent="0.3">
      <c r="A261" s="246">
        <v>204179</v>
      </c>
      <c r="B261" s="246" t="s">
        <v>2163</v>
      </c>
      <c r="C261" s="246" t="s">
        <v>227</v>
      </c>
      <c r="D261" s="246" t="s">
        <v>227</v>
      </c>
      <c r="E261" s="246" t="s">
        <v>227</v>
      </c>
      <c r="F261" s="246" t="s">
        <v>227</v>
      </c>
      <c r="G261" s="246" t="s">
        <v>227</v>
      </c>
      <c r="H261" s="246" t="s">
        <v>227</v>
      </c>
      <c r="I261" s="246" t="s">
        <v>229</v>
      </c>
      <c r="J261" s="246" t="s">
        <v>227</v>
      </c>
      <c r="K261" s="246" t="s">
        <v>227</v>
      </c>
      <c r="L261" s="246" t="s">
        <v>227</v>
      </c>
      <c r="M261" s="246" t="s">
        <v>229</v>
      </c>
      <c r="N261" s="246" t="s">
        <v>229</v>
      </c>
      <c r="O261" s="246" t="s">
        <v>229</v>
      </c>
      <c r="P261" s="246" t="s">
        <v>227</v>
      </c>
      <c r="Q261" s="246" t="s">
        <v>227</v>
      </c>
      <c r="R261" s="246" t="s">
        <v>228</v>
      </c>
      <c r="S261" s="246" t="s">
        <v>229</v>
      </c>
      <c r="T261" s="246" t="s">
        <v>229</v>
      </c>
      <c r="U261" s="246" t="s">
        <v>229</v>
      </c>
      <c r="V261" s="246" t="s">
        <v>229</v>
      </c>
      <c r="W261" s="246" t="s">
        <v>229</v>
      </c>
      <c r="X261" s="246" t="s">
        <v>229</v>
      </c>
      <c r="Y261" s="246" t="s">
        <v>229</v>
      </c>
      <c r="Z261" s="246" t="s">
        <v>229</v>
      </c>
      <c r="AA261" s="246" t="s">
        <v>229</v>
      </c>
      <c r="AB261" s="246" t="s">
        <v>229</v>
      </c>
      <c r="AC261" s="246" t="s">
        <v>229</v>
      </c>
      <c r="AD261" s="246" t="s">
        <v>229</v>
      </c>
      <c r="AE261" s="246" t="s">
        <v>229</v>
      </c>
      <c r="AF261" s="246" t="s">
        <v>229</v>
      </c>
      <c r="AG261" s="246" t="s">
        <v>227</v>
      </c>
      <c r="AH261" s="246" t="s">
        <v>227</v>
      </c>
      <c r="AI261" s="246" t="s">
        <v>227</v>
      </c>
      <c r="AJ261" s="246" t="s">
        <v>229</v>
      </c>
      <c r="AK261" s="246" t="s">
        <v>229</v>
      </c>
      <c r="AL261" s="246" t="s">
        <v>229</v>
      </c>
      <c r="AM261" s="246" t="s">
        <v>227</v>
      </c>
      <c r="AN261" s="246" t="s">
        <v>227</v>
      </c>
      <c r="AO261" s="246" t="s">
        <v>229</v>
      </c>
      <c r="AP261" s="246" t="s">
        <v>229</v>
      </c>
      <c r="AQ261" s="246"/>
      <c r="AR261" s="246"/>
      <c r="AS261" s="246"/>
      <c r="AT261" s="246"/>
      <c r="AU261" s="246"/>
      <c r="AV261" s="246"/>
      <c r="AW261" s="246"/>
      <c r="AX261" s="246"/>
      <c r="AY261" s="246"/>
      <c r="AZ261" s="246"/>
      <c r="BA261" s="246"/>
    </row>
    <row r="262" spans="1:53" x14ac:dyDescent="0.3">
      <c r="A262" s="246">
        <v>204205</v>
      </c>
      <c r="B262" s="246" t="s">
        <v>2163</v>
      </c>
      <c r="C262" s="246" t="s">
        <v>229</v>
      </c>
      <c r="D262" s="246" t="s">
        <v>229</v>
      </c>
      <c r="E262" s="246" t="s">
        <v>227</v>
      </c>
      <c r="F262" s="246" t="s">
        <v>229</v>
      </c>
      <c r="G262" s="246" t="s">
        <v>227</v>
      </c>
      <c r="H262" s="246" t="s">
        <v>229</v>
      </c>
      <c r="I262" s="246" t="s">
        <v>229</v>
      </c>
      <c r="J262" s="246" t="s">
        <v>227</v>
      </c>
      <c r="K262" s="246" t="s">
        <v>227</v>
      </c>
      <c r="L262" s="246" t="s">
        <v>227</v>
      </c>
      <c r="M262" s="246" t="s">
        <v>227</v>
      </c>
      <c r="N262" s="246" t="s">
        <v>229</v>
      </c>
      <c r="O262" s="246" t="s">
        <v>227</v>
      </c>
      <c r="P262" s="246" t="s">
        <v>229</v>
      </c>
      <c r="Q262" s="246" t="s">
        <v>227</v>
      </c>
      <c r="R262" s="246" t="s">
        <v>229</v>
      </c>
      <c r="S262" s="246" t="s">
        <v>227</v>
      </c>
      <c r="T262" s="246" t="s">
        <v>229</v>
      </c>
      <c r="U262" s="246" t="s">
        <v>229</v>
      </c>
      <c r="V262" s="246" t="s">
        <v>229</v>
      </c>
      <c r="W262" s="246" t="s">
        <v>227</v>
      </c>
      <c r="X262" s="246" t="s">
        <v>228</v>
      </c>
      <c r="Y262" s="246" t="s">
        <v>227</v>
      </c>
      <c r="Z262" s="246" t="s">
        <v>229</v>
      </c>
      <c r="AA262" s="246" t="s">
        <v>229</v>
      </c>
      <c r="AB262" s="246" t="s">
        <v>229</v>
      </c>
      <c r="AC262" s="246" t="s">
        <v>228</v>
      </c>
      <c r="AD262" s="246" t="s">
        <v>229</v>
      </c>
      <c r="AE262" s="246" t="s">
        <v>227</v>
      </c>
      <c r="AF262" s="246" t="s">
        <v>229</v>
      </c>
      <c r="AG262" s="246" t="s">
        <v>227</v>
      </c>
      <c r="AH262" s="246" t="s">
        <v>227</v>
      </c>
      <c r="AI262" s="246" t="s">
        <v>227</v>
      </c>
      <c r="AJ262" s="246" t="s">
        <v>227</v>
      </c>
      <c r="AK262" s="246" t="s">
        <v>227</v>
      </c>
      <c r="AL262" s="246" t="s">
        <v>228</v>
      </c>
      <c r="AM262" s="246" t="s">
        <v>228</v>
      </c>
      <c r="AN262" s="246" t="s">
        <v>228</v>
      </c>
      <c r="AO262" s="246" t="s">
        <v>228</v>
      </c>
      <c r="AP262" s="246" t="s">
        <v>228</v>
      </c>
      <c r="AQ262" s="246"/>
      <c r="AR262" s="246"/>
      <c r="AS262" s="246"/>
      <c r="AT262" s="246"/>
      <c r="AU262" s="246"/>
      <c r="AV262" s="246"/>
      <c r="AW262" s="246"/>
      <c r="AX262" s="246"/>
      <c r="AY262" s="246"/>
      <c r="AZ262" s="246"/>
      <c r="BA262" s="246"/>
    </row>
    <row r="263" spans="1:53" x14ac:dyDescent="0.3">
      <c r="A263" s="246">
        <v>204209</v>
      </c>
      <c r="B263" s="246" t="s">
        <v>2163</v>
      </c>
      <c r="C263" s="246" t="s">
        <v>227</v>
      </c>
      <c r="D263" s="246" t="s">
        <v>227</v>
      </c>
      <c r="E263" s="246" t="s">
        <v>227</v>
      </c>
      <c r="F263" s="246" t="s">
        <v>227</v>
      </c>
      <c r="G263" s="246" t="s">
        <v>227</v>
      </c>
      <c r="H263" s="246" t="s">
        <v>229</v>
      </c>
      <c r="I263" s="246" t="s">
        <v>229</v>
      </c>
      <c r="J263" s="246" t="s">
        <v>227</v>
      </c>
      <c r="K263" s="246" t="s">
        <v>229</v>
      </c>
      <c r="L263" s="246" t="s">
        <v>227</v>
      </c>
      <c r="M263" s="246" t="s">
        <v>229</v>
      </c>
      <c r="N263" s="246" t="s">
        <v>229</v>
      </c>
      <c r="O263" s="246" t="s">
        <v>229</v>
      </c>
      <c r="P263" s="246" t="s">
        <v>229</v>
      </c>
      <c r="Q263" s="246" t="s">
        <v>229</v>
      </c>
      <c r="R263" s="246" t="s">
        <v>229</v>
      </c>
      <c r="S263" s="246" t="s">
        <v>227</v>
      </c>
      <c r="T263" s="246" t="s">
        <v>229</v>
      </c>
      <c r="U263" s="246" t="s">
        <v>227</v>
      </c>
      <c r="V263" s="246" t="s">
        <v>229</v>
      </c>
      <c r="W263" s="246" t="s">
        <v>227</v>
      </c>
      <c r="X263" s="246" t="s">
        <v>229</v>
      </c>
      <c r="Y263" s="246" t="s">
        <v>229</v>
      </c>
      <c r="Z263" s="246" t="s">
        <v>229</v>
      </c>
      <c r="AA263" s="246" t="s">
        <v>227</v>
      </c>
      <c r="AB263" s="246" t="s">
        <v>229</v>
      </c>
      <c r="AC263" s="246" t="s">
        <v>229</v>
      </c>
      <c r="AD263" s="246" t="s">
        <v>229</v>
      </c>
      <c r="AE263" s="246" t="s">
        <v>227</v>
      </c>
      <c r="AF263" s="246" t="s">
        <v>227</v>
      </c>
      <c r="AG263" s="246" t="s">
        <v>229</v>
      </c>
      <c r="AH263" s="246" t="s">
        <v>227</v>
      </c>
      <c r="AI263" s="246" t="s">
        <v>227</v>
      </c>
      <c r="AJ263" s="246" t="s">
        <v>229</v>
      </c>
      <c r="AK263" s="246" t="s">
        <v>227</v>
      </c>
      <c r="AL263" s="246" t="s">
        <v>229</v>
      </c>
      <c r="AM263" s="246" t="s">
        <v>229</v>
      </c>
      <c r="AN263" s="246" t="s">
        <v>227</v>
      </c>
      <c r="AO263" s="246" t="s">
        <v>229</v>
      </c>
      <c r="AP263" s="246" t="s">
        <v>227</v>
      </c>
      <c r="AQ263" s="246"/>
      <c r="AR263" s="246"/>
      <c r="AS263" s="246"/>
      <c r="AT263" s="246"/>
      <c r="AU263" s="246"/>
      <c r="AV263" s="246"/>
      <c r="AW263" s="246"/>
      <c r="AX263" s="246"/>
      <c r="AY263" s="246"/>
      <c r="AZ263" s="246"/>
      <c r="BA263" s="246"/>
    </row>
    <row r="264" spans="1:53" x14ac:dyDescent="0.3">
      <c r="A264" s="246">
        <v>204221</v>
      </c>
      <c r="B264" s="246" t="s">
        <v>2163</v>
      </c>
      <c r="C264" s="246" t="s">
        <v>227</v>
      </c>
      <c r="D264" s="246" t="s">
        <v>229</v>
      </c>
      <c r="E264" s="246" t="s">
        <v>227</v>
      </c>
      <c r="F264" s="246" t="s">
        <v>229</v>
      </c>
      <c r="G264" s="246" t="s">
        <v>227</v>
      </c>
      <c r="H264" s="246" t="s">
        <v>227</v>
      </c>
      <c r="I264" s="246" t="s">
        <v>229</v>
      </c>
      <c r="J264" s="246" t="s">
        <v>227</v>
      </c>
      <c r="K264" s="246" t="s">
        <v>227</v>
      </c>
      <c r="L264" s="246" t="s">
        <v>227</v>
      </c>
      <c r="M264" s="246" t="s">
        <v>229</v>
      </c>
      <c r="N264" s="246" t="s">
        <v>229</v>
      </c>
      <c r="O264" s="246" t="s">
        <v>229</v>
      </c>
      <c r="P264" s="246" t="s">
        <v>229</v>
      </c>
      <c r="Q264" s="246" t="s">
        <v>227</v>
      </c>
      <c r="R264" s="246" t="s">
        <v>229</v>
      </c>
      <c r="S264" s="246" t="s">
        <v>227</v>
      </c>
      <c r="T264" s="246" t="s">
        <v>229</v>
      </c>
      <c r="U264" s="246" t="s">
        <v>229</v>
      </c>
      <c r="V264" s="246" t="s">
        <v>229</v>
      </c>
      <c r="W264" s="246" t="s">
        <v>229</v>
      </c>
      <c r="X264" s="246" t="s">
        <v>229</v>
      </c>
      <c r="Y264" s="246" t="s">
        <v>229</v>
      </c>
      <c r="Z264" s="246" t="s">
        <v>227</v>
      </c>
      <c r="AA264" s="246" t="s">
        <v>227</v>
      </c>
      <c r="AB264" s="246" t="s">
        <v>229</v>
      </c>
      <c r="AC264" s="246" t="s">
        <v>227</v>
      </c>
      <c r="AD264" s="246" t="s">
        <v>229</v>
      </c>
      <c r="AE264" s="246" t="s">
        <v>227</v>
      </c>
      <c r="AF264" s="246" t="s">
        <v>228</v>
      </c>
      <c r="AG264" s="246" t="s">
        <v>228</v>
      </c>
      <c r="AH264" s="246" t="s">
        <v>227</v>
      </c>
      <c r="AI264" s="246" t="s">
        <v>229</v>
      </c>
      <c r="AJ264" s="246" t="s">
        <v>229</v>
      </c>
      <c r="AK264" s="246" t="s">
        <v>227</v>
      </c>
      <c r="AL264" s="246" t="s">
        <v>227</v>
      </c>
      <c r="AM264" s="246" t="s">
        <v>228</v>
      </c>
      <c r="AN264" s="246" t="s">
        <v>227</v>
      </c>
      <c r="AO264" s="246" t="s">
        <v>227</v>
      </c>
      <c r="AP264" s="246" t="s">
        <v>227</v>
      </c>
      <c r="AQ264" s="246"/>
      <c r="AR264" s="246"/>
      <c r="AS264" s="246"/>
      <c r="AT264" s="246"/>
      <c r="AU264" s="246"/>
      <c r="AV264" s="246"/>
      <c r="AW264" s="246"/>
      <c r="AX264" s="246"/>
      <c r="AY264" s="246"/>
      <c r="AZ264" s="246"/>
      <c r="BA264" s="246"/>
    </row>
    <row r="265" spans="1:53" x14ac:dyDescent="0.3">
      <c r="A265" s="246">
        <v>204227</v>
      </c>
      <c r="B265" s="246" t="s">
        <v>2163</v>
      </c>
      <c r="C265" s="246" t="s">
        <v>228</v>
      </c>
      <c r="D265" s="246" t="s">
        <v>228</v>
      </c>
      <c r="E265" s="246" t="s">
        <v>228</v>
      </c>
      <c r="F265" s="246" t="s">
        <v>228</v>
      </c>
      <c r="G265" s="246" t="s">
        <v>227</v>
      </c>
      <c r="H265" s="246" t="s">
        <v>228</v>
      </c>
      <c r="I265" s="246" t="s">
        <v>228</v>
      </c>
      <c r="J265" s="246" t="s">
        <v>229</v>
      </c>
      <c r="K265" s="246" t="s">
        <v>229</v>
      </c>
      <c r="L265" s="246" t="s">
        <v>228</v>
      </c>
      <c r="M265" s="246" t="s">
        <v>227</v>
      </c>
      <c r="N265" s="246" t="s">
        <v>229</v>
      </c>
      <c r="O265" s="246" t="s">
        <v>229</v>
      </c>
      <c r="P265" s="246" t="s">
        <v>229</v>
      </c>
      <c r="Q265" s="246" t="s">
        <v>227</v>
      </c>
      <c r="R265" s="246" t="s">
        <v>227</v>
      </c>
      <c r="S265" s="246" t="s">
        <v>227</v>
      </c>
      <c r="T265" s="246" t="s">
        <v>229</v>
      </c>
      <c r="U265" s="246" t="s">
        <v>229</v>
      </c>
      <c r="V265" s="246" t="s">
        <v>229</v>
      </c>
      <c r="W265" s="246" t="s">
        <v>229</v>
      </c>
      <c r="X265" s="246" t="s">
        <v>227</v>
      </c>
      <c r="Y265" s="246" t="s">
        <v>229</v>
      </c>
      <c r="Z265" s="246" t="s">
        <v>229</v>
      </c>
      <c r="AA265" s="246" t="s">
        <v>229</v>
      </c>
      <c r="AB265" s="246" t="s">
        <v>229</v>
      </c>
      <c r="AC265" s="246" t="s">
        <v>229</v>
      </c>
      <c r="AD265" s="246" t="s">
        <v>229</v>
      </c>
      <c r="AE265" s="246" t="s">
        <v>227</v>
      </c>
      <c r="AF265" s="246" t="s">
        <v>227</v>
      </c>
      <c r="AG265" s="246" t="s">
        <v>227</v>
      </c>
      <c r="AH265" s="246" t="s">
        <v>227</v>
      </c>
      <c r="AI265" s="246" t="s">
        <v>229</v>
      </c>
      <c r="AJ265" s="246" t="s">
        <v>229</v>
      </c>
      <c r="AK265" s="246" t="s">
        <v>229</v>
      </c>
      <c r="AL265" s="246" t="s">
        <v>227</v>
      </c>
      <c r="AM265" s="246" t="s">
        <v>227</v>
      </c>
      <c r="AN265" s="246" t="s">
        <v>227</v>
      </c>
      <c r="AO265" s="246" t="s">
        <v>229</v>
      </c>
      <c r="AP265" s="246" t="s">
        <v>227</v>
      </c>
      <c r="AQ265" s="246"/>
      <c r="AR265" s="246"/>
      <c r="AS265" s="246"/>
      <c r="AT265" s="246"/>
      <c r="AU265" s="246"/>
      <c r="AV265" s="246"/>
      <c r="AW265" s="246"/>
      <c r="AX265" s="246"/>
      <c r="AY265" s="246"/>
      <c r="AZ265" s="246"/>
      <c r="BA265" s="246"/>
    </row>
    <row r="266" spans="1:53" x14ac:dyDescent="0.3">
      <c r="A266" s="246">
        <v>204273</v>
      </c>
      <c r="B266" s="246" t="s">
        <v>2163</v>
      </c>
      <c r="C266" s="246" t="s">
        <v>227</v>
      </c>
      <c r="D266" s="246" t="s">
        <v>229</v>
      </c>
      <c r="E266" s="246" t="s">
        <v>229</v>
      </c>
      <c r="F266" s="246" t="s">
        <v>229</v>
      </c>
      <c r="G266" s="246" t="s">
        <v>229</v>
      </c>
      <c r="H266" s="246" t="s">
        <v>227</v>
      </c>
      <c r="I266" s="246" t="s">
        <v>229</v>
      </c>
      <c r="J266" s="246" t="s">
        <v>229</v>
      </c>
      <c r="K266" s="246" t="s">
        <v>227</v>
      </c>
      <c r="L266" s="246" t="s">
        <v>227</v>
      </c>
      <c r="M266" s="246" t="s">
        <v>227</v>
      </c>
      <c r="N266" s="246" t="s">
        <v>229</v>
      </c>
      <c r="O266" s="246" t="s">
        <v>229</v>
      </c>
      <c r="P266" s="246" t="s">
        <v>229</v>
      </c>
      <c r="Q266" s="246" t="s">
        <v>229</v>
      </c>
      <c r="R266" s="246" t="s">
        <v>229</v>
      </c>
      <c r="S266" s="246" t="s">
        <v>229</v>
      </c>
      <c r="T266" s="246" t="s">
        <v>229</v>
      </c>
      <c r="U266" s="246" t="s">
        <v>229</v>
      </c>
      <c r="V266" s="246" t="s">
        <v>229</v>
      </c>
      <c r="W266" s="246" t="s">
        <v>227</v>
      </c>
      <c r="X266" s="246" t="s">
        <v>227</v>
      </c>
      <c r="Y266" s="246" t="s">
        <v>227</v>
      </c>
      <c r="Z266" s="246" t="s">
        <v>227</v>
      </c>
      <c r="AA266" s="246" t="s">
        <v>229</v>
      </c>
      <c r="AB266" s="246" t="s">
        <v>227</v>
      </c>
      <c r="AC266" s="246" t="s">
        <v>227</v>
      </c>
      <c r="AD266" s="246" t="s">
        <v>227</v>
      </c>
      <c r="AE266" s="246" t="s">
        <v>227</v>
      </c>
      <c r="AF266" s="246" t="s">
        <v>227</v>
      </c>
      <c r="AG266" s="246" t="s">
        <v>227</v>
      </c>
      <c r="AH266" s="246" t="s">
        <v>227</v>
      </c>
      <c r="AI266" s="246" t="s">
        <v>227</v>
      </c>
      <c r="AJ266" s="246" t="s">
        <v>227</v>
      </c>
      <c r="AK266" s="246" t="s">
        <v>227</v>
      </c>
      <c r="AL266" s="246" t="s">
        <v>227</v>
      </c>
      <c r="AM266" s="246" t="s">
        <v>229</v>
      </c>
      <c r="AN266" s="246" t="s">
        <v>229</v>
      </c>
      <c r="AO266" s="246" t="s">
        <v>229</v>
      </c>
      <c r="AP266" s="246" t="s">
        <v>229</v>
      </c>
      <c r="AQ266" s="246"/>
      <c r="AR266" s="246"/>
      <c r="AS266" s="246"/>
      <c r="AT266" s="246"/>
      <c r="AU266" s="246"/>
      <c r="AV266" s="246"/>
      <c r="AW266" s="246"/>
      <c r="AX266" s="246"/>
      <c r="AY266" s="246"/>
      <c r="AZ266" s="246"/>
      <c r="BA266" s="246"/>
    </row>
    <row r="267" spans="1:53" x14ac:dyDescent="0.3">
      <c r="A267" s="246">
        <v>204279</v>
      </c>
      <c r="B267" s="246" t="s">
        <v>2163</v>
      </c>
      <c r="C267" s="246" t="s">
        <v>227</v>
      </c>
      <c r="D267" s="246" t="s">
        <v>227</v>
      </c>
      <c r="E267" s="246" t="s">
        <v>227</v>
      </c>
      <c r="F267" s="246" t="s">
        <v>229</v>
      </c>
      <c r="G267" s="246" t="s">
        <v>227</v>
      </c>
      <c r="H267" s="246" t="s">
        <v>229</v>
      </c>
      <c r="I267" s="246" t="s">
        <v>229</v>
      </c>
      <c r="J267" s="246" t="s">
        <v>229</v>
      </c>
      <c r="K267" s="246" t="s">
        <v>227</v>
      </c>
      <c r="L267" s="246" t="s">
        <v>227</v>
      </c>
      <c r="M267" s="246" t="s">
        <v>229</v>
      </c>
      <c r="N267" s="246" t="s">
        <v>229</v>
      </c>
      <c r="O267" s="246" t="s">
        <v>229</v>
      </c>
      <c r="P267" s="246" t="s">
        <v>227</v>
      </c>
      <c r="Q267" s="246" t="s">
        <v>229</v>
      </c>
      <c r="R267" s="246" t="s">
        <v>227</v>
      </c>
      <c r="S267" s="246" t="s">
        <v>227</v>
      </c>
      <c r="T267" s="246" t="s">
        <v>229</v>
      </c>
      <c r="U267" s="246" t="s">
        <v>229</v>
      </c>
      <c r="V267" s="246" t="s">
        <v>229</v>
      </c>
      <c r="W267" s="246" t="s">
        <v>229</v>
      </c>
      <c r="X267" s="246" t="s">
        <v>227</v>
      </c>
      <c r="Y267" s="246" t="s">
        <v>227</v>
      </c>
      <c r="Z267" s="246" t="s">
        <v>227</v>
      </c>
      <c r="AA267" s="246" t="s">
        <v>229</v>
      </c>
      <c r="AB267" s="246" t="s">
        <v>227</v>
      </c>
      <c r="AC267" s="246" t="s">
        <v>229</v>
      </c>
      <c r="AD267" s="246" t="s">
        <v>229</v>
      </c>
      <c r="AE267" s="246" t="s">
        <v>227</v>
      </c>
      <c r="AF267" s="246" t="s">
        <v>227</v>
      </c>
      <c r="AG267" s="246" t="s">
        <v>227</v>
      </c>
      <c r="AH267" s="246" t="s">
        <v>227</v>
      </c>
      <c r="AI267" s="246" t="s">
        <v>227</v>
      </c>
      <c r="AJ267" s="246" t="s">
        <v>227</v>
      </c>
      <c r="AK267" s="246" t="s">
        <v>229</v>
      </c>
      <c r="AL267" s="246" t="s">
        <v>229</v>
      </c>
      <c r="AM267" s="246" t="s">
        <v>229</v>
      </c>
      <c r="AN267" s="246" t="s">
        <v>229</v>
      </c>
      <c r="AO267" s="246" t="s">
        <v>229</v>
      </c>
      <c r="AP267" s="246" t="s">
        <v>227</v>
      </c>
      <c r="AQ267" s="246"/>
      <c r="AR267" s="246"/>
      <c r="AS267" s="246"/>
      <c r="AT267" s="246"/>
      <c r="AU267" s="246"/>
      <c r="AV267" s="246"/>
      <c r="AW267" s="246"/>
      <c r="AX267" s="246"/>
      <c r="AY267" s="246"/>
      <c r="AZ267" s="246"/>
      <c r="BA267" s="246"/>
    </row>
    <row r="268" spans="1:53" x14ac:dyDescent="0.3">
      <c r="A268" s="246">
        <v>204303</v>
      </c>
      <c r="B268" s="246" t="s">
        <v>2163</v>
      </c>
      <c r="C268" s="246" t="s">
        <v>227</v>
      </c>
      <c r="D268" s="246" t="s">
        <v>229</v>
      </c>
      <c r="E268" s="246" t="s">
        <v>227</v>
      </c>
      <c r="F268" s="246" t="s">
        <v>229</v>
      </c>
      <c r="G268" s="246" t="s">
        <v>229</v>
      </c>
      <c r="H268" s="246" t="s">
        <v>229</v>
      </c>
      <c r="I268" s="246" t="s">
        <v>227</v>
      </c>
      <c r="J268" s="246" t="s">
        <v>227</v>
      </c>
      <c r="K268" s="246" t="s">
        <v>227</v>
      </c>
      <c r="L268" s="246" t="s">
        <v>227</v>
      </c>
      <c r="M268" s="246" t="s">
        <v>227</v>
      </c>
      <c r="N268" s="246" t="s">
        <v>229</v>
      </c>
      <c r="O268" s="246" t="s">
        <v>229</v>
      </c>
      <c r="P268" s="246" t="s">
        <v>229</v>
      </c>
      <c r="Q268" s="246" t="s">
        <v>227</v>
      </c>
      <c r="R268" s="246" t="s">
        <v>229</v>
      </c>
      <c r="S268" s="246" t="s">
        <v>229</v>
      </c>
      <c r="T268" s="246" t="s">
        <v>227</v>
      </c>
      <c r="U268" s="246" t="s">
        <v>229</v>
      </c>
      <c r="V268" s="246" t="s">
        <v>227</v>
      </c>
      <c r="W268" s="246" t="s">
        <v>227</v>
      </c>
      <c r="X268" s="246" t="s">
        <v>229</v>
      </c>
      <c r="Y268" s="246" t="s">
        <v>227</v>
      </c>
      <c r="Z268" s="246" t="s">
        <v>227</v>
      </c>
      <c r="AA268" s="246" t="s">
        <v>229</v>
      </c>
      <c r="AB268" s="246" t="s">
        <v>229</v>
      </c>
      <c r="AC268" s="246" t="s">
        <v>229</v>
      </c>
      <c r="AD268" s="246" t="s">
        <v>227</v>
      </c>
      <c r="AE268" s="246" t="s">
        <v>229</v>
      </c>
      <c r="AF268" s="246" t="s">
        <v>227</v>
      </c>
      <c r="AG268" s="246" t="s">
        <v>227</v>
      </c>
      <c r="AH268" s="246" t="s">
        <v>228</v>
      </c>
      <c r="AI268" s="246" t="s">
        <v>227</v>
      </c>
      <c r="AJ268" s="246" t="s">
        <v>227</v>
      </c>
      <c r="AK268" s="246" t="s">
        <v>227</v>
      </c>
      <c r="AL268" s="246" t="s">
        <v>227</v>
      </c>
      <c r="AM268" s="246" t="s">
        <v>227</v>
      </c>
      <c r="AN268" s="246" t="s">
        <v>228</v>
      </c>
      <c r="AO268" s="246" t="s">
        <v>227</v>
      </c>
      <c r="AP268" s="246" t="s">
        <v>228</v>
      </c>
      <c r="AQ268" s="246"/>
      <c r="AR268" s="246"/>
      <c r="AS268" s="246"/>
      <c r="AT268" s="246"/>
      <c r="AU268" s="246"/>
      <c r="AV268" s="246"/>
      <c r="AW268" s="246"/>
      <c r="AX268" s="246"/>
      <c r="AY268" s="246"/>
      <c r="AZ268" s="246"/>
      <c r="BA268" s="246"/>
    </row>
    <row r="269" spans="1:53" x14ac:dyDescent="0.3">
      <c r="A269" s="246">
        <v>204328</v>
      </c>
      <c r="B269" s="246" t="s">
        <v>2163</v>
      </c>
      <c r="C269" s="246" t="s">
        <v>228</v>
      </c>
      <c r="D269" s="246" t="s">
        <v>228</v>
      </c>
      <c r="E269" s="246" t="s">
        <v>228</v>
      </c>
      <c r="F269" s="246" t="s">
        <v>228</v>
      </c>
      <c r="G269" s="246" t="s">
        <v>229</v>
      </c>
      <c r="H269" s="246" t="s">
        <v>228</v>
      </c>
      <c r="I269" s="246" t="s">
        <v>228</v>
      </c>
      <c r="J269" s="246" t="s">
        <v>228</v>
      </c>
      <c r="K269" s="246" t="s">
        <v>228</v>
      </c>
      <c r="L269" s="246" t="s">
        <v>228</v>
      </c>
      <c r="M269" s="246" t="s">
        <v>228</v>
      </c>
      <c r="N269" s="246" t="s">
        <v>229</v>
      </c>
      <c r="O269" s="246" t="s">
        <v>228</v>
      </c>
      <c r="P269" s="246" t="s">
        <v>229</v>
      </c>
      <c r="Q269" s="246" t="s">
        <v>228</v>
      </c>
      <c r="R269" s="246" t="s">
        <v>229</v>
      </c>
      <c r="S269" s="246" t="s">
        <v>229</v>
      </c>
      <c r="T269" s="246" t="s">
        <v>229</v>
      </c>
      <c r="U269" s="246" t="s">
        <v>229</v>
      </c>
      <c r="V269" s="246" t="s">
        <v>229</v>
      </c>
      <c r="W269" s="246" t="s">
        <v>229</v>
      </c>
      <c r="X269" s="246" t="s">
        <v>227</v>
      </c>
      <c r="Y269" s="246" t="s">
        <v>229</v>
      </c>
      <c r="Z269" s="246" t="s">
        <v>229</v>
      </c>
      <c r="AA269" s="246" t="s">
        <v>229</v>
      </c>
      <c r="AB269" s="246" t="s">
        <v>229</v>
      </c>
      <c r="AC269" s="246" t="s">
        <v>227</v>
      </c>
      <c r="AD269" s="246" t="s">
        <v>229</v>
      </c>
      <c r="AE269" s="246" t="s">
        <v>227</v>
      </c>
      <c r="AF269" s="246" t="s">
        <v>229</v>
      </c>
      <c r="AG269" s="246" t="s">
        <v>228</v>
      </c>
      <c r="AH269" s="246" t="s">
        <v>227</v>
      </c>
      <c r="AI269" s="246" t="s">
        <v>228</v>
      </c>
      <c r="AJ269" s="246" t="s">
        <v>228</v>
      </c>
      <c r="AK269" s="246" t="s">
        <v>229</v>
      </c>
      <c r="AL269" s="246" t="s">
        <v>227</v>
      </c>
      <c r="AM269" s="246" t="s">
        <v>227</v>
      </c>
      <c r="AN269" s="246" t="s">
        <v>227</v>
      </c>
      <c r="AO269" s="246" t="s">
        <v>229</v>
      </c>
      <c r="AP269" s="246" t="s">
        <v>229</v>
      </c>
      <c r="AQ269" s="246"/>
      <c r="AR269" s="246"/>
      <c r="AS269" s="246"/>
      <c r="AT269" s="246"/>
      <c r="AU269" s="246"/>
      <c r="AV269" s="246"/>
      <c r="AW269" s="246"/>
      <c r="AX269" s="246"/>
      <c r="AY269" s="246"/>
      <c r="AZ269" s="246"/>
      <c r="BA269" s="246"/>
    </row>
    <row r="270" spans="1:53" x14ac:dyDescent="0.3">
      <c r="A270" s="246">
        <v>204339</v>
      </c>
      <c r="B270" s="246" t="s">
        <v>2163</v>
      </c>
      <c r="C270" s="246" t="s">
        <v>229</v>
      </c>
      <c r="D270" s="246" t="s">
        <v>227</v>
      </c>
      <c r="E270" s="246" t="s">
        <v>229</v>
      </c>
      <c r="F270" s="246" t="s">
        <v>229</v>
      </c>
      <c r="G270" s="246" t="s">
        <v>227</v>
      </c>
      <c r="H270" s="246" t="s">
        <v>227</v>
      </c>
      <c r="I270" s="246" t="s">
        <v>227</v>
      </c>
      <c r="J270" s="246" t="s">
        <v>227</v>
      </c>
      <c r="K270" s="246" t="s">
        <v>227</v>
      </c>
      <c r="L270" s="246" t="s">
        <v>227</v>
      </c>
      <c r="M270" s="246" t="s">
        <v>227</v>
      </c>
      <c r="N270" s="246" t="s">
        <v>229</v>
      </c>
      <c r="O270" s="246" t="s">
        <v>229</v>
      </c>
      <c r="P270" s="246" t="s">
        <v>227</v>
      </c>
      <c r="Q270" s="246" t="s">
        <v>227</v>
      </c>
      <c r="R270" s="246" t="s">
        <v>227</v>
      </c>
      <c r="S270" s="246" t="s">
        <v>229</v>
      </c>
      <c r="T270" s="246" t="s">
        <v>229</v>
      </c>
      <c r="U270" s="246" t="s">
        <v>229</v>
      </c>
      <c r="V270" s="246" t="s">
        <v>227</v>
      </c>
      <c r="W270" s="246" t="s">
        <v>229</v>
      </c>
      <c r="X270" s="246" t="s">
        <v>229</v>
      </c>
      <c r="Y270" s="246" t="s">
        <v>227</v>
      </c>
      <c r="Z270" s="246" t="s">
        <v>229</v>
      </c>
      <c r="AA270" s="246" t="s">
        <v>229</v>
      </c>
      <c r="AB270" s="246" t="s">
        <v>229</v>
      </c>
      <c r="AC270" s="246" t="s">
        <v>229</v>
      </c>
      <c r="AD270" s="246" t="s">
        <v>229</v>
      </c>
      <c r="AE270" s="246" t="s">
        <v>229</v>
      </c>
      <c r="AF270" s="246" t="s">
        <v>227</v>
      </c>
      <c r="AG270" s="246" t="s">
        <v>227</v>
      </c>
      <c r="AH270" s="246" t="s">
        <v>227</v>
      </c>
      <c r="AI270" s="246" t="s">
        <v>227</v>
      </c>
      <c r="AJ270" s="246" t="s">
        <v>227</v>
      </c>
      <c r="AK270" s="246" t="s">
        <v>227</v>
      </c>
      <c r="AL270" s="246" t="s">
        <v>229</v>
      </c>
      <c r="AM270" s="246" t="s">
        <v>229</v>
      </c>
      <c r="AN270" s="246" t="s">
        <v>227</v>
      </c>
      <c r="AO270" s="246" t="s">
        <v>229</v>
      </c>
      <c r="AP270" s="246" t="s">
        <v>227</v>
      </c>
      <c r="AQ270" s="246"/>
      <c r="AR270" s="246"/>
      <c r="AS270" s="246"/>
      <c r="AT270" s="246"/>
      <c r="AU270" s="246"/>
      <c r="AV270" s="246"/>
      <c r="AW270" s="246"/>
      <c r="AX270" s="246"/>
      <c r="AY270" s="246"/>
      <c r="AZ270" s="246"/>
      <c r="BA270" s="246"/>
    </row>
    <row r="271" spans="1:53" x14ac:dyDescent="0.3">
      <c r="A271" s="246">
        <v>204348</v>
      </c>
      <c r="B271" s="246" t="s">
        <v>2163</v>
      </c>
      <c r="C271" s="246" t="s">
        <v>227</v>
      </c>
      <c r="D271" s="246" t="s">
        <v>227</v>
      </c>
      <c r="E271" s="246" t="s">
        <v>229</v>
      </c>
      <c r="F271" s="246" t="s">
        <v>229</v>
      </c>
      <c r="G271" s="246" t="s">
        <v>227</v>
      </c>
      <c r="H271" s="246" t="s">
        <v>229</v>
      </c>
      <c r="I271" s="246" t="s">
        <v>227</v>
      </c>
      <c r="J271" s="246" t="s">
        <v>227</v>
      </c>
      <c r="K271" s="246" t="s">
        <v>227</v>
      </c>
      <c r="L271" s="246" t="s">
        <v>227</v>
      </c>
      <c r="M271" s="246" t="s">
        <v>229</v>
      </c>
      <c r="N271" s="246" t="s">
        <v>227</v>
      </c>
      <c r="O271" s="246" t="s">
        <v>229</v>
      </c>
      <c r="P271" s="246" t="s">
        <v>227</v>
      </c>
      <c r="Q271" s="246" t="s">
        <v>229</v>
      </c>
      <c r="R271" s="246" t="s">
        <v>227</v>
      </c>
      <c r="S271" s="246" t="s">
        <v>227</v>
      </c>
      <c r="T271" s="246" t="s">
        <v>229</v>
      </c>
      <c r="U271" s="246" t="s">
        <v>229</v>
      </c>
      <c r="V271" s="246" t="s">
        <v>227</v>
      </c>
      <c r="W271" s="246" t="s">
        <v>229</v>
      </c>
      <c r="X271" s="246" t="s">
        <v>229</v>
      </c>
      <c r="Y271" s="246" t="s">
        <v>229</v>
      </c>
      <c r="Z271" s="246" t="s">
        <v>227</v>
      </c>
      <c r="AA271" s="246" t="s">
        <v>227</v>
      </c>
      <c r="AB271" s="246" t="s">
        <v>229</v>
      </c>
      <c r="AC271" s="246" t="s">
        <v>229</v>
      </c>
      <c r="AD271" s="246" t="s">
        <v>227</v>
      </c>
      <c r="AE271" s="246" t="s">
        <v>227</v>
      </c>
      <c r="AF271" s="246" t="s">
        <v>227</v>
      </c>
      <c r="AG271" s="246" t="s">
        <v>227</v>
      </c>
      <c r="AH271" s="246" t="s">
        <v>227</v>
      </c>
      <c r="AI271" s="246" t="s">
        <v>227</v>
      </c>
      <c r="AJ271" s="246" t="s">
        <v>227</v>
      </c>
      <c r="AK271" s="246" t="s">
        <v>227</v>
      </c>
      <c r="AL271" s="246" t="s">
        <v>227</v>
      </c>
      <c r="AM271" s="246" t="s">
        <v>227</v>
      </c>
      <c r="AN271" s="246" t="s">
        <v>227</v>
      </c>
      <c r="AO271" s="246" t="s">
        <v>227</v>
      </c>
      <c r="AP271" s="246" t="s">
        <v>229</v>
      </c>
      <c r="AQ271" s="246"/>
      <c r="AR271" s="246"/>
      <c r="AS271" s="246"/>
      <c r="AT271" s="246"/>
      <c r="AU271" s="246"/>
      <c r="AV271" s="246"/>
      <c r="AW271" s="246"/>
      <c r="AX271" s="246"/>
      <c r="AY271" s="246"/>
      <c r="AZ271" s="246"/>
      <c r="BA271" s="246"/>
    </row>
    <row r="272" spans="1:53" x14ac:dyDescent="0.3">
      <c r="A272" s="246">
        <v>204443</v>
      </c>
      <c r="B272" s="246" t="s">
        <v>2163</v>
      </c>
      <c r="C272" s="246" t="s">
        <v>227</v>
      </c>
      <c r="D272" s="246" t="s">
        <v>228</v>
      </c>
      <c r="E272" s="246" t="s">
        <v>228</v>
      </c>
      <c r="F272" s="246" t="s">
        <v>228</v>
      </c>
      <c r="G272" s="246" t="s">
        <v>228</v>
      </c>
      <c r="H272" s="246" t="s">
        <v>228</v>
      </c>
      <c r="I272" s="246" t="s">
        <v>228</v>
      </c>
      <c r="J272" s="246" t="s">
        <v>228</v>
      </c>
      <c r="K272" s="246" t="s">
        <v>228</v>
      </c>
      <c r="L272" s="246" t="s">
        <v>228</v>
      </c>
      <c r="M272" s="246" t="s">
        <v>228</v>
      </c>
      <c r="N272" s="246" t="s">
        <v>228</v>
      </c>
      <c r="O272" s="246" t="s">
        <v>228</v>
      </c>
      <c r="P272" s="246" t="s">
        <v>228</v>
      </c>
      <c r="Q272" s="246" t="s">
        <v>228</v>
      </c>
      <c r="R272" s="246" t="s">
        <v>228</v>
      </c>
      <c r="S272" s="246" t="s">
        <v>227</v>
      </c>
      <c r="T272" s="246" t="s">
        <v>228</v>
      </c>
      <c r="U272" s="246" t="s">
        <v>228</v>
      </c>
      <c r="V272" s="246" t="s">
        <v>228</v>
      </c>
      <c r="W272" s="246" t="s">
        <v>228</v>
      </c>
      <c r="X272" s="246" t="s">
        <v>227</v>
      </c>
      <c r="Y272" s="246" t="s">
        <v>228</v>
      </c>
      <c r="Z272" s="246" t="s">
        <v>228</v>
      </c>
      <c r="AA272" s="246" t="s">
        <v>229</v>
      </c>
      <c r="AB272" s="246" t="s">
        <v>229</v>
      </c>
      <c r="AC272" s="246" t="s">
        <v>229</v>
      </c>
      <c r="AD272" s="246" t="s">
        <v>227</v>
      </c>
      <c r="AE272" s="246" t="s">
        <v>227</v>
      </c>
      <c r="AF272" s="246" t="s">
        <v>229</v>
      </c>
      <c r="AG272" s="246" t="s">
        <v>229</v>
      </c>
      <c r="AH272" s="246" t="s">
        <v>227</v>
      </c>
      <c r="AI272" s="246" t="s">
        <v>227</v>
      </c>
      <c r="AJ272" s="246" t="s">
        <v>229</v>
      </c>
      <c r="AK272" s="246" t="s">
        <v>229</v>
      </c>
      <c r="AL272" s="246" t="s">
        <v>227</v>
      </c>
      <c r="AM272" s="246" t="s">
        <v>227</v>
      </c>
      <c r="AN272" s="246" t="s">
        <v>229</v>
      </c>
      <c r="AO272" s="246" t="s">
        <v>227</v>
      </c>
      <c r="AP272" s="246" t="s">
        <v>227</v>
      </c>
      <c r="AQ272" s="246"/>
      <c r="AR272" s="246"/>
      <c r="AS272" s="246"/>
      <c r="AT272" s="246"/>
      <c r="AU272" s="246"/>
      <c r="AV272" s="246"/>
      <c r="AW272" s="246"/>
      <c r="AX272" s="246"/>
      <c r="AY272" s="246"/>
      <c r="AZ272" s="246"/>
      <c r="BA272" s="246"/>
    </row>
    <row r="273" spans="1:53" x14ac:dyDescent="0.3">
      <c r="A273" s="246">
        <v>204503</v>
      </c>
      <c r="B273" s="246" t="s">
        <v>2163</v>
      </c>
      <c r="C273" s="246" t="s">
        <v>228</v>
      </c>
      <c r="D273" s="246" t="s">
        <v>228</v>
      </c>
      <c r="E273" s="246" t="s">
        <v>228</v>
      </c>
      <c r="F273" s="246" t="s">
        <v>228</v>
      </c>
      <c r="G273" s="246" t="s">
        <v>228</v>
      </c>
      <c r="H273" s="246" t="s">
        <v>227</v>
      </c>
      <c r="I273" s="246" t="s">
        <v>227</v>
      </c>
      <c r="J273" s="246" t="s">
        <v>228</v>
      </c>
      <c r="K273" s="246" t="s">
        <v>228</v>
      </c>
      <c r="L273" s="246" t="s">
        <v>228</v>
      </c>
      <c r="M273" s="246" t="s">
        <v>228</v>
      </c>
      <c r="N273" s="246" t="s">
        <v>228</v>
      </c>
      <c r="O273" s="246" t="s">
        <v>228</v>
      </c>
      <c r="P273" s="246" t="s">
        <v>229</v>
      </c>
      <c r="Q273" s="246" t="s">
        <v>229</v>
      </c>
      <c r="R273" s="246" t="s">
        <v>229</v>
      </c>
      <c r="S273" s="246" t="s">
        <v>227</v>
      </c>
      <c r="T273" s="246" t="s">
        <v>228</v>
      </c>
      <c r="U273" s="246" t="s">
        <v>228</v>
      </c>
      <c r="V273" s="246" t="s">
        <v>228</v>
      </c>
      <c r="W273" s="246" t="s">
        <v>229</v>
      </c>
      <c r="X273" s="246" t="s">
        <v>227</v>
      </c>
      <c r="Y273" s="246" t="s">
        <v>229</v>
      </c>
      <c r="Z273" s="246" t="s">
        <v>229</v>
      </c>
      <c r="AA273" s="246" t="s">
        <v>227</v>
      </c>
      <c r="AB273" s="246" t="s">
        <v>229</v>
      </c>
      <c r="AC273" s="246" t="s">
        <v>229</v>
      </c>
      <c r="AD273" s="246" t="s">
        <v>229</v>
      </c>
      <c r="AE273" s="246" t="s">
        <v>229</v>
      </c>
      <c r="AF273" s="246" t="s">
        <v>229</v>
      </c>
      <c r="AG273" s="246" t="s">
        <v>228</v>
      </c>
      <c r="AH273" s="246" t="s">
        <v>227</v>
      </c>
      <c r="AI273" s="246" t="s">
        <v>229</v>
      </c>
      <c r="AJ273" s="246" t="s">
        <v>229</v>
      </c>
      <c r="AK273" s="246" t="s">
        <v>228</v>
      </c>
      <c r="AL273" s="246" t="s">
        <v>229</v>
      </c>
      <c r="AM273" s="246" t="s">
        <v>228</v>
      </c>
      <c r="AN273" s="246" t="s">
        <v>228</v>
      </c>
      <c r="AO273" s="246" t="s">
        <v>229</v>
      </c>
      <c r="AP273" s="246" t="s">
        <v>229</v>
      </c>
      <c r="AQ273" s="246"/>
      <c r="AR273" s="246"/>
      <c r="AS273" s="246"/>
      <c r="AT273" s="246"/>
      <c r="AU273" s="246"/>
      <c r="AV273" s="246"/>
      <c r="AW273" s="246"/>
      <c r="AX273" s="246"/>
      <c r="AY273" s="246"/>
      <c r="AZ273" s="246"/>
      <c r="BA273" s="246"/>
    </row>
    <row r="274" spans="1:53" x14ac:dyDescent="0.3">
      <c r="A274" s="246">
        <v>204657</v>
      </c>
      <c r="B274" s="246" t="s">
        <v>2163</v>
      </c>
      <c r="C274" s="246" t="s">
        <v>229</v>
      </c>
      <c r="D274" s="246" t="s">
        <v>227</v>
      </c>
      <c r="E274" s="246" t="s">
        <v>227</v>
      </c>
      <c r="F274" s="246" t="s">
        <v>227</v>
      </c>
      <c r="G274" s="246" t="s">
        <v>229</v>
      </c>
      <c r="H274" s="246" t="s">
        <v>229</v>
      </c>
      <c r="I274" s="246" t="s">
        <v>227</v>
      </c>
      <c r="J274" s="246" t="s">
        <v>229</v>
      </c>
      <c r="K274" s="246" t="s">
        <v>227</v>
      </c>
      <c r="L274" s="246" t="s">
        <v>227</v>
      </c>
      <c r="M274" s="246" t="s">
        <v>227</v>
      </c>
      <c r="N274" s="246" t="s">
        <v>227</v>
      </c>
      <c r="O274" s="246" t="s">
        <v>229</v>
      </c>
      <c r="P274" s="246" t="s">
        <v>229</v>
      </c>
      <c r="Q274" s="246" t="s">
        <v>227</v>
      </c>
      <c r="R274" s="246" t="s">
        <v>229</v>
      </c>
      <c r="S274" s="246" t="s">
        <v>227</v>
      </c>
      <c r="T274" s="246" t="s">
        <v>229</v>
      </c>
      <c r="U274" s="246" t="s">
        <v>229</v>
      </c>
      <c r="V274" s="246" t="s">
        <v>227</v>
      </c>
      <c r="W274" s="246" t="s">
        <v>229</v>
      </c>
      <c r="X274" s="246" t="s">
        <v>227</v>
      </c>
      <c r="Y274" s="246" t="s">
        <v>227</v>
      </c>
      <c r="Z274" s="246" t="s">
        <v>228</v>
      </c>
      <c r="AA274" s="246" t="s">
        <v>229</v>
      </c>
      <c r="AB274" s="246" t="s">
        <v>229</v>
      </c>
      <c r="AC274" s="246" t="s">
        <v>227</v>
      </c>
      <c r="AD274" s="246" t="s">
        <v>229</v>
      </c>
      <c r="AE274" s="246" t="s">
        <v>229</v>
      </c>
      <c r="AF274" s="246" t="s">
        <v>227</v>
      </c>
      <c r="AG274" s="246" t="s">
        <v>227</v>
      </c>
      <c r="AH274" s="246" t="s">
        <v>228</v>
      </c>
      <c r="AI274" s="246" t="s">
        <v>228</v>
      </c>
      <c r="AJ274" s="246" t="s">
        <v>229</v>
      </c>
      <c r="AK274" s="246" t="s">
        <v>227</v>
      </c>
      <c r="AL274" s="246" t="s">
        <v>227</v>
      </c>
      <c r="AM274" s="246" t="s">
        <v>228</v>
      </c>
      <c r="AN274" s="246" t="s">
        <v>228</v>
      </c>
      <c r="AO274" s="246" t="s">
        <v>227</v>
      </c>
      <c r="AP274" s="246" t="s">
        <v>227</v>
      </c>
      <c r="AQ274" s="246"/>
      <c r="AR274" s="246"/>
      <c r="AS274" s="246"/>
      <c r="AT274" s="246"/>
      <c r="AU274" s="246"/>
      <c r="AV274" s="246"/>
      <c r="AW274" s="246"/>
      <c r="AX274" s="246"/>
      <c r="AY274" s="246"/>
      <c r="AZ274" s="246"/>
      <c r="BA274" s="246"/>
    </row>
    <row r="275" spans="1:53" x14ac:dyDescent="0.3">
      <c r="A275" s="246">
        <v>204691</v>
      </c>
      <c r="B275" s="246" t="s">
        <v>2163</v>
      </c>
      <c r="C275" s="246" t="s">
        <v>229</v>
      </c>
      <c r="D275" s="246" t="s">
        <v>229</v>
      </c>
      <c r="E275" s="246" t="s">
        <v>227</v>
      </c>
      <c r="F275" s="246" t="s">
        <v>227</v>
      </c>
      <c r="G275" s="246" t="s">
        <v>227</v>
      </c>
      <c r="H275" s="246" t="s">
        <v>227</v>
      </c>
      <c r="I275" s="246" t="s">
        <v>229</v>
      </c>
      <c r="J275" s="246" t="s">
        <v>227</v>
      </c>
      <c r="K275" s="246" t="s">
        <v>227</v>
      </c>
      <c r="L275" s="246" t="s">
        <v>227</v>
      </c>
      <c r="M275" s="246" t="s">
        <v>227</v>
      </c>
      <c r="N275" s="246" t="s">
        <v>227</v>
      </c>
      <c r="O275" s="246" t="s">
        <v>227</v>
      </c>
      <c r="P275" s="246" t="s">
        <v>227</v>
      </c>
      <c r="Q275" s="246" t="s">
        <v>227</v>
      </c>
      <c r="R275" s="246" t="s">
        <v>229</v>
      </c>
      <c r="S275" s="246" t="s">
        <v>227</v>
      </c>
      <c r="T275" s="246" t="s">
        <v>229</v>
      </c>
      <c r="U275" s="246" t="s">
        <v>229</v>
      </c>
      <c r="V275" s="246" t="s">
        <v>229</v>
      </c>
      <c r="W275" s="246" t="s">
        <v>227</v>
      </c>
      <c r="X275" s="246" t="s">
        <v>227</v>
      </c>
      <c r="Y275" s="246" t="s">
        <v>229</v>
      </c>
      <c r="Z275" s="246" t="s">
        <v>227</v>
      </c>
      <c r="AA275" s="246" t="s">
        <v>227</v>
      </c>
      <c r="AB275" s="246" t="s">
        <v>229</v>
      </c>
      <c r="AC275" s="246" t="s">
        <v>229</v>
      </c>
      <c r="AD275" s="246" t="s">
        <v>227</v>
      </c>
      <c r="AE275" s="246" t="s">
        <v>229</v>
      </c>
      <c r="AF275" s="246" t="s">
        <v>227</v>
      </c>
      <c r="AG275" s="246" t="s">
        <v>227</v>
      </c>
      <c r="AH275" s="246" t="s">
        <v>229</v>
      </c>
      <c r="AI275" s="246" t="s">
        <v>227</v>
      </c>
      <c r="AJ275" s="246" t="s">
        <v>229</v>
      </c>
      <c r="AK275" s="246" t="s">
        <v>229</v>
      </c>
      <c r="AL275" s="246" t="s">
        <v>228</v>
      </c>
      <c r="AM275" s="246" t="s">
        <v>227</v>
      </c>
      <c r="AN275" s="246" t="s">
        <v>227</v>
      </c>
      <c r="AO275" s="246" t="s">
        <v>229</v>
      </c>
      <c r="AP275" s="246" t="s">
        <v>229</v>
      </c>
      <c r="AQ275" s="246"/>
      <c r="AR275" s="246"/>
      <c r="AS275" s="246"/>
      <c r="AT275" s="246"/>
      <c r="AU275" s="246"/>
      <c r="AV275" s="246"/>
      <c r="AW275" s="246"/>
      <c r="AX275" s="246"/>
      <c r="AY275" s="246"/>
      <c r="AZ275" s="246"/>
      <c r="BA275" s="246"/>
    </row>
    <row r="276" spans="1:53" x14ac:dyDescent="0.3">
      <c r="A276" s="246">
        <v>204703</v>
      </c>
      <c r="B276" s="246" t="s">
        <v>2163</v>
      </c>
      <c r="C276" s="246" t="s">
        <v>228</v>
      </c>
      <c r="D276" s="246" t="s">
        <v>228</v>
      </c>
      <c r="E276" s="246" t="s">
        <v>228</v>
      </c>
      <c r="F276" s="246" t="s">
        <v>228</v>
      </c>
      <c r="G276" s="246" t="s">
        <v>227</v>
      </c>
      <c r="H276" s="246" t="s">
        <v>228</v>
      </c>
      <c r="I276" s="246" t="s">
        <v>228</v>
      </c>
      <c r="J276" s="246" t="s">
        <v>228</v>
      </c>
      <c r="K276" s="246" t="s">
        <v>228</v>
      </c>
      <c r="L276" s="246" t="s">
        <v>228</v>
      </c>
      <c r="M276" s="246" t="s">
        <v>228</v>
      </c>
      <c r="N276" s="246" t="s">
        <v>228</v>
      </c>
      <c r="O276" s="246" t="s">
        <v>228</v>
      </c>
      <c r="P276" s="246" t="s">
        <v>228</v>
      </c>
      <c r="Q276" s="246" t="s">
        <v>228</v>
      </c>
      <c r="R276" s="246" t="s">
        <v>227</v>
      </c>
      <c r="S276" s="246" t="s">
        <v>227</v>
      </c>
      <c r="T276" s="246" t="s">
        <v>228</v>
      </c>
      <c r="U276" s="246" t="s">
        <v>228</v>
      </c>
      <c r="V276" s="246" t="s">
        <v>227</v>
      </c>
      <c r="W276" s="246" t="s">
        <v>229</v>
      </c>
      <c r="X276" s="246" t="s">
        <v>227</v>
      </c>
      <c r="Y276" s="246" t="s">
        <v>227</v>
      </c>
      <c r="Z276" s="246" t="s">
        <v>227</v>
      </c>
      <c r="AA276" s="246" t="s">
        <v>227</v>
      </c>
      <c r="AB276" s="246" t="s">
        <v>227</v>
      </c>
      <c r="AC276" s="246" t="s">
        <v>227</v>
      </c>
      <c r="AD276" s="246" t="s">
        <v>227</v>
      </c>
      <c r="AE276" s="246" t="s">
        <v>229</v>
      </c>
      <c r="AF276" s="246" t="s">
        <v>227</v>
      </c>
      <c r="AG276" s="246" t="s">
        <v>229</v>
      </c>
      <c r="AH276" s="246" t="s">
        <v>229</v>
      </c>
      <c r="AI276" s="246" t="s">
        <v>229</v>
      </c>
      <c r="AJ276" s="246" t="s">
        <v>229</v>
      </c>
      <c r="AK276" s="246" t="s">
        <v>229</v>
      </c>
      <c r="AL276" s="246" t="s">
        <v>228</v>
      </c>
      <c r="AM276" s="246" t="s">
        <v>228</v>
      </c>
      <c r="AN276" s="246" t="s">
        <v>228</v>
      </c>
      <c r="AO276" s="246" t="s">
        <v>228</v>
      </c>
      <c r="AP276" s="246" t="s">
        <v>228</v>
      </c>
      <c r="AQ276" s="246"/>
      <c r="AR276" s="246"/>
      <c r="AS276" s="246"/>
      <c r="AT276" s="246"/>
      <c r="AU276" s="246"/>
      <c r="AV276" s="246"/>
      <c r="AW276" s="246"/>
      <c r="AX276" s="246"/>
      <c r="AY276" s="246"/>
      <c r="AZ276" s="246"/>
      <c r="BA276" s="246"/>
    </row>
    <row r="277" spans="1:53" x14ac:dyDescent="0.3">
      <c r="A277" s="246">
        <v>204730</v>
      </c>
      <c r="B277" s="246" t="s">
        <v>2163</v>
      </c>
      <c r="C277" s="246" t="s">
        <v>227</v>
      </c>
      <c r="D277" s="246" t="s">
        <v>229</v>
      </c>
      <c r="E277" s="246" t="s">
        <v>227</v>
      </c>
      <c r="F277" s="246" t="s">
        <v>229</v>
      </c>
      <c r="G277" s="246" t="s">
        <v>229</v>
      </c>
      <c r="H277" s="246" t="s">
        <v>229</v>
      </c>
      <c r="I277" s="246" t="s">
        <v>227</v>
      </c>
      <c r="J277" s="246" t="s">
        <v>227</v>
      </c>
      <c r="K277" s="246" t="s">
        <v>227</v>
      </c>
      <c r="L277" s="246" t="s">
        <v>227</v>
      </c>
      <c r="M277" s="246" t="s">
        <v>227</v>
      </c>
      <c r="N277" s="246" t="s">
        <v>229</v>
      </c>
      <c r="O277" s="246" t="s">
        <v>229</v>
      </c>
      <c r="P277" s="246" t="s">
        <v>229</v>
      </c>
      <c r="Q277" s="246" t="s">
        <v>227</v>
      </c>
      <c r="R277" s="246" t="s">
        <v>227</v>
      </c>
      <c r="S277" s="246" t="s">
        <v>227</v>
      </c>
      <c r="T277" s="246" t="s">
        <v>227</v>
      </c>
      <c r="U277" s="246" t="s">
        <v>227</v>
      </c>
      <c r="V277" s="246" t="s">
        <v>229</v>
      </c>
      <c r="W277" s="246" t="s">
        <v>227</v>
      </c>
      <c r="X277" s="246" t="s">
        <v>227</v>
      </c>
      <c r="Y277" s="246" t="s">
        <v>227</v>
      </c>
      <c r="Z277" s="246" t="s">
        <v>227</v>
      </c>
      <c r="AA277" s="246" t="s">
        <v>227</v>
      </c>
      <c r="AB277" s="246" t="s">
        <v>229</v>
      </c>
      <c r="AC277" s="246" t="s">
        <v>229</v>
      </c>
      <c r="AD277" s="246" t="s">
        <v>229</v>
      </c>
      <c r="AE277" s="246" t="s">
        <v>229</v>
      </c>
      <c r="AF277" s="246" t="s">
        <v>229</v>
      </c>
      <c r="AG277" s="246" t="s">
        <v>229</v>
      </c>
      <c r="AH277" s="246" t="s">
        <v>227</v>
      </c>
      <c r="AI277" s="246" t="s">
        <v>229</v>
      </c>
      <c r="AJ277" s="246" t="s">
        <v>229</v>
      </c>
      <c r="AK277" s="246" t="s">
        <v>229</v>
      </c>
      <c r="AL277" s="246" t="s">
        <v>227</v>
      </c>
      <c r="AM277" s="246" t="s">
        <v>227</v>
      </c>
      <c r="AN277" s="246" t="s">
        <v>229</v>
      </c>
      <c r="AO277" s="246" t="s">
        <v>229</v>
      </c>
      <c r="AP277" s="246" t="s">
        <v>229</v>
      </c>
      <c r="AQ277" s="246"/>
      <c r="AR277" s="246"/>
      <c r="AS277" s="246"/>
      <c r="AT277" s="246"/>
      <c r="AU277" s="246"/>
      <c r="AV277" s="246"/>
      <c r="AW277" s="246"/>
      <c r="AX277" s="246"/>
      <c r="AY277" s="246"/>
      <c r="AZ277" s="246"/>
      <c r="BA277" s="246"/>
    </row>
    <row r="278" spans="1:53" x14ac:dyDescent="0.3">
      <c r="A278" s="246">
        <v>204749</v>
      </c>
      <c r="B278" s="246" t="s">
        <v>2163</v>
      </c>
      <c r="C278" s="246" t="s">
        <v>228</v>
      </c>
      <c r="D278" s="246" t="s">
        <v>228</v>
      </c>
      <c r="E278" s="246" t="s">
        <v>228</v>
      </c>
      <c r="F278" s="246" t="s">
        <v>228</v>
      </c>
      <c r="G278" s="246" t="s">
        <v>228</v>
      </c>
      <c r="H278" s="246" t="s">
        <v>228</v>
      </c>
      <c r="I278" s="246" t="s">
        <v>228</v>
      </c>
      <c r="J278" s="246" t="s">
        <v>228</v>
      </c>
      <c r="K278" s="246" t="s">
        <v>227</v>
      </c>
      <c r="L278" s="246" t="s">
        <v>229</v>
      </c>
      <c r="M278" s="246" t="s">
        <v>228</v>
      </c>
      <c r="N278" s="246" t="s">
        <v>228</v>
      </c>
      <c r="O278" s="246" t="s">
        <v>227</v>
      </c>
      <c r="P278" s="246" t="s">
        <v>228</v>
      </c>
      <c r="Q278" s="246" t="s">
        <v>228</v>
      </c>
      <c r="R278" s="246" t="s">
        <v>228</v>
      </c>
      <c r="S278" s="246" t="s">
        <v>229</v>
      </c>
      <c r="T278" s="246" t="s">
        <v>229</v>
      </c>
      <c r="U278" s="246" t="s">
        <v>229</v>
      </c>
      <c r="V278" s="246" t="s">
        <v>227</v>
      </c>
      <c r="W278" s="246" t="s">
        <v>229</v>
      </c>
      <c r="X278" s="246" t="s">
        <v>229</v>
      </c>
      <c r="Y278" s="246" t="s">
        <v>227</v>
      </c>
      <c r="Z278" s="246" t="s">
        <v>229</v>
      </c>
      <c r="AA278" s="246" t="s">
        <v>229</v>
      </c>
      <c r="AB278" s="246" t="s">
        <v>229</v>
      </c>
      <c r="AC278" s="246" t="s">
        <v>229</v>
      </c>
      <c r="AD278" s="246" t="s">
        <v>229</v>
      </c>
      <c r="AE278" s="246" t="s">
        <v>229</v>
      </c>
      <c r="AF278" s="246" t="s">
        <v>229</v>
      </c>
      <c r="AG278" s="246" t="s">
        <v>229</v>
      </c>
      <c r="AH278" s="246" t="s">
        <v>227</v>
      </c>
      <c r="AI278" s="246" t="s">
        <v>229</v>
      </c>
      <c r="AJ278" s="246" t="s">
        <v>229</v>
      </c>
      <c r="AK278" s="246" t="s">
        <v>229</v>
      </c>
      <c r="AL278" s="246" t="s">
        <v>229</v>
      </c>
      <c r="AM278" s="246" t="s">
        <v>227</v>
      </c>
      <c r="AN278" s="246" t="s">
        <v>229</v>
      </c>
      <c r="AO278" s="246" t="s">
        <v>227</v>
      </c>
      <c r="AP278" s="246" t="s">
        <v>227</v>
      </c>
      <c r="AQ278" s="246"/>
      <c r="AR278" s="246"/>
      <c r="AS278" s="246"/>
      <c r="AT278" s="246"/>
      <c r="AU278" s="246"/>
      <c r="AV278" s="246"/>
      <c r="AW278" s="246"/>
      <c r="AX278" s="246"/>
      <c r="AY278" s="246"/>
      <c r="AZ278" s="246"/>
      <c r="BA278" s="246"/>
    </row>
    <row r="279" spans="1:53" x14ac:dyDescent="0.3">
      <c r="A279" s="246">
        <v>204772</v>
      </c>
      <c r="B279" s="246" t="s">
        <v>2163</v>
      </c>
      <c r="C279" s="246" t="s">
        <v>228</v>
      </c>
      <c r="D279" s="246" t="s">
        <v>228</v>
      </c>
      <c r="E279" s="246" t="s">
        <v>228</v>
      </c>
      <c r="F279" s="246" t="s">
        <v>228</v>
      </c>
      <c r="G279" s="246" t="s">
        <v>228</v>
      </c>
      <c r="H279" s="246" t="s">
        <v>227</v>
      </c>
      <c r="I279" s="246" t="s">
        <v>228</v>
      </c>
      <c r="J279" s="246" t="s">
        <v>227</v>
      </c>
      <c r="K279" s="246" t="s">
        <v>228</v>
      </c>
      <c r="L279" s="246" t="s">
        <v>228</v>
      </c>
      <c r="M279" s="246" t="s">
        <v>227</v>
      </c>
      <c r="N279" s="246" t="s">
        <v>229</v>
      </c>
      <c r="O279" s="246" t="s">
        <v>228</v>
      </c>
      <c r="P279" s="246" t="s">
        <v>229</v>
      </c>
      <c r="Q279" s="246" t="s">
        <v>227</v>
      </c>
      <c r="R279" s="246" t="s">
        <v>227</v>
      </c>
      <c r="S279" s="246" t="s">
        <v>227</v>
      </c>
      <c r="T279" s="246" t="s">
        <v>227</v>
      </c>
      <c r="U279" s="246" t="s">
        <v>229</v>
      </c>
      <c r="V279" s="246" t="s">
        <v>229</v>
      </c>
      <c r="W279" s="246" t="s">
        <v>227</v>
      </c>
      <c r="X279" s="246" t="s">
        <v>227</v>
      </c>
      <c r="Y279" s="246" t="s">
        <v>229</v>
      </c>
      <c r="Z279" s="246" t="s">
        <v>229</v>
      </c>
      <c r="AA279" s="246" t="s">
        <v>229</v>
      </c>
      <c r="AB279" s="246" t="s">
        <v>229</v>
      </c>
      <c r="AC279" s="246" t="s">
        <v>229</v>
      </c>
      <c r="AD279" s="246" t="s">
        <v>229</v>
      </c>
      <c r="AE279" s="246" t="s">
        <v>229</v>
      </c>
      <c r="AF279" s="246" t="s">
        <v>227</v>
      </c>
      <c r="AG279" s="246" t="s">
        <v>227</v>
      </c>
      <c r="AH279" s="246" t="s">
        <v>228</v>
      </c>
      <c r="AI279" s="246" t="s">
        <v>229</v>
      </c>
      <c r="AJ279" s="246" t="s">
        <v>227</v>
      </c>
      <c r="AK279" s="246" t="s">
        <v>227</v>
      </c>
      <c r="AL279" s="246" t="s">
        <v>228</v>
      </c>
      <c r="AM279" s="246" t="s">
        <v>228</v>
      </c>
      <c r="AN279" s="246" t="s">
        <v>228</v>
      </c>
      <c r="AO279" s="246" t="s">
        <v>229</v>
      </c>
      <c r="AP279" s="246" t="s">
        <v>229</v>
      </c>
      <c r="AQ279" s="246"/>
      <c r="AR279" s="246"/>
      <c r="AS279" s="246"/>
      <c r="AT279" s="246"/>
      <c r="AU279" s="246"/>
      <c r="AV279" s="246"/>
      <c r="AW279" s="246"/>
      <c r="AX279" s="246"/>
      <c r="AY279" s="246"/>
      <c r="AZ279" s="246"/>
      <c r="BA279" s="246"/>
    </row>
    <row r="280" spans="1:53" x14ac:dyDescent="0.3">
      <c r="A280" s="246">
        <v>204945</v>
      </c>
      <c r="B280" s="246" t="s">
        <v>2163</v>
      </c>
      <c r="C280" s="246" t="s">
        <v>227</v>
      </c>
      <c r="D280" s="246" t="s">
        <v>227</v>
      </c>
      <c r="E280" s="246" t="s">
        <v>227</v>
      </c>
      <c r="F280" s="246" t="s">
        <v>227</v>
      </c>
      <c r="G280" s="246" t="s">
        <v>229</v>
      </c>
      <c r="H280" s="246" t="s">
        <v>229</v>
      </c>
      <c r="I280" s="246" t="s">
        <v>229</v>
      </c>
      <c r="J280" s="246" t="s">
        <v>227</v>
      </c>
      <c r="K280" s="246" t="s">
        <v>229</v>
      </c>
      <c r="L280" s="246" t="s">
        <v>229</v>
      </c>
      <c r="M280" s="246" t="s">
        <v>229</v>
      </c>
      <c r="N280" s="246" t="s">
        <v>229</v>
      </c>
      <c r="O280" s="246" t="s">
        <v>229</v>
      </c>
      <c r="P280" s="246" t="s">
        <v>227</v>
      </c>
      <c r="Q280" s="246" t="s">
        <v>229</v>
      </c>
      <c r="R280" s="246" t="s">
        <v>227</v>
      </c>
      <c r="S280" s="246" t="s">
        <v>228</v>
      </c>
      <c r="T280" s="246" t="s">
        <v>229</v>
      </c>
      <c r="U280" s="246" t="s">
        <v>229</v>
      </c>
      <c r="V280" s="246" t="s">
        <v>227</v>
      </c>
      <c r="W280" s="246" t="s">
        <v>227</v>
      </c>
      <c r="X280" s="246" t="s">
        <v>229</v>
      </c>
      <c r="Y280" s="246" t="s">
        <v>229</v>
      </c>
      <c r="Z280" s="246" t="s">
        <v>228</v>
      </c>
      <c r="AA280" s="246" t="s">
        <v>228</v>
      </c>
      <c r="AB280" s="246" t="s">
        <v>229</v>
      </c>
      <c r="AC280" s="246" t="s">
        <v>229</v>
      </c>
      <c r="AD280" s="246" t="s">
        <v>229</v>
      </c>
      <c r="AE280" s="246" t="s">
        <v>229</v>
      </c>
      <c r="AF280" s="246" t="s">
        <v>229</v>
      </c>
      <c r="AG280" s="246" t="s">
        <v>229</v>
      </c>
      <c r="AH280" s="246" t="s">
        <v>229</v>
      </c>
      <c r="AI280" s="246" t="s">
        <v>229</v>
      </c>
      <c r="AJ280" s="246" t="s">
        <v>229</v>
      </c>
      <c r="AK280" s="246" t="s">
        <v>229</v>
      </c>
      <c r="AL280" s="246" t="s">
        <v>229</v>
      </c>
      <c r="AM280" s="246" t="s">
        <v>229</v>
      </c>
      <c r="AN280" s="246" t="s">
        <v>228</v>
      </c>
      <c r="AO280" s="246" t="s">
        <v>227</v>
      </c>
      <c r="AP280" s="246" t="s">
        <v>227</v>
      </c>
      <c r="AQ280" s="246"/>
      <c r="AR280" s="246"/>
      <c r="AS280" s="246"/>
      <c r="AT280" s="246"/>
      <c r="AU280" s="246"/>
      <c r="AV280" s="246"/>
      <c r="AW280" s="246"/>
      <c r="AX280" s="246"/>
      <c r="AY280" s="246"/>
      <c r="AZ280" s="246"/>
      <c r="BA280" s="246"/>
    </row>
    <row r="281" spans="1:53" x14ac:dyDescent="0.3">
      <c r="A281" s="246">
        <v>204964</v>
      </c>
      <c r="B281" s="246" t="s">
        <v>2163</v>
      </c>
      <c r="C281" s="246" t="s">
        <v>229</v>
      </c>
      <c r="D281" s="246" t="s">
        <v>227</v>
      </c>
      <c r="E281" s="246" t="s">
        <v>229</v>
      </c>
      <c r="F281" s="246" t="s">
        <v>229</v>
      </c>
      <c r="G281" s="246" t="s">
        <v>227</v>
      </c>
      <c r="H281" s="246" t="s">
        <v>229</v>
      </c>
      <c r="I281" s="246" t="s">
        <v>229</v>
      </c>
      <c r="J281" s="246" t="s">
        <v>229</v>
      </c>
      <c r="K281" s="246" t="s">
        <v>227</v>
      </c>
      <c r="L281" s="246" t="s">
        <v>229</v>
      </c>
      <c r="M281" s="246" t="s">
        <v>227</v>
      </c>
      <c r="N281" s="246" t="s">
        <v>227</v>
      </c>
      <c r="O281" s="246" t="s">
        <v>229</v>
      </c>
      <c r="P281" s="246" t="s">
        <v>229</v>
      </c>
      <c r="Q281" s="246" t="s">
        <v>229</v>
      </c>
      <c r="R281" s="246" t="s">
        <v>227</v>
      </c>
      <c r="S281" s="246" t="s">
        <v>227</v>
      </c>
      <c r="T281" s="246" t="s">
        <v>229</v>
      </c>
      <c r="U281" s="246" t="s">
        <v>229</v>
      </c>
      <c r="V281" s="246" t="s">
        <v>229</v>
      </c>
      <c r="W281" s="246" t="s">
        <v>227</v>
      </c>
      <c r="X281" s="246" t="s">
        <v>227</v>
      </c>
      <c r="Y281" s="246" t="s">
        <v>227</v>
      </c>
      <c r="Z281" s="246" t="s">
        <v>227</v>
      </c>
      <c r="AA281" s="246" t="s">
        <v>229</v>
      </c>
      <c r="AB281" s="246" t="s">
        <v>227</v>
      </c>
      <c r="AC281" s="246" t="s">
        <v>227</v>
      </c>
      <c r="AD281" s="246" t="s">
        <v>227</v>
      </c>
      <c r="AE281" s="246" t="s">
        <v>227</v>
      </c>
      <c r="AF281" s="246" t="s">
        <v>229</v>
      </c>
      <c r="AG281" s="246" t="s">
        <v>227</v>
      </c>
      <c r="AH281" s="246" t="s">
        <v>227</v>
      </c>
      <c r="AI281" s="246" t="s">
        <v>227</v>
      </c>
      <c r="AJ281" s="246" t="s">
        <v>229</v>
      </c>
      <c r="AK281" s="246" t="s">
        <v>227</v>
      </c>
      <c r="AL281" s="246" t="s">
        <v>228</v>
      </c>
      <c r="AM281" s="246" t="s">
        <v>228</v>
      </c>
      <c r="AN281" s="246" t="s">
        <v>228</v>
      </c>
      <c r="AO281" s="246" t="s">
        <v>228</v>
      </c>
      <c r="AP281" s="246" t="s">
        <v>228</v>
      </c>
      <c r="AQ281" s="246"/>
      <c r="AR281" s="246"/>
      <c r="AS281" s="246"/>
      <c r="AT281" s="246"/>
      <c r="AU281" s="246"/>
      <c r="AV281" s="246"/>
      <c r="AW281" s="246"/>
      <c r="AX281" s="246"/>
      <c r="AY281" s="246"/>
      <c r="AZ281" s="246"/>
      <c r="BA281" s="246"/>
    </row>
    <row r="282" spans="1:53" x14ac:dyDescent="0.3">
      <c r="A282" s="246">
        <v>204999</v>
      </c>
      <c r="B282" s="246" t="s">
        <v>2163</v>
      </c>
      <c r="C282" s="246" t="s">
        <v>227</v>
      </c>
      <c r="D282" s="246" t="s">
        <v>229</v>
      </c>
      <c r="E282" s="246" t="s">
        <v>229</v>
      </c>
      <c r="F282" s="246" t="s">
        <v>227</v>
      </c>
      <c r="G282" s="246" t="s">
        <v>227</v>
      </c>
      <c r="H282" s="246" t="s">
        <v>229</v>
      </c>
      <c r="I282" s="246" t="s">
        <v>227</v>
      </c>
      <c r="J282" s="246" t="s">
        <v>229</v>
      </c>
      <c r="K282" s="246" t="s">
        <v>227</v>
      </c>
      <c r="L282" s="246" t="s">
        <v>227</v>
      </c>
      <c r="M282" s="246" t="s">
        <v>229</v>
      </c>
      <c r="N282" s="246" t="s">
        <v>229</v>
      </c>
      <c r="O282" s="246" t="s">
        <v>229</v>
      </c>
      <c r="P282" s="246" t="s">
        <v>229</v>
      </c>
      <c r="Q282" s="246" t="s">
        <v>229</v>
      </c>
      <c r="R282" s="246" t="s">
        <v>227</v>
      </c>
      <c r="S282" s="246" t="s">
        <v>227</v>
      </c>
      <c r="T282" s="246" t="s">
        <v>227</v>
      </c>
      <c r="U282" s="246" t="s">
        <v>227</v>
      </c>
      <c r="V282" s="246" t="s">
        <v>229</v>
      </c>
      <c r="W282" s="246" t="s">
        <v>229</v>
      </c>
      <c r="X282" s="246" t="s">
        <v>227</v>
      </c>
      <c r="Y282" s="246" t="s">
        <v>227</v>
      </c>
      <c r="Z282" s="246" t="s">
        <v>227</v>
      </c>
      <c r="AA282" s="246" t="s">
        <v>227</v>
      </c>
      <c r="AB282" s="246" t="s">
        <v>229</v>
      </c>
      <c r="AC282" s="246" t="s">
        <v>229</v>
      </c>
      <c r="AD282" s="246" t="s">
        <v>227</v>
      </c>
      <c r="AE282" s="246" t="s">
        <v>229</v>
      </c>
      <c r="AF282" s="246" t="s">
        <v>227</v>
      </c>
      <c r="AG282" s="246" t="s">
        <v>228</v>
      </c>
      <c r="AH282" s="246" t="s">
        <v>229</v>
      </c>
      <c r="AI282" s="246" t="s">
        <v>229</v>
      </c>
      <c r="AJ282" s="246" t="s">
        <v>228</v>
      </c>
      <c r="AK282" s="246" t="s">
        <v>229</v>
      </c>
      <c r="AL282" s="246" t="s">
        <v>229</v>
      </c>
      <c r="AM282" s="246" t="s">
        <v>229</v>
      </c>
      <c r="AN282" s="246" t="s">
        <v>229</v>
      </c>
      <c r="AO282" s="246" t="s">
        <v>229</v>
      </c>
      <c r="AP282" s="246" t="s">
        <v>229</v>
      </c>
      <c r="AQ282" s="246"/>
      <c r="AR282" s="246"/>
      <c r="AS282" s="246"/>
      <c r="AT282" s="246"/>
      <c r="AU282" s="246"/>
      <c r="AV282" s="246"/>
      <c r="AW282" s="246"/>
      <c r="AX282" s="246"/>
      <c r="AY282" s="246"/>
      <c r="AZ282" s="246"/>
      <c r="BA282" s="246"/>
    </row>
    <row r="283" spans="1:53" x14ac:dyDescent="0.3">
      <c r="A283" s="246">
        <v>205074</v>
      </c>
      <c r="B283" s="246" t="s">
        <v>2163</v>
      </c>
      <c r="C283" s="246" t="s">
        <v>227</v>
      </c>
      <c r="D283" s="246" t="s">
        <v>229</v>
      </c>
      <c r="E283" s="246" t="s">
        <v>227</v>
      </c>
      <c r="F283" s="246" t="s">
        <v>227</v>
      </c>
      <c r="G283" s="246" t="s">
        <v>229</v>
      </c>
      <c r="H283" s="246" t="s">
        <v>227</v>
      </c>
      <c r="I283" s="246" t="s">
        <v>227</v>
      </c>
      <c r="J283" s="246" t="s">
        <v>227</v>
      </c>
      <c r="K283" s="246" t="s">
        <v>227</v>
      </c>
      <c r="L283" s="246" t="s">
        <v>227</v>
      </c>
      <c r="M283" s="246" t="s">
        <v>229</v>
      </c>
      <c r="N283" s="246" t="s">
        <v>227</v>
      </c>
      <c r="O283" s="246" t="s">
        <v>227</v>
      </c>
      <c r="P283" s="246" t="s">
        <v>229</v>
      </c>
      <c r="Q283" s="246" t="s">
        <v>227</v>
      </c>
      <c r="R283" s="246" t="s">
        <v>227</v>
      </c>
      <c r="S283" s="246" t="s">
        <v>227</v>
      </c>
      <c r="T283" s="246" t="s">
        <v>227</v>
      </c>
      <c r="U283" s="246" t="s">
        <v>227</v>
      </c>
      <c r="V283" s="246" t="s">
        <v>227</v>
      </c>
      <c r="W283" s="246" t="s">
        <v>228</v>
      </c>
      <c r="X283" s="246" t="s">
        <v>227</v>
      </c>
      <c r="Y283" s="246" t="s">
        <v>227</v>
      </c>
      <c r="Z283" s="246" t="s">
        <v>227</v>
      </c>
      <c r="AA283" s="246" t="s">
        <v>228</v>
      </c>
      <c r="AB283" s="246" t="s">
        <v>227</v>
      </c>
      <c r="AC283" s="246" t="s">
        <v>227</v>
      </c>
      <c r="AD283" s="246" t="s">
        <v>227</v>
      </c>
      <c r="AE283" s="246" t="s">
        <v>227</v>
      </c>
      <c r="AF283" s="246" t="s">
        <v>227</v>
      </c>
      <c r="AG283" s="246" t="s">
        <v>229</v>
      </c>
      <c r="AH283" s="246" t="s">
        <v>227</v>
      </c>
      <c r="AI283" s="246" t="s">
        <v>227</v>
      </c>
      <c r="AJ283" s="246" t="s">
        <v>229</v>
      </c>
      <c r="AK283" s="246" t="s">
        <v>229</v>
      </c>
      <c r="AL283" s="246" t="s">
        <v>227</v>
      </c>
      <c r="AM283" s="246" t="s">
        <v>227</v>
      </c>
      <c r="AN283" s="246" t="s">
        <v>229</v>
      </c>
      <c r="AO283" s="246" t="s">
        <v>229</v>
      </c>
      <c r="AP283" s="246" t="s">
        <v>227</v>
      </c>
      <c r="AQ283" s="246"/>
      <c r="AR283" s="246"/>
      <c r="AS283" s="246"/>
      <c r="AT283" s="246"/>
      <c r="AU283" s="246"/>
      <c r="AV283" s="246"/>
      <c r="AW283" s="246"/>
      <c r="AX283" s="246"/>
      <c r="AY283" s="246"/>
      <c r="AZ283" s="246"/>
      <c r="BA283" s="246"/>
    </row>
    <row r="284" spans="1:53" x14ac:dyDescent="0.3">
      <c r="A284" s="246">
        <v>205087</v>
      </c>
      <c r="B284" s="246" t="s">
        <v>2163</v>
      </c>
      <c r="C284" s="246" t="s">
        <v>227</v>
      </c>
      <c r="D284" s="246" t="s">
        <v>229</v>
      </c>
      <c r="E284" s="246" t="s">
        <v>229</v>
      </c>
      <c r="F284" s="246" t="s">
        <v>229</v>
      </c>
      <c r="G284" s="246" t="s">
        <v>227</v>
      </c>
      <c r="H284" s="246" t="s">
        <v>227</v>
      </c>
      <c r="I284" s="246" t="s">
        <v>229</v>
      </c>
      <c r="J284" s="246" t="s">
        <v>229</v>
      </c>
      <c r="K284" s="246" t="s">
        <v>229</v>
      </c>
      <c r="L284" s="246" t="s">
        <v>227</v>
      </c>
      <c r="M284" s="246" t="s">
        <v>229</v>
      </c>
      <c r="N284" s="246" t="s">
        <v>229</v>
      </c>
      <c r="O284" s="246" t="s">
        <v>227</v>
      </c>
      <c r="P284" s="246" t="s">
        <v>227</v>
      </c>
      <c r="Q284" s="246" t="s">
        <v>229</v>
      </c>
      <c r="R284" s="246" t="s">
        <v>227</v>
      </c>
      <c r="S284" s="246" t="s">
        <v>229</v>
      </c>
      <c r="T284" s="246" t="s">
        <v>227</v>
      </c>
      <c r="U284" s="246" t="s">
        <v>227</v>
      </c>
      <c r="V284" s="246" t="s">
        <v>229</v>
      </c>
      <c r="W284" s="246" t="s">
        <v>229</v>
      </c>
      <c r="X284" s="246" t="s">
        <v>229</v>
      </c>
      <c r="Y284" s="246" t="s">
        <v>227</v>
      </c>
      <c r="Z284" s="246" t="s">
        <v>227</v>
      </c>
      <c r="AA284" s="246" t="s">
        <v>227</v>
      </c>
      <c r="AB284" s="246" t="s">
        <v>229</v>
      </c>
      <c r="AC284" s="246" t="s">
        <v>229</v>
      </c>
      <c r="AD284" s="246" t="s">
        <v>229</v>
      </c>
      <c r="AE284" s="246" t="s">
        <v>227</v>
      </c>
      <c r="AF284" s="246" t="s">
        <v>229</v>
      </c>
      <c r="AG284" s="246" t="s">
        <v>229</v>
      </c>
      <c r="AH284" s="246" t="s">
        <v>227</v>
      </c>
      <c r="AI284" s="246" t="s">
        <v>227</v>
      </c>
      <c r="AJ284" s="246" t="s">
        <v>227</v>
      </c>
      <c r="AK284" s="246" t="s">
        <v>227</v>
      </c>
      <c r="AL284" s="246" t="s">
        <v>227</v>
      </c>
      <c r="AM284" s="246" t="s">
        <v>228</v>
      </c>
      <c r="AN284" s="246" t="s">
        <v>227</v>
      </c>
      <c r="AO284" s="246" t="s">
        <v>227</v>
      </c>
      <c r="AP284" s="246" t="s">
        <v>229</v>
      </c>
      <c r="AQ284" s="246"/>
      <c r="AR284" s="246"/>
      <c r="AS284" s="246"/>
      <c r="AT284" s="246"/>
      <c r="AU284" s="246"/>
      <c r="AV284" s="246"/>
      <c r="AW284" s="246"/>
      <c r="AX284" s="246"/>
      <c r="AY284" s="246"/>
      <c r="AZ284" s="246"/>
      <c r="BA284" s="246"/>
    </row>
    <row r="285" spans="1:53" x14ac:dyDescent="0.3">
      <c r="A285" s="250">
        <v>205103</v>
      </c>
      <c r="B285" s="246" t="s">
        <v>2163</v>
      </c>
      <c r="C285" s="250" t="s">
        <v>227</v>
      </c>
      <c r="D285" s="250" t="s">
        <v>227</v>
      </c>
      <c r="E285" s="250" t="s">
        <v>227</v>
      </c>
      <c r="F285" s="250" t="s">
        <v>227</v>
      </c>
      <c r="G285" s="250" t="s">
        <v>227</v>
      </c>
      <c r="H285" s="250" t="s">
        <v>227</v>
      </c>
      <c r="I285" s="250" t="s">
        <v>227</v>
      </c>
      <c r="J285" s="250" t="s">
        <v>227</v>
      </c>
      <c r="K285" s="250" t="s">
        <v>227</v>
      </c>
      <c r="L285" s="250" t="s">
        <v>227</v>
      </c>
      <c r="M285" s="250" t="s">
        <v>229</v>
      </c>
      <c r="N285" s="250" t="s">
        <v>227</v>
      </c>
      <c r="O285" s="250" t="s">
        <v>229</v>
      </c>
      <c r="P285" s="250" t="s">
        <v>227</v>
      </c>
      <c r="Q285" s="250" t="s">
        <v>229</v>
      </c>
      <c r="R285" s="250" t="s">
        <v>229</v>
      </c>
      <c r="S285" s="250" t="s">
        <v>227</v>
      </c>
      <c r="T285" s="250" t="s">
        <v>227</v>
      </c>
      <c r="U285" s="250" t="s">
        <v>229</v>
      </c>
      <c r="V285" s="250" t="s">
        <v>227</v>
      </c>
      <c r="W285" s="250" t="s">
        <v>227</v>
      </c>
      <c r="X285" s="250" t="s">
        <v>227</v>
      </c>
      <c r="Y285" s="250" t="s">
        <v>229</v>
      </c>
      <c r="Z285" s="250" t="s">
        <v>227</v>
      </c>
      <c r="AA285" s="250" t="s">
        <v>227</v>
      </c>
      <c r="AB285" s="250" t="s">
        <v>229</v>
      </c>
      <c r="AC285" s="250" t="s">
        <v>227</v>
      </c>
      <c r="AD285" s="250" t="s">
        <v>229</v>
      </c>
      <c r="AE285" s="250" t="s">
        <v>227</v>
      </c>
      <c r="AF285" s="250" t="s">
        <v>227</v>
      </c>
      <c r="AG285" s="250" t="s">
        <v>228</v>
      </c>
      <c r="AH285" s="250" t="s">
        <v>227</v>
      </c>
      <c r="AI285" s="250" t="s">
        <v>227</v>
      </c>
      <c r="AJ285" s="250" t="s">
        <v>229</v>
      </c>
      <c r="AK285" s="250" t="s">
        <v>229</v>
      </c>
      <c r="AL285" s="250" t="s">
        <v>229</v>
      </c>
      <c r="AM285" s="250" t="s">
        <v>227</v>
      </c>
      <c r="AN285" s="250" t="s">
        <v>227</v>
      </c>
      <c r="AO285" s="250" t="s">
        <v>227</v>
      </c>
      <c r="AP285" s="250" t="s">
        <v>227</v>
      </c>
      <c r="AQ285" s="250"/>
      <c r="AR285" s="250"/>
      <c r="AS285" s="250"/>
      <c r="AT285" s="250"/>
      <c r="AU285" s="250"/>
      <c r="AV285" s="250"/>
      <c r="AW285" s="250"/>
      <c r="AX285" s="250"/>
      <c r="AY285" s="250"/>
      <c r="AZ285" s="250"/>
      <c r="BA285" s="250"/>
    </row>
    <row r="286" spans="1:53" x14ac:dyDescent="0.3">
      <c r="A286" s="246">
        <v>205129</v>
      </c>
      <c r="B286" s="246" t="s">
        <v>2163</v>
      </c>
      <c r="C286" s="246" t="s">
        <v>229</v>
      </c>
      <c r="D286" s="246" t="s">
        <v>229</v>
      </c>
      <c r="E286" s="246" t="s">
        <v>229</v>
      </c>
      <c r="F286" s="246" t="s">
        <v>227</v>
      </c>
      <c r="G286" s="246" t="s">
        <v>229</v>
      </c>
      <c r="H286" s="246" t="s">
        <v>227</v>
      </c>
      <c r="I286" s="246" t="s">
        <v>227</v>
      </c>
      <c r="J286" s="246" t="s">
        <v>229</v>
      </c>
      <c r="K286" s="246" t="s">
        <v>227</v>
      </c>
      <c r="L286" s="246" t="s">
        <v>227</v>
      </c>
      <c r="M286" s="246" t="s">
        <v>229</v>
      </c>
      <c r="N286" s="246" t="s">
        <v>227</v>
      </c>
      <c r="O286" s="246" t="s">
        <v>227</v>
      </c>
      <c r="P286" s="246" t="s">
        <v>229</v>
      </c>
      <c r="Q286" s="246" t="s">
        <v>229</v>
      </c>
      <c r="R286" s="246" t="s">
        <v>227</v>
      </c>
      <c r="S286" s="246" t="s">
        <v>229</v>
      </c>
      <c r="T286" s="246" t="s">
        <v>227</v>
      </c>
      <c r="U286" s="246" t="s">
        <v>227</v>
      </c>
      <c r="V286" s="246" t="s">
        <v>227</v>
      </c>
      <c r="W286" s="246" t="s">
        <v>229</v>
      </c>
      <c r="X286" s="246" t="s">
        <v>227</v>
      </c>
      <c r="Y286" s="246" t="s">
        <v>229</v>
      </c>
      <c r="Z286" s="246" t="s">
        <v>229</v>
      </c>
      <c r="AA286" s="246" t="s">
        <v>229</v>
      </c>
      <c r="AB286" s="246" t="s">
        <v>228</v>
      </c>
      <c r="AC286" s="246" t="s">
        <v>229</v>
      </c>
      <c r="AD286" s="246" t="s">
        <v>227</v>
      </c>
      <c r="AE286" s="246" t="s">
        <v>227</v>
      </c>
      <c r="AF286" s="246" t="s">
        <v>229</v>
      </c>
      <c r="AG286" s="246" t="s">
        <v>227</v>
      </c>
      <c r="AH286" s="246" t="s">
        <v>227</v>
      </c>
      <c r="AI286" s="246" t="s">
        <v>227</v>
      </c>
      <c r="AJ286" s="246" t="s">
        <v>229</v>
      </c>
      <c r="AK286" s="246" t="s">
        <v>229</v>
      </c>
      <c r="AL286" s="246" t="s">
        <v>228</v>
      </c>
      <c r="AM286" s="246" t="s">
        <v>227</v>
      </c>
      <c r="AN286" s="246" t="s">
        <v>227</v>
      </c>
      <c r="AO286" s="246" t="s">
        <v>227</v>
      </c>
      <c r="AP286" s="246" t="s">
        <v>229</v>
      </c>
      <c r="AQ286" s="246"/>
      <c r="AR286" s="246"/>
      <c r="AS286" s="246"/>
      <c r="AT286" s="246"/>
      <c r="AU286" s="246"/>
      <c r="AV286" s="246"/>
      <c r="AW286" s="246"/>
      <c r="AX286" s="246"/>
      <c r="AY286" s="246"/>
      <c r="AZ286" s="246"/>
      <c r="BA286" s="246"/>
    </row>
    <row r="287" spans="1:53" x14ac:dyDescent="0.3">
      <c r="A287" s="246">
        <v>205199</v>
      </c>
      <c r="B287" s="246" t="s">
        <v>2163</v>
      </c>
      <c r="C287" s="246" t="s">
        <v>227</v>
      </c>
      <c r="D287" s="246" t="s">
        <v>227</v>
      </c>
      <c r="E287" s="246" t="s">
        <v>227</v>
      </c>
      <c r="F287" s="246" t="s">
        <v>227</v>
      </c>
      <c r="G287" s="246" t="s">
        <v>227</v>
      </c>
      <c r="H287" s="246" t="s">
        <v>227</v>
      </c>
      <c r="I287" s="246" t="s">
        <v>227</v>
      </c>
      <c r="J287" s="246" t="s">
        <v>229</v>
      </c>
      <c r="K287" s="246" t="s">
        <v>229</v>
      </c>
      <c r="L287" s="246" t="s">
        <v>229</v>
      </c>
      <c r="M287" s="246" t="s">
        <v>229</v>
      </c>
      <c r="N287" s="246" t="s">
        <v>227</v>
      </c>
      <c r="O287" s="246" t="s">
        <v>229</v>
      </c>
      <c r="P287" s="246" t="s">
        <v>227</v>
      </c>
      <c r="Q287" s="246" t="s">
        <v>227</v>
      </c>
      <c r="R287" s="246" t="s">
        <v>229</v>
      </c>
      <c r="S287" s="246" t="s">
        <v>229</v>
      </c>
      <c r="T287" s="246" t="s">
        <v>227</v>
      </c>
      <c r="U287" s="246" t="s">
        <v>229</v>
      </c>
      <c r="V287" s="246" t="s">
        <v>229</v>
      </c>
      <c r="W287" s="246" t="s">
        <v>229</v>
      </c>
      <c r="X287" s="246" t="s">
        <v>227</v>
      </c>
      <c r="Y287" s="246" t="s">
        <v>227</v>
      </c>
      <c r="Z287" s="246" t="s">
        <v>227</v>
      </c>
      <c r="AA287" s="246" t="s">
        <v>229</v>
      </c>
      <c r="AB287" s="246" t="s">
        <v>229</v>
      </c>
      <c r="AC287" s="246" t="s">
        <v>227</v>
      </c>
      <c r="AD287" s="246" t="s">
        <v>229</v>
      </c>
      <c r="AE287" s="246" t="s">
        <v>229</v>
      </c>
      <c r="AF287" s="246" t="s">
        <v>227</v>
      </c>
      <c r="AG287" s="246" t="s">
        <v>228</v>
      </c>
      <c r="AH287" s="246" t="s">
        <v>228</v>
      </c>
      <c r="AI287" s="246" t="s">
        <v>227</v>
      </c>
      <c r="AJ287" s="246" t="s">
        <v>228</v>
      </c>
      <c r="AK287" s="246" t="s">
        <v>227</v>
      </c>
      <c r="AL287" s="246" t="s">
        <v>228</v>
      </c>
      <c r="AM287" s="246" t="s">
        <v>228</v>
      </c>
      <c r="AN287" s="246" t="s">
        <v>228</v>
      </c>
      <c r="AO287" s="246" t="s">
        <v>228</v>
      </c>
      <c r="AP287" s="246" t="s">
        <v>228</v>
      </c>
      <c r="AQ287" s="246"/>
      <c r="AR287" s="246"/>
      <c r="AS287" s="246"/>
      <c r="AT287" s="246"/>
      <c r="AU287" s="246"/>
      <c r="AV287" s="246"/>
      <c r="AW287" s="246"/>
      <c r="AX287" s="246"/>
      <c r="AY287" s="246"/>
      <c r="AZ287" s="246"/>
      <c r="BA287" s="246"/>
    </row>
    <row r="288" spans="1:53" x14ac:dyDescent="0.3">
      <c r="A288" s="250">
        <v>205209</v>
      </c>
      <c r="B288" s="246" t="s">
        <v>2163</v>
      </c>
      <c r="C288" s="250" t="s">
        <v>229</v>
      </c>
      <c r="D288" s="250" t="s">
        <v>229</v>
      </c>
      <c r="E288" s="250" t="s">
        <v>229</v>
      </c>
      <c r="F288" s="250" t="s">
        <v>229</v>
      </c>
      <c r="G288" s="250" t="s">
        <v>229</v>
      </c>
      <c r="H288" s="250" t="s">
        <v>227</v>
      </c>
      <c r="I288" s="250" t="s">
        <v>227</v>
      </c>
      <c r="J288" s="250" t="s">
        <v>229</v>
      </c>
      <c r="K288" s="250" t="s">
        <v>227</v>
      </c>
      <c r="L288" s="250" t="s">
        <v>227</v>
      </c>
      <c r="M288" s="250" t="s">
        <v>227</v>
      </c>
      <c r="N288" s="250" t="s">
        <v>227</v>
      </c>
      <c r="O288" s="250" t="s">
        <v>229</v>
      </c>
      <c r="P288" s="250" t="s">
        <v>227</v>
      </c>
      <c r="Q288" s="250" t="s">
        <v>229</v>
      </c>
      <c r="R288" s="250" t="s">
        <v>227</v>
      </c>
      <c r="S288" s="250" t="s">
        <v>227</v>
      </c>
      <c r="T288" s="250" t="s">
        <v>227</v>
      </c>
      <c r="U288" s="250" t="s">
        <v>227</v>
      </c>
      <c r="V288" s="250" t="s">
        <v>227</v>
      </c>
      <c r="W288" s="250" t="s">
        <v>227</v>
      </c>
      <c r="X288" s="250" t="s">
        <v>227</v>
      </c>
      <c r="Y288" s="250" t="s">
        <v>227</v>
      </c>
      <c r="Z288" s="250" t="s">
        <v>229</v>
      </c>
      <c r="AA288" s="250" t="s">
        <v>227</v>
      </c>
      <c r="AB288" s="250" t="s">
        <v>227</v>
      </c>
      <c r="AC288" s="250" t="s">
        <v>227</v>
      </c>
      <c r="AD288" s="250" t="s">
        <v>229</v>
      </c>
      <c r="AE288" s="250" t="s">
        <v>227</v>
      </c>
      <c r="AF288" s="250" t="s">
        <v>227</v>
      </c>
      <c r="AG288" s="250" t="s">
        <v>229</v>
      </c>
      <c r="AH288" s="250" t="s">
        <v>227</v>
      </c>
      <c r="AI288" s="250" t="s">
        <v>227</v>
      </c>
      <c r="AJ288" s="250" t="s">
        <v>229</v>
      </c>
      <c r="AK288" s="250" t="s">
        <v>229</v>
      </c>
      <c r="AL288" s="250" t="s">
        <v>228</v>
      </c>
      <c r="AM288" s="250" t="s">
        <v>228</v>
      </c>
      <c r="AN288" s="250" t="s">
        <v>229</v>
      </c>
      <c r="AO288" s="250" t="s">
        <v>229</v>
      </c>
      <c r="AP288" s="250" t="s">
        <v>229</v>
      </c>
      <c r="AQ288" s="250"/>
      <c r="AR288" s="250"/>
      <c r="AS288" s="250"/>
      <c r="AT288" s="250"/>
      <c r="AU288" s="250"/>
      <c r="AV288" s="250"/>
      <c r="AW288" s="250"/>
      <c r="AX288" s="250"/>
      <c r="AY288" s="250"/>
      <c r="AZ288" s="250"/>
      <c r="BA288" s="250"/>
    </row>
    <row r="289" spans="1:53" x14ac:dyDescent="0.3">
      <c r="A289" s="246">
        <v>205291</v>
      </c>
      <c r="B289" s="246" t="s">
        <v>2163</v>
      </c>
      <c r="C289" s="246" t="s">
        <v>227</v>
      </c>
      <c r="D289" s="246" t="s">
        <v>227</v>
      </c>
      <c r="E289" s="246" t="s">
        <v>229</v>
      </c>
      <c r="F289" s="246" t="s">
        <v>229</v>
      </c>
      <c r="G289" s="246" t="s">
        <v>227</v>
      </c>
      <c r="H289" s="246" t="s">
        <v>229</v>
      </c>
      <c r="I289" s="246" t="s">
        <v>227</v>
      </c>
      <c r="J289" s="246" t="s">
        <v>227</v>
      </c>
      <c r="K289" s="246" t="s">
        <v>227</v>
      </c>
      <c r="L289" s="246" t="s">
        <v>227</v>
      </c>
      <c r="M289" s="246" t="s">
        <v>229</v>
      </c>
      <c r="N289" s="246" t="s">
        <v>229</v>
      </c>
      <c r="O289" s="246" t="s">
        <v>229</v>
      </c>
      <c r="P289" s="246" t="s">
        <v>229</v>
      </c>
      <c r="Q289" s="246" t="s">
        <v>229</v>
      </c>
      <c r="R289" s="246" t="s">
        <v>227</v>
      </c>
      <c r="S289" s="246" t="s">
        <v>227</v>
      </c>
      <c r="T289" s="246" t="s">
        <v>227</v>
      </c>
      <c r="U289" s="246" t="s">
        <v>229</v>
      </c>
      <c r="V289" s="246" t="s">
        <v>227</v>
      </c>
      <c r="W289" s="246" t="s">
        <v>229</v>
      </c>
      <c r="X289" s="246" t="s">
        <v>227</v>
      </c>
      <c r="Y289" s="246" t="s">
        <v>227</v>
      </c>
      <c r="Z289" s="246" t="s">
        <v>229</v>
      </c>
      <c r="AA289" s="246" t="s">
        <v>229</v>
      </c>
      <c r="AB289" s="246" t="s">
        <v>229</v>
      </c>
      <c r="AC289" s="246" t="s">
        <v>227</v>
      </c>
      <c r="AD289" s="246" t="s">
        <v>229</v>
      </c>
      <c r="AE289" s="246" t="s">
        <v>227</v>
      </c>
      <c r="AF289" s="246" t="s">
        <v>229</v>
      </c>
      <c r="AG289" s="246" t="s">
        <v>227</v>
      </c>
      <c r="AH289" s="246" t="s">
        <v>227</v>
      </c>
      <c r="AI289" s="246" t="s">
        <v>227</v>
      </c>
      <c r="AJ289" s="246" t="s">
        <v>229</v>
      </c>
      <c r="AK289" s="246" t="s">
        <v>229</v>
      </c>
      <c r="AL289" s="246" t="s">
        <v>227</v>
      </c>
      <c r="AM289" s="246" t="s">
        <v>227</v>
      </c>
      <c r="AN289" s="246" t="s">
        <v>227</v>
      </c>
      <c r="AO289" s="246" t="s">
        <v>227</v>
      </c>
      <c r="AP289" s="246" t="s">
        <v>227</v>
      </c>
      <c r="AQ289" s="246"/>
      <c r="AR289" s="246"/>
      <c r="AS289" s="246"/>
      <c r="AT289" s="246"/>
      <c r="AU289" s="246"/>
      <c r="AV289" s="246"/>
      <c r="AW289" s="246"/>
      <c r="AX289" s="246"/>
      <c r="AY289" s="246"/>
      <c r="AZ289" s="246"/>
      <c r="BA289" s="246"/>
    </row>
    <row r="290" spans="1:53" x14ac:dyDescent="0.3">
      <c r="A290" s="246">
        <v>205334</v>
      </c>
      <c r="B290" s="246" t="s">
        <v>2163</v>
      </c>
      <c r="C290" s="246" t="s">
        <v>228</v>
      </c>
      <c r="D290" s="246" t="s">
        <v>228</v>
      </c>
      <c r="E290" s="246" t="s">
        <v>229</v>
      </c>
      <c r="F290" s="246" t="s">
        <v>229</v>
      </c>
      <c r="G290" s="246" t="s">
        <v>227</v>
      </c>
      <c r="H290" s="246" t="s">
        <v>228</v>
      </c>
      <c r="I290" s="246" t="s">
        <v>227</v>
      </c>
      <c r="J290" s="246" t="s">
        <v>228</v>
      </c>
      <c r="K290" s="246" t="s">
        <v>227</v>
      </c>
      <c r="L290" s="246" t="s">
        <v>229</v>
      </c>
      <c r="M290" s="246" t="s">
        <v>227</v>
      </c>
      <c r="N290" s="246" t="s">
        <v>227</v>
      </c>
      <c r="O290" s="246" t="s">
        <v>227</v>
      </c>
      <c r="P290" s="246" t="s">
        <v>227</v>
      </c>
      <c r="Q290" s="246" t="s">
        <v>227</v>
      </c>
      <c r="R290" s="246" t="s">
        <v>229</v>
      </c>
      <c r="S290" s="246" t="s">
        <v>227</v>
      </c>
      <c r="T290" s="246" t="s">
        <v>229</v>
      </c>
      <c r="U290" s="246" t="s">
        <v>227</v>
      </c>
      <c r="V290" s="246" t="s">
        <v>229</v>
      </c>
      <c r="W290" s="246" t="s">
        <v>229</v>
      </c>
      <c r="X290" s="246" t="s">
        <v>229</v>
      </c>
      <c r="Y290" s="246" t="s">
        <v>229</v>
      </c>
      <c r="Z290" s="246" t="s">
        <v>229</v>
      </c>
      <c r="AA290" s="246" t="s">
        <v>229</v>
      </c>
      <c r="AB290" s="246" t="s">
        <v>229</v>
      </c>
      <c r="AC290" s="246" t="s">
        <v>229</v>
      </c>
      <c r="AD290" s="246" t="s">
        <v>229</v>
      </c>
      <c r="AE290" s="246" t="s">
        <v>229</v>
      </c>
      <c r="AF290" s="246" t="s">
        <v>229</v>
      </c>
      <c r="AG290" s="246" t="s">
        <v>229</v>
      </c>
      <c r="AH290" s="246" t="s">
        <v>229</v>
      </c>
      <c r="AI290" s="246" t="s">
        <v>229</v>
      </c>
      <c r="AJ290" s="246" t="s">
        <v>229</v>
      </c>
      <c r="AK290" s="246" t="s">
        <v>229</v>
      </c>
      <c r="AL290" s="246" t="s">
        <v>228</v>
      </c>
      <c r="AM290" s="246" t="s">
        <v>228</v>
      </c>
      <c r="AN290" s="246" t="s">
        <v>228</v>
      </c>
      <c r="AO290" s="246" t="s">
        <v>228</v>
      </c>
      <c r="AP290" s="246" t="s">
        <v>228</v>
      </c>
      <c r="AQ290" s="246"/>
      <c r="AR290" s="246"/>
      <c r="AS290" s="246"/>
      <c r="AT290" s="246"/>
      <c r="AU290" s="246"/>
      <c r="AV290" s="246"/>
      <c r="AW290" s="246"/>
      <c r="AX290" s="246"/>
      <c r="AY290" s="246"/>
      <c r="AZ290" s="246"/>
      <c r="BA290" s="246"/>
    </row>
    <row r="291" spans="1:53" x14ac:dyDescent="0.3">
      <c r="A291" s="246">
        <v>205375</v>
      </c>
      <c r="B291" s="246" t="s">
        <v>2163</v>
      </c>
      <c r="C291" s="246" t="s">
        <v>227</v>
      </c>
      <c r="D291" s="246" t="s">
        <v>227</v>
      </c>
      <c r="E291" s="246" t="s">
        <v>227</v>
      </c>
      <c r="F291" s="246" t="s">
        <v>229</v>
      </c>
      <c r="G291" s="246" t="s">
        <v>227</v>
      </c>
      <c r="H291" s="246" t="s">
        <v>227</v>
      </c>
      <c r="I291" s="246" t="s">
        <v>227</v>
      </c>
      <c r="J291" s="246" t="s">
        <v>229</v>
      </c>
      <c r="K291" s="246" t="s">
        <v>227</v>
      </c>
      <c r="L291" s="246" t="s">
        <v>227</v>
      </c>
      <c r="M291" s="246" t="s">
        <v>227</v>
      </c>
      <c r="N291" s="246" t="s">
        <v>227</v>
      </c>
      <c r="O291" s="246" t="s">
        <v>229</v>
      </c>
      <c r="P291" s="246" t="s">
        <v>227</v>
      </c>
      <c r="Q291" s="246" t="s">
        <v>227</v>
      </c>
      <c r="R291" s="246" t="s">
        <v>227</v>
      </c>
      <c r="S291" s="246" t="s">
        <v>227</v>
      </c>
      <c r="T291" s="246" t="s">
        <v>229</v>
      </c>
      <c r="U291" s="246" t="s">
        <v>229</v>
      </c>
      <c r="V291" s="246" t="s">
        <v>229</v>
      </c>
      <c r="W291" s="246" t="s">
        <v>229</v>
      </c>
      <c r="X291" s="246" t="s">
        <v>229</v>
      </c>
      <c r="Y291" s="246" t="s">
        <v>229</v>
      </c>
      <c r="Z291" s="246" t="s">
        <v>229</v>
      </c>
      <c r="AA291" s="246" t="s">
        <v>229</v>
      </c>
      <c r="AB291" s="246" t="s">
        <v>229</v>
      </c>
      <c r="AC291" s="246" t="s">
        <v>229</v>
      </c>
      <c r="AD291" s="246" t="s">
        <v>229</v>
      </c>
      <c r="AE291" s="246" t="s">
        <v>229</v>
      </c>
      <c r="AF291" s="246" t="s">
        <v>229</v>
      </c>
      <c r="AG291" s="246" t="s">
        <v>227</v>
      </c>
      <c r="AH291" s="246" t="s">
        <v>227</v>
      </c>
      <c r="AI291" s="246" t="s">
        <v>227</v>
      </c>
      <c r="AJ291" s="246" t="s">
        <v>227</v>
      </c>
      <c r="AK291" s="246" t="s">
        <v>227</v>
      </c>
      <c r="AL291" s="246" t="s">
        <v>227</v>
      </c>
      <c r="AM291" s="246" t="s">
        <v>227</v>
      </c>
      <c r="AN291" s="246" t="s">
        <v>227</v>
      </c>
      <c r="AO291" s="246" t="s">
        <v>227</v>
      </c>
      <c r="AP291" s="246" t="s">
        <v>227</v>
      </c>
      <c r="AQ291" s="246"/>
      <c r="AR291" s="246"/>
      <c r="AS291" s="246"/>
      <c r="AT291" s="246"/>
      <c r="AU291" s="246"/>
      <c r="AV291" s="246"/>
      <c r="AW291" s="246"/>
      <c r="AX291" s="246"/>
      <c r="AY291" s="246"/>
      <c r="AZ291" s="246"/>
      <c r="BA291" s="246"/>
    </row>
    <row r="292" spans="1:53" x14ac:dyDescent="0.3">
      <c r="A292" s="246">
        <v>205376</v>
      </c>
      <c r="B292" s="246" t="s">
        <v>2163</v>
      </c>
      <c r="C292" s="246" t="s">
        <v>229</v>
      </c>
      <c r="D292" s="246" t="s">
        <v>227</v>
      </c>
      <c r="E292" s="246" t="s">
        <v>229</v>
      </c>
      <c r="F292" s="246" t="s">
        <v>227</v>
      </c>
      <c r="G292" s="246" t="s">
        <v>229</v>
      </c>
      <c r="H292" s="246" t="s">
        <v>229</v>
      </c>
      <c r="I292" s="246" t="s">
        <v>229</v>
      </c>
      <c r="J292" s="246" t="s">
        <v>227</v>
      </c>
      <c r="K292" s="246" t="s">
        <v>229</v>
      </c>
      <c r="L292" s="246" t="s">
        <v>229</v>
      </c>
      <c r="M292" s="246" t="s">
        <v>227</v>
      </c>
      <c r="N292" s="246" t="s">
        <v>227</v>
      </c>
      <c r="O292" s="246" t="s">
        <v>229</v>
      </c>
      <c r="P292" s="246" t="s">
        <v>229</v>
      </c>
      <c r="Q292" s="246" t="s">
        <v>229</v>
      </c>
      <c r="R292" s="246" t="s">
        <v>229</v>
      </c>
      <c r="S292" s="246" t="s">
        <v>227</v>
      </c>
      <c r="T292" s="246" t="s">
        <v>227</v>
      </c>
      <c r="U292" s="246" t="s">
        <v>227</v>
      </c>
      <c r="V292" s="246" t="s">
        <v>227</v>
      </c>
      <c r="W292" s="246" t="s">
        <v>227</v>
      </c>
      <c r="X292" s="246" t="s">
        <v>227</v>
      </c>
      <c r="Y292" s="246" t="s">
        <v>227</v>
      </c>
      <c r="Z292" s="246" t="s">
        <v>229</v>
      </c>
      <c r="AA292" s="246" t="s">
        <v>229</v>
      </c>
      <c r="AB292" s="246" t="s">
        <v>227</v>
      </c>
      <c r="AC292" s="246" t="s">
        <v>229</v>
      </c>
      <c r="AD292" s="246" t="s">
        <v>227</v>
      </c>
      <c r="AE292" s="246" t="s">
        <v>227</v>
      </c>
      <c r="AF292" s="246" t="s">
        <v>229</v>
      </c>
      <c r="AG292" s="246" t="s">
        <v>229</v>
      </c>
      <c r="AH292" s="246" t="s">
        <v>229</v>
      </c>
      <c r="AI292" s="246" t="s">
        <v>229</v>
      </c>
      <c r="AJ292" s="246" t="s">
        <v>229</v>
      </c>
      <c r="AK292" s="246" t="s">
        <v>229</v>
      </c>
      <c r="AL292" s="246" t="s">
        <v>228</v>
      </c>
      <c r="AM292" s="246" t="s">
        <v>228</v>
      </c>
      <c r="AN292" s="246" t="s">
        <v>228</v>
      </c>
      <c r="AO292" s="246" t="s">
        <v>228</v>
      </c>
      <c r="AP292" s="246" t="s">
        <v>228</v>
      </c>
      <c r="AQ292" s="246"/>
      <c r="AR292" s="246"/>
      <c r="AS292" s="246"/>
      <c r="AT292" s="246"/>
      <c r="AU292" s="246"/>
      <c r="AV292" s="246"/>
      <c r="AW292" s="246"/>
      <c r="AX292" s="246"/>
      <c r="AY292" s="246"/>
      <c r="AZ292" s="246"/>
      <c r="BA292" s="246"/>
    </row>
    <row r="293" spans="1:53" x14ac:dyDescent="0.3">
      <c r="A293" s="250">
        <v>205440</v>
      </c>
      <c r="B293" s="246" t="s">
        <v>2163</v>
      </c>
      <c r="C293" s="250" t="s">
        <v>229</v>
      </c>
      <c r="D293" s="250" t="s">
        <v>227</v>
      </c>
      <c r="E293" s="250" t="s">
        <v>229</v>
      </c>
      <c r="F293" s="250" t="s">
        <v>227</v>
      </c>
      <c r="G293" s="250" t="s">
        <v>229</v>
      </c>
      <c r="H293" s="250" t="s">
        <v>227</v>
      </c>
      <c r="I293" s="250" t="s">
        <v>227</v>
      </c>
      <c r="J293" s="250" t="s">
        <v>229</v>
      </c>
      <c r="K293" s="250" t="s">
        <v>227</v>
      </c>
      <c r="L293" s="250" t="s">
        <v>227</v>
      </c>
      <c r="M293" s="250" t="s">
        <v>227</v>
      </c>
      <c r="N293" s="250" t="s">
        <v>229</v>
      </c>
      <c r="O293" s="250" t="s">
        <v>229</v>
      </c>
      <c r="P293" s="250" t="s">
        <v>229</v>
      </c>
      <c r="Q293" s="250" t="s">
        <v>229</v>
      </c>
      <c r="R293" s="250" t="s">
        <v>229</v>
      </c>
      <c r="S293" s="250" t="s">
        <v>229</v>
      </c>
      <c r="T293" s="250" t="s">
        <v>229</v>
      </c>
      <c r="U293" s="250" t="s">
        <v>227</v>
      </c>
      <c r="V293" s="250" t="s">
        <v>227</v>
      </c>
      <c r="W293" s="250" t="s">
        <v>227</v>
      </c>
      <c r="X293" s="250" t="s">
        <v>227</v>
      </c>
      <c r="Y293" s="250" t="s">
        <v>229</v>
      </c>
      <c r="Z293" s="250" t="s">
        <v>227</v>
      </c>
      <c r="AA293" s="250" t="s">
        <v>229</v>
      </c>
      <c r="AB293" s="250" t="s">
        <v>227</v>
      </c>
      <c r="AC293" s="250" t="s">
        <v>229</v>
      </c>
      <c r="AD293" s="250" t="s">
        <v>227</v>
      </c>
      <c r="AE293" s="250" t="s">
        <v>228</v>
      </c>
      <c r="AF293" s="250" t="s">
        <v>227</v>
      </c>
      <c r="AG293" s="250" t="s">
        <v>229</v>
      </c>
      <c r="AH293" s="250" t="s">
        <v>227</v>
      </c>
      <c r="AI293" s="250" t="s">
        <v>227</v>
      </c>
      <c r="AJ293" s="250" t="s">
        <v>227</v>
      </c>
      <c r="AK293" s="250" t="s">
        <v>227</v>
      </c>
      <c r="AL293" s="250" t="s">
        <v>228</v>
      </c>
      <c r="AM293" s="250" t="s">
        <v>228</v>
      </c>
      <c r="AN293" s="250" t="s">
        <v>228</v>
      </c>
      <c r="AO293" s="250" t="s">
        <v>228</v>
      </c>
      <c r="AP293" s="250" t="s">
        <v>228</v>
      </c>
      <c r="AQ293" s="250"/>
      <c r="AR293" s="250"/>
      <c r="AS293" s="250"/>
      <c r="AT293" s="250"/>
      <c r="AU293" s="250"/>
      <c r="AV293" s="250"/>
      <c r="AW293" s="250"/>
      <c r="AX293" s="250"/>
      <c r="AY293" s="250"/>
      <c r="AZ293" s="250"/>
      <c r="BA293" s="250"/>
    </row>
    <row r="294" spans="1:53" x14ac:dyDescent="0.3">
      <c r="A294" s="246">
        <v>205528</v>
      </c>
      <c r="B294" s="246" t="s">
        <v>2163</v>
      </c>
      <c r="C294" s="246" t="s">
        <v>227</v>
      </c>
      <c r="D294" s="246" t="s">
        <v>228</v>
      </c>
      <c r="E294" s="246" t="s">
        <v>228</v>
      </c>
      <c r="F294" s="246" t="s">
        <v>228</v>
      </c>
      <c r="G294" s="246" t="s">
        <v>228</v>
      </c>
      <c r="H294" s="246" t="s">
        <v>228</v>
      </c>
      <c r="I294" s="246" t="s">
        <v>228</v>
      </c>
      <c r="J294" s="246" t="s">
        <v>228</v>
      </c>
      <c r="K294" s="246" t="s">
        <v>228</v>
      </c>
      <c r="L294" s="246" t="s">
        <v>228</v>
      </c>
      <c r="M294" s="246" t="s">
        <v>228</v>
      </c>
      <c r="N294" s="246" t="s">
        <v>228</v>
      </c>
      <c r="O294" s="246" t="s">
        <v>228</v>
      </c>
      <c r="P294" s="246" t="s">
        <v>228</v>
      </c>
      <c r="Q294" s="246" t="s">
        <v>228</v>
      </c>
      <c r="R294" s="246" t="s">
        <v>227</v>
      </c>
      <c r="S294" s="246" t="s">
        <v>227</v>
      </c>
      <c r="T294" s="246" t="s">
        <v>228</v>
      </c>
      <c r="U294" s="246" t="s">
        <v>228</v>
      </c>
      <c r="V294" s="246" t="s">
        <v>227</v>
      </c>
      <c r="W294" s="246" t="s">
        <v>229</v>
      </c>
      <c r="X294" s="246" t="s">
        <v>227</v>
      </c>
      <c r="Y294" s="246" t="s">
        <v>227</v>
      </c>
      <c r="Z294" s="246" t="s">
        <v>229</v>
      </c>
      <c r="AA294" s="246" t="s">
        <v>227</v>
      </c>
      <c r="AB294" s="246" t="s">
        <v>229</v>
      </c>
      <c r="AC294" s="246" t="s">
        <v>227</v>
      </c>
      <c r="AD294" s="246" t="s">
        <v>227</v>
      </c>
      <c r="AE294" s="246" t="s">
        <v>229</v>
      </c>
      <c r="AF294" s="246" t="s">
        <v>229</v>
      </c>
      <c r="AG294" s="246" t="s">
        <v>227</v>
      </c>
      <c r="AH294" s="246" t="s">
        <v>229</v>
      </c>
      <c r="AI294" s="246" t="s">
        <v>229</v>
      </c>
      <c r="AJ294" s="246" t="s">
        <v>227</v>
      </c>
      <c r="AK294" s="246" t="s">
        <v>227</v>
      </c>
      <c r="AL294" s="246" t="s">
        <v>228</v>
      </c>
      <c r="AM294" s="246" t="s">
        <v>228</v>
      </c>
      <c r="AN294" s="246" t="s">
        <v>228</v>
      </c>
      <c r="AO294" s="246" t="s">
        <v>228</v>
      </c>
      <c r="AP294" s="246" t="s">
        <v>228</v>
      </c>
      <c r="AQ294" s="246"/>
      <c r="AR294" s="246"/>
      <c r="AS294" s="246"/>
      <c r="AT294" s="246"/>
      <c r="AU294" s="246"/>
      <c r="AV294" s="246"/>
      <c r="AW294" s="246"/>
      <c r="AX294" s="246"/>
      <c r="AY294" s="246"/>
      <c r="AZ294" s="246"/>
      <c r="BA294" s="246"/>
    </row>
    <row r="295" spans="1:53" x14ac:dyDescent="0.3">
      <c r="A295" s="246">
        <v>205575</v>
      </c>
      <c r="B295" s="246" t="s">
        <v>2163</v>
      </c>
      <c r="C295" s="246" t="s">
        <v>227</v>
      </c>
      <c r="D295" s="246" t="s">
        <v>227</v>
      </c>
      <c r="E295" s="246" t="s">
        <v>229</v>
      </c>
      <c r="F295" s="246" t="s">
        <v>229</v>
      </c>
      <c r="G295" s="246" t="s">
        <v>229</v>
      </c>
      <c r="H295" s="246" t="s">
        <v>227</v>
      </c>
      <c r="I295" s="246" t="s">
        <v>229</v>
      </c>
      <c r="J295" s="246" t="s">
        <v>227</v>
      </c>
      <c r="K295" s="246" t="s">
        <v>227</v>
      </c>
      <c r="L295" s="246" t="s">
        <v>227</v>
      </c>
      <c r="M295" s="246" t="s">
        <v>229</v>
      </c>
      <c r="N295" s="246" t="s">
        <v>227</v>
      </c>
      <c r="O295" s="246" t="s">
        <v>229</v>
      </c>
      <c r="P295" s="246" t="s">
        <v>227</v>
      </c>
      <c r="Q295" s="246" t="s">
        <v>227</v>
      </c>
      <c r="R295" s="246" t="s">
        <v>227</v>
      </c>
      <c r="S295" s="246" t="s">
        <v>227</v>
      </c>
      <c r="T295" s="246" t="s">
        <v>227</v>
      </c>
      <c r="U295" s="246" t="s">
        <v>229</v>
      </c>
      <c r="V295" s="246" t="s">
        <v>227</v>
      </c>
      <c r="W295" s="246" t="s">
        <v>227</v>
      </c>
      <c r="X295" s="246" t="s">
        <v>227</v>
      </c>
      <c r="Y295" s="246" t="s">
        <v>227</v>
      </c>
      <c r="Z295" s="246" t="s">
        <v>227</v>
      </c>
      <c r="AA295" s="246" t="s">
        <v>229</v>
      </c>
      <c r="AB295" s="246" t="s">
        <v>229</v>
      </c>
      <c r="AC295" s="246" t="s">
        <v>229</v>
      </c>
      <c r="AD295" s="246" t="s">
        <v>229</v>
      </c>
      <c r="AE295" s="246" t="s">
        <v>229</v>
      </c>
      <c r="AF295" s="246" t="s">
        <v>229</v>
      </c>
      <c r="AG295" s="246" t="s">
        <v>229</v>
      </c>
      <c r="AH295" s="246" t="s">
        <v>227</v>
      </c>
      <c r="AI295" s="246" t="s">
        <v>227</v>
      </c>
      <c r="AJ295" s="246" t="s">
        <v>227</v>
      </c>
      <c r="AK295" s="246" t="s">
        <v>227</v>
      </c>
      <c r="AL295" s="246" t="s">
        <v>229</v>
      </c>
      <c r="AM295" s="246" t="s">
        <v>227</v>
      </c>
      <c r="AN295" s="246" t="s">
        <v>228</v>
      </c>
      <c r="AO295" s="246" t="s">
        <v>229</v>
      </c>
      <c r="AP295" s="246" t="s">
        <v>227</v>
      </c>
      <c r="AQ295" s="246"/>
      <c r="AR295" s="246"/>
      <c r="AS295" s="246"/>
      <c r="AT295" s="246"/>
      <c r="AU295" s="246"/>
      <c r="AV295" s="246"/>
      <c r="AW295" s="246"/>
      <c r="AX295" s="246"/>
      <c r="AY295" s="246"/>
      <c r="AZ295" s="246"/>
      <c r="BA295" s="246"/>
    </row>
    <row r="296" spans="1:53" x14ac:dyDescent="0.3">
      <c r="A296" s="246">
        <v>205586</v>
      </c>
      <c r="B296" s="246" t="s">
        <v>2163</v>
      </c>
      <c r="C296" s="246" t="s">
        <v>227</v>
      </c>
      <c r="D296" s="246" t="s">
        <v>227</v>
      </c>
      <c r="E296" s="246" t="s">
        <v>227</v>
      </c>
      <c r="F296" s="246" t="s">
        <v>227</v>
      </c>
      <c r="G296" s="246" t="s">
        <v>227</v>
      </c>
      <c r="H296" s="246" t="s">
        <v>229</v>
      </c>
      <c r="I296" s="246" t="s">
        <v>229</v>
      </c>
      <c r="J296" s="246" t="s">
        <v>227</v>
      </c>
      <c r="K296" s="246" t="s">
        <v>229</v>
      </c>
      <c r="L296" s="246" t="s">
        <v>227</v>
      </c>
      <c r="M296" s="246" t="s">
        <v>227</v>
      </c>
      <c r="N296" s="246" t="s">
        <v>227</v>
      </c>
      <c r="O296" s="246" t="s">
        <v>227</v>
      </c>
      <c r="P296" s="246" t="s">
        <v>227</v>
      </c>
      <c r="Q296" s="246" t="s">
        <v>227</v>
      </c>
      <c r="R296" s="246" t="s">
        <v>227</v>
      </c>
      <c r="S296" s="246" t="s">
        <v>227</v>
      </c>
      <c r="T296" s="246" t="s">
        <v>229</v>
      </c>
      <c r="U296" s="246" t="s">
        <v>229</v>
      </c>
      <c r="V296" s="246" t="s">
        <v>228</v>
      </c>
      <c r="W296" s="246" t="s">
        <v>227</v>
      </c>
      <c r="X296" s="246" t="s">
        <v>229</v>
      </c>
      <c r="Y296" s="246" t="s">
        <v>227</v>
      </c>
      <c r="Z296" s="246" t="s">
        <v>229</v>
      </c>
      <c r="AA296" s="246" t="s">
        <v>227</v>
      </c>
      <c r="AB296" s="246" t="s">
        <v>229</v>
      </c>
      <c r="AC296" s="246" t="s">
        <v>227</v>
      </c>
      <c r="AD296" s="246" t="s">
        <v>229</v>
      </c>
      <c r="AE296" s="246" t="s">
        <v>227</v>
      </c>
      <c r="AF296" s="246" t="s">
        <v>227</v>
      </c>
      <c r="AG296" s="246" t="s">
        <v>227</v>
      </c>
      <c r="AH296" s="246" t="s">
        <v>227</v>
      </c>
      <c r="AI296" s="246" t="s">
        <v>227</v>
      </c>
      <c r="AJ296" s="246" t="s">
        <v>228</v>
      </c>
      <c r="AK296" s="246" t="s">
        <v>227</v>
      </c>
      <c r="AL296" s="246" t="s">
        <v>228</v>
      </c>
      <c r="AM296" s="246" t="s">
        <v>229</v>
      </c>
      <c r="AN296" s="246" t="s">
        <v>228</v>
      </c>
      <c r="AO296" s="246" t="s">
        <v>228</v>
      </c>
      <c r="AP296" s="246" t="s">
        <v>229</v>
      </c>
      <c r="AQ296" s="246"/>
      <c r="AR296" s="246"/>
      <c r="AS296" s="246"/>
      <c r="AT296" s="246"/>
      <c r="AU296" s="246"/>
      <c r="AV296" s="246"/>
      <c r="AW296" s="246"/>
      <c r="AX296" s="246"/>
      <c r="AY296" s="246"/>
      <c r="AZ296" s="246"/>
      <c r="BA296" s="246"/>
    </row>
    <row r="297" spans="1:53" x14ac:dyDescent="0.3">
      <c r="A297" s="246">
        <v>205587</v>
      </c>
      <c r="B297" s="246" t="s">
        <v>2163</v>
      </c>
      <c r="C297" s="246" t="s">
        <v>227</v>
      </c>
      <c r="D297" s="246" t="s">
        <v>227</v>
      </c>
      <c r="E297" s="246" t="s">
        <v>227</v>
      </c>
      <c r="F297" s="246" t="s">
        <v>227</v>
      </c>
      <c r="G297" s="246" t="s">
        <v>227</v>
      </c>
      <c r="H297" s="246" t="s">
        <v>227</v>
      </c>
      <c r="I297" s="246" t="s">
        <v>229</v>
      </c>
      <c r="J297" s="246" t="s">
        <v>227</v>
      </c>
      <c r="K297" s="246" t="s">
        <v>229</v>
      </c>
      <c r="L297" s="246" t="s">
        <v>227</v>
      </c>
      <c r="M297" s="246" t="s">
        <v>227</v>
      </c>
      <c r="N297" s="246" t="s">
        <v>227</v>
      </c>
      <c r="O297" s="246" t="s">
        <v>229</v>
      </c>
      <c r="P297" s="246" t="s">
        <v>229</v>
      </c>
      <c r="Q297" s="246" t="s">
        <v>227</v>
      </c>
      <c r="R297" s="246" t="s">
        <v>227</v>
      </c>
      <c r="S297" s="246" t="s">
        <v>227</v>
      </c>
      <c r="T297" s="246" t="s">
        <v>229</v>
      </c>
      <c r="U297" s="246" t="s">
        <v>229</v>
      </c>
      <c r="V297" s="246" t="s">
        <v>227</v>
      </c>
      <c r="W297" s="246" t="s">
        <v>227</v>
      </c>
      <c r="X297" s="246" t="s">
        <v>227</v>
      </c>
      <c r="Y297" s="246" t="s">
        <v>227</v>
      </c>
      <c r="Z297" s="246" t="s">
        <v>229</v>
      </c>
      <c r="AA297" s="246" t="s">
        <v>227</v>
      </c>
      <c r="AB297" s="246" t="s">
        <v>229</v>
      </c>
      <c r="AC297" s="246" t="s">
        <v>227</v>
      </c>
      <c r="AD297" s="246" t="s">
        <v>227</v>
      </c>
      <c r="AE297" s="246" t="s">
        <v>227</v>
      </c>
      <c r="AF297" s="246" t="s">
        <v>228</v>
      </c>
      <c r="AG297" s="246" t="s">
        <v>228</v>
      </c>
      <c r="AH297" s="246" t="s">
        <v>227</v>
      </c>
      <c r="AI297" s="246" t="s">
        <v>227</v>
      </c>
      <c r="AJ297" s="246" t="s">
        <v>229</v>
      </c>
      <c r="AK297" s="246" t="s">
        <v>229</v>
      </c>
      <c r="AL297" s="246" t="s">
        <v>229</v>
      </c>
      <c r="AM297" s="246" t="s">
        <v>227</v>
      </c>
      <c r="AN297" s="246" t="s">
        <v>227</v>
      </c>
      <c r="AO297" s="246" t="s">
        <v>228</v>
      </c>
      <c r="AP297" s="246" t="s">
        <v>227</v>
      </c>
      <c r="AQ297" s="246"/>
      <c r="AR297" s="246"/>
      <c r="AS297" s="246"/>
      <c r="AT297" s="246"/>
      <c r="AU297" s="246"/>
      <c r="AV297" s="246"/>
      <c r="AW297" s="246"/>
      <c r="AX297" s="246"/>
      <c r="AY297" s="246"/>
      <c r="AZ297" s="246"/>
      <c r="BA297" s="246"/>
    </row>
    <row r="298" spans="1:53" x14ac:dyDescent="0.3">
      <c r="A298" s="246">
        <v>205613</v>
      </c>
      <c r="B298" s="246" t="s">
        <v>2163</v>
      </c>
      <c r="C298" s="246" t="s">
        <v>227</v>
      </c>
      <c r="D298" s="246" t="s">
        <v>227</v>
      </c>
      <c r="E298" s="246" t="s">
        <v>227</v>
      </c>
      <c r="F298" s="246" t="s">
        <v>227</v>
      </c>
      <c r="G298" s="246" t="s">
        <v>229</v>
      </c>
      <c r="H298" s="246" t="s">
        <v>227</v>
      </c>
      <c r="I298" s="246" t="s">
        <v>227</v>
      </c>
      <c r="J298" s="246" t="s">
        <v>227</v>
      </c>
      <c r="K298" s="246" t="s">
        <v>227</v>
      </c>
      <c r="L298" s="246" t="s">
        <v>227</v>
      </c>
      <c r="M298" s="246" t="s">
        <v>227</v>
      </c>
      <c r="N298" s="246" t="s">
        <v>229</v>
      </c>
      <c r="O298" s="246" t="s">
        <v>229</v>
      </c>
      <c r="P298" s="246" t="s">
        <v>229</v>
      </c>
      <c r="Q298" s="246" t="s">
        <v>227</v>
      </c>
      <c r="R298" s="246" t="s">
        <v>229</v>
      </c>
      <c r="S298" s="246" t="s">
        <v>227</v>
      </c>
      <c r="T298" s="246" t="s">
        <v>229</v>
      </c>
      <c r="U298" s="246" t="s">
        <v>229</v>
      </c>
      <c r="V298" s="246" t="s">
        <v>227</v>
      </c>
      <c r="W298" s="246" t="s">
        <v>227</v>
      </c>
      <c r="X298" s="246" t="s">
        <v>227</v>
      </c>
      <c r="Y298" s="246" t="s">
        <v>227</v>
      </c>
      <c r="Z298" s="246" t="s">
        <v>229</v>
      </c>
      <c r="AA298" s="246" t="s">
        <v>229</v>
      </c>
      <c r="AB298" s="246" t="s">
        <v>229</v>
      </c>
      <c r="AC298" s="246" t="s">
        <v>229</v>
      </c>
      <c r="AD298" s="246" t="s">
        <v>229</v>
      </c>
      <c r="AE298" s="246" t="s">
        <v>227</v>
      </c>
      <c r="AF298" s="246" t="s">
        <v>229</v>
      </c>
      <c r="AG298" s="246" t="s">
        <v>229</v>
      </c>
      <c r="AH298" s="246" t="s">
        <v>227</v>
      </c>
      <c r="AI298" s="246" t="s">
        <v>228</v>
      </c>
      <c r="AJ298" s="246" t="s">
        <v>229</v>
      </c>
      <c r="AK298" s="246" t="s">
        <v>227</v>
      </c>
      <c r="AL298" s="246" t="s">
        <v>228</v>
      </c>
      <c r="AM298" s="246" t="s">
        <v>228</v>
      </c>
      <c r="AN298" s="246" t="s">
        <v>228</v>
      </c>
      <c r="AO298" s="246" t="s">
        <v>229</v>
      </c>
      <c r="AP298" s="246" t="s">
        <v>227</v>
      </c>
      <c r="AQ298" s="246"/>
      <c r="AR298" s="246"/>
      <c r="AS298" s="246"/>
      <c r="AT298" s="246"/>
      <c r="AU298" s="246"/>
      <c r="AV298" s="246"/>
      <c r="AW298" s="246"/>
      <c r="AX298" s="246"/>
      <c r="AY298" s="246"/>
      <c r="AZ298" s="246"/>
      <c r="BA298" s="246"/>
    </row>
    <row r="299" spans="1:53" x14ac:dyDescent="0.3">
      <c r="A299" s="246">
        <v>205678</v>
      </c>
      <c r="B299" s="246" t="s">
        <v>2163</v>
      </c>
      <c r="C299" s="246" t="s">
        <v>229</v>
      </c>
      <c r="D299" s="246" t="s">
        <v>227</v>
      </c>
      <c r="E299" s="246" t="s">
        <v>227</v>
      </c>
      <c r="F299" s="246" t="s">
        <v>229</v>
      </c>
      <c r="G299" s="246" t="s">
        <v>227</v>
      </c>
      <c r="H299" s="246" t="s">
        <v>229</v>
      </c>
      <c r="I299" s="246" t="s">
        <v>227</v>
      </c>
      <c r="J299" s="246" t="s">
        <v>227</v>
      </c>
      <c r="K299" s="246" t="s">
        <v>227</v>
      </c>
      <c r="L299" s="246" t="s">
        <v>227</v>
      </c>
      <c r="M299" s="246" t="s">
        <v>229</v>
      </c>
      <c r="N299" s="246" t="s">
        <v>229</v>
      </c>
      <c r="O299" s="246" t="s">
        <v>227</v>
      </c>
      <c r="P299" s="246" t="s">
        <v>229</v>
      </c>
      <c r="Q299" s="246" t="s">
        <v>227</v>
      </c>
      <c r="R299" s="246" t="s">
        <v>229</v>
      </c>
      <c r="S299" s="246" t="s">
        <v>229</v>
      </c>
      <c r="T299" s="246" t="s">
        <v>229</v>
      </c>
      <c r="U299" s="246" t="s">
        <v>229</v>
      </c>
      <c r="V299" s="246" t="s">
        <v>227</v>
      </c>
      <c r="W299" s="246" t="s">
        <v>227</v>
      </c>
      <c r="X299" s="246" t="s">
        <v>227</v>
      </c>
      <c r="Y299" s="246" t="s">
        <v>227</v>
      </c>
      <c r="Z299" s="246" t="s">
        <v>229</v>
      </c>
      <c r="AA299" s="246" t="s">
        <v>229</v>
      </c>
      <c r="AB299" s="246" t="s">
        <v>229</v>
      </c>
      <c r="AC299" s="246" t="s">
        <v>229</v>
      </c>
      <c r="AD299" s="246" t="s">
        <v>227</v>
      </c>
      <c r="AE299" s="246" t="s">
        <v>227</v>
      </c>
      <c r="AF299" s="246" t="s">
        <v>227</v>
      </c>
      <c r="AG299" s="246" t="s">
        <v>227</v>
      </c>
      <c r="AH299" s="246" t="s">
        <v>227</v>
      </c>
      <c r="AI299" s="246" t="s">
        <v>227</v>
      </c>
      <c r="AJ299" s="246" t="s">
        <v>227</v>
      </c>
      <c r="AK299" s="246" t="s">
        <v>227</v>
      </c>
      <c r="AL299" s="246" t="s">
        <v>228</v>
      </c>
      <c r="AM299" s="246" t="s">
        <v>228</v>
      </c>
      <c r="AN299" s="246" t="s">
        <v>228</v>
      </c>
      <c r="AO299" s="246" t="s">
        <v>228</v>
      </c>
      <c r="AP299" s="246" t="s">
        <v>228</v>
      </c>
      <c r="AQ299" s="246"/>
      <c r="AR299" s="246"/>
      <c r="AS299" s="246"/>
      <c r="AT299" s="246"/>
      <c r="AU299" s="246"/>
      <c r="AV299" s="246"/>
      <c r="AW299" s="246"/>
      <c r="AX299" s="246"/>
      <c r="AY299" s="246"/>
      <c r="AZ299" s="246"/>
      <c r="BA299" s="246"/>
    </row>
    <row r="300" spans="1:53" x14ac:dyDescent="0.3">
      <c r="A300" s="246">
        <v>205705</v>
      </c>
      <c r="B300" s="246" t="s">
        <v>2163</v>
      </c>
      <c r="C300" s="246" t="s">
        <v>227</v>
      </c>
      <c r="D300" s="246" t="s">
        <v>227</v>
      </c>
      <c r="E300" s="246" t="s">
        <v>227</v>
      </c>
      <c r="F300" s="246" t="s">
        <v>229</v>
      </c>
      <c r="G300" s="246" t="s">
        <v>227</v>
      </c>
      <c r="H300" s="246" t="s">
        <v>227</v>
      </c>
      <c r="I300" s="246" t="s">
        <v>227</v>
      </c>
      <c r="J300" s="246" t="s">
        <v>229</v>
      </c>
      <c r="K300" s="246" t="s">
        <v>227</v>
      </c>
      <c r="L300" s="246" t="s">
        <v>227</v>
      </c>
      <c r="M300" s="246" t="s">
        <v>229</v>
      </c>
      <c r="N300" s="246" t="s">
        <v>229</v>
      </c>
      <c r="O300" s="246" t="s">
        <v>229</v>
      </c>
      <c r="P300" s="246" t="s">
        <v>227</v>
      </c>
      <c r="Q300" s="246" t="s">
        <v>227</v>
      </c>
      <c r="R300" s="246" t="s">
        <v>229</v>
      </c>
      <c r="S300" s="246" t="s">
        <v>228</v>
      </c>
      <c r="T300" s="246" t="s">
        <v>229</v>
      </c>
      <c r="U300" s="246" t="s">
        <v>229</v>
      </c>
      <c r="V300" s="246" t="s">
        <v>229</v>
      </c>
      <c r="W300" s="246" t="s">
        <v>229</v>
      </c>
      <c r="X300" s="246" t="s">
        <v>227</v>
      </c>
      <c r="Y300" s="246" t="s">
        <v>227</v>
      </c>
      <c r="Z300" s="246" t="s">
        <v>229</v>
      </c>
      <c r="AA300" s="246" t="s">
        <v>227</v>
      </c>
      <c r="AB300" s="246" t="s">
        <v>229</v>
      </c>
      <c r="AC300" s="246" t="s">
        <v>229</v>
      </c>
      <c r="AD300" s="246" t="s">
        <v>229</v>
      </c>
      <c r="AE300" s="246" t="s">
        <v>227</v>
      </c>
      <c r="AF300" s="246" t="s">
        <v>227</v>
      </c>
      <c r="AG300" s="246" t="s">
        <v>227</v>
      </c>
      <c r="AH300" s="246" t="s">
        <v>229</v>
      </c>
      <c r="AI300" s="246" t="s">
        <v>229</v>
      </c>
      <c r="AJ300" s="246" t="s">
        <v>229</v>
      </c>
      <c r="AK300" s="246" t="s">
        <v>227</v>
      </c>
      <c r="AL300" s="246" t="s">
        <v>228</v>
      </c>
      <c r="AM300" s="246" t="s">
        <v>228</v>
      </c>
      <c r="AN300" s="246" t="s">
        <v>228</v>
      </c>
      <c r="AO300" s="246" t="s">
        <v>227</v>
      </c>
      <c r="AP300" s="246" t="s">
        <v>227</v>
      </c>
      <c r="AQ300" s="246"/>
      <c r="AR300" s="246"/>
      <c r="AS300" s="246"/>
      <c r="AT300" s="246"/>
      <c r="AU300" s="246"/>
      <c r="AV300" s="246"/>
      <c r="AW300" s="246"/>
      <c r="AX300" s="246"/>
      <c r="AY300" s="246"/>
      <c r="AZ300" s="246"/>
      <c r="BA300" s="246"/>
    </row>
    <row r="301" spans="1:53" x14ac:dyDescent="0.3">
      <c r="A301" s="246">
        <v>205715</v>
      </c>
      <c r="B301" s="246" t="s">
        <v>2163</v>
      </c>
      <c r="C301" s="246" t="s">
        <v>227</v>
      </c>
      <c r="D301" s="246" t="s">
        <v>227</v>
      </c>
      <c r="E301" s="246" t="s">
        <v>229</v>
      </c>
      <c r="F301" s="246" t="s">
        <v>227</v>
      </c>
      <c r="G301" s="246" t="s">
        <v>227</v>
      </c>
      <c r="H301" s="246" t="s">
        <v>227</v>
      </c>
      <c r="I301" s="246" t="s">
        <v>227</v>
      </c>
      <c r="J301" s="246" t="s">
        <v>227</v>
      </c>
      <c r="K301" s="246" t="s">
        <v>227</v>
      </c>
      <c r="L301" s="246" t="s">
        <v>227</v>
      </c>
      <c r="M301" s="246" t="s">
        <v>227</v>
      </c>
      <c r="N301" s="246" t="s">
        <v>227</v>
      </c>
      <c r="O301" s="246" t="s">
        <v>227</v>
      </c>
      <c r="P301" s="246" t="s">
        <v>227</v>
      </c>
      <c r="Q301" s="246" t="s">
        <v>227</v>
      </c>
      <c r="R301" s="246" t="s">
        <v>227</v>
      </c>
      <c r="S301" s="246" t="s">
        <v>227</v>
      </c>
      <c r="T301" s="246" t="s">
        <v>229</v>
      </c>
      <c r="U301" s="246" t="s">
        <v>227</v>
      </c>
      <c r="V301" s="246" t="s">
        <v>227</v>
      </c>
      <c r="W301" s="246" t="s">
        <v>227</v>
      </c>
      <c r="X301" s="246" t="s">
        <v>227</v>
      </c>
      <c r="Y301" s="246" t="s">
        <v>227</v>
      </c>
      <c r="Z301" s="246" t="s">
        <v>229</v>
      </c>
      <c r="AA301" s="246" t="s">
        <v>227</v>
      </c>
      <c r="AB301" s="246" t="s">
        <v>229</v>
      </c>
      <c r="AC301" s="246" t="s">
        <v>229</v>
      </c>
      <c r="AD301" s="246" t="s">
        <v>229</v>
      </c>
      <c r="AE301" s="246" t="s">
        <v>227</v>
      </c>
      <c r="AF301" s="246" t="s">
        <v>229</v>
      </c>
      <c r="AG301" s="246" t="s">
        <v>227</v>
      </c>
      <c r="AH301" s="246" t="s">
        <v>227</v>
      </c>
      <c r="AI301" s="246" t="s">
        <v>227</v>
      </c>
      <c r="AJ301" s="246" t="s">
        <v>227</v>
      </c>
      <c r="AK301" s="246" t="s">
        <v>227</v>
      </c>
      <c r="AL301" s="246" t="s">
        <v>227</v>
      </c>
      <c r="AM301" s="246" t="s">
        <v>227</v>
      </c>
      <c r="AN301" s="246" t="s">
        <v>227</v>
      </c>
      <c r="AO301" s="246" t="s">
        <v>227</v>
      </c>
      <c r="AP301" s="246" t="s">
        <v>227</v>
      </c>
      <c r="AQ301" s="246"/>
      <c r="AR301" s="246"/>
      <c r="AS301" s="246"/>
      <c r="AT301" s="246"/>
      <c r="AU301" s="246"/>
      <c r="AV301" s="246"/>
      <c r="AW301" s="246"/>
      <c r="AX301" s="246"/>
      <c r="AY301" s="246"/>
      <c r="AZ301" s="246"/>
      <c r="BA301" s="246"/>
    </row>
    <row r="302" spans="1:53" x14ac:dyDescent="0.3">
      <c r="A302" s="246">
        <v>205743</v>
      </c>
      <c r="B302" s="246" t="s">
        <v>2163</v>
      </c>
      <c r="C302" s="246" t="s">
        <v>228</v>
      </c>
      <c r="D302" s="246" t="s">
        <v>228</v>
      </c>
      <c r="E302" s="246" t="s">
        <v>228</v>
      </c>
      <c r="F302" s="246" t="s">
        <v>228</v>
      </c>
      <c r="G302" s="246" t="s">
        <v>227</v>
      </c>
      <c r="H302" s="246" t="s">
        <v>227</v>
      </c>
      <c r="I302" s="246" t="s">
        <v>228</v>
      </c>
      <c r="J302" s="246" t="s">
        <v>228</v>
      </c>
      <c r="K302" s="246" t="s">
        <v>228</v>
      </c>
      <c r="L302" s="246" t="s">
        <v>228</v>
      </c>
      <c r="M302" s="246" t="s">
        <v>228</v>
      </c>
      <c r="N302" s="246" t="s">
        <v>228</v>
      </c>
      <c r="O302" s="246" t="s">
        <v>228</v>
      </c>
      <c r="P302" s="246" t="s">
        <v>228</v>
      </c>
      <c r="Q302" s="246" t="s">
        <v>228</v>
      </c>
      <c r="R302" s="246" t="s">
        <v>227</v>
      </c>
      <c r="S302" s="246" t="s">
        <v>227</v>
      </c>
      <c r="T302" s="246" t="s">
        <v>228</v>
      </c>
      <c r="U302" s="246" t="s">
        <v>228</v>
      </c>
      <c r="V302" s="246" t="s">
        <v>229</v>
      </c>
      <c r="W302" s="246" t="s">
        <v>229</v>
      </c>
      <c r="X302" s="246" t="s">
        <v>229</v>
      </c>
      <c r="Y302" s="246" t="s">
        <v>229</v>
      </c>
      <c r="Z302" s="246" t="s">
        <v>229</v>
      </c>
      <c r="AA302" s="246" t="s">
        <v>227</v>
      </c>
      <c r="AB302" s="246" t="s">
        <v>229</v>
      </c>
      <c r="AC302" s="246" t="s">
        <v>227</v>
      </c>
      <c r="AD302" s="246" t="s">
        <v>229</v>
      </c>
      <c r="AE302" s="246" t="s">
        <v>229</v>
      </c>
      <c r="AF302" s="246" t="s">
        <v>227</v>
      </c>
      <c r="AG302" s="246" t="s">
        <v>229</v>
      </c>
      <c r="AH302" s="246" t="s">
        <v>227</v>
      </c>
      <c r="AI302" s="246" t="s">
        <v>227</v>
      </c>
      <c r="AJ302" s="246" t="s">
        <v>227</v>
      </c>
      <c r="AK302" s="246" t="s">
        <v>227</v>
      </c>
      <c r="AL302" s="246" t="s">
        <v>228</v>
      </c>
      <c r="AM302" s="246" t="s">
        <v>228</v>
      </c>
      <c r="AN302" s="246" t="s">
        <v>227</v>
      </c>
      <c r="AO302" s="246" t="s">
        <v>227</v>
      </c>
      <c r="AP302" s="246" t="s">
        <v>227</v>
      </c>
      <c r="AQ302" s="246"/>
      <c r="AR302" s="246"/>
      <c r="AS302" s="246"/>
      <c r="AT302" s="246"/>
      <c r="AU302" s="246"/>
      <c r="AV302" s="246"/>
      <c r="AW302" s="246"/>
      <c r="AX302" s="246"/>
      <c r="AY302" s="246"/>
      <c r="AZ302" s="246"/>
      <c r="BA302" s="246"/>
    </row>
    <row r="303" spans="1:53" x14ac:dyDescent="0.3">
      <c r="A303" s="246">
        <v>205805</v>
      </c>
      <c r="B303" s="246" t="s">
        <v>2163</v>
      </c>
      <c r="C303" s="246" t="s">
        <v>229</v>
      </c>
      <c r="D303" s="246" t="s">
        <v>227</v>
      </c>
      <c r="E303" s="246" t="s">
        <v>229</v>
      </c>
      <c r="F303" s="246" t="s">
        <v>229</v>
      </c>
      <c r="G303" s="246" t="s">
        <v>229</v>
      </c>
      <c r="H303" s="246" t="s">
        <v>227</v>
      </c>
      <c r="I303" s="246" t="s">
        <v>227</v>
      </c>
      <c r="J303" s="246" t="s">
        <v>229</v>
      </c>
      <c r="K303" s="246" t="s">
        <v>229</v>
      </c>
      <c r="L303" s="246" t="s">
        <v>229</v>
      </c>
      <c r="M303" s="246" t="s">
        <v>229</v>
      </c>
      <c r="N303" s="246" t="s">
        <v>229</v>
      </c>
      <c r="O303" s="246" t="s">
        <v>227</v>
      </c>
      <c r="P303" s="246" t="s">
        <v>229</v>
      </c>
      <c r="Q303" s="246" t="s">
        <v>227</v>
      </c>
      <c r="R303" s="246" t="s">
        <v>229</v>
      </c>
      <c r="S303" s="246" t="s">
        <v>227</v>
      </c>
      <c r="T303" s="246" t="s">
        <v>229</v>
      </c>
      <c r="U303" s="246" t="s">
        <v>227</v>
      </c>
      <c r="V303" s="246" t="s">
        <v>227</v>
      </c>
      <c r="W303" s="246" t="s">
        <v>229</v>
      </c>
      <c r="X303" s="246" t="s">
        <v>229</v>
      </c>
      <c r="Y303" s="246" t="s">
        <v>227</v>
      </c>
      <c r="Z303" s="246" t="s">
        <v>228</v>
      </c>
      <c r="AA303" s="246" t="s">
        <v>229</v>
      </c>
      <c r="AB303" s="246" t="s">
        <v>229</v>
      </c>
      <c r="AC303" s="246" t="s">
        <v>229</v>
      </c>
      <c r="AD303" s="246" t="s">
        <v>229</v>
      </c>
      <c r="AE303" s="246" t="s">
        <v>227</v>
      </c>
      <c r="AF303" s="246" t="s">
        <v>228</v>
      </c>
      <c r="AG303" s="246" t="s">
        <v>228</v>
      </c>
      <c r="AH303" s="246" t="s">
        <v>228</v>
      </c>
      <c r="AI303" s="246" t="s">
        <v>229</v>
      </c>
      <c r="AJ303" s="246" t="s">
        <v>228</v>
      </c>
      <c r="AK303" s="246" t="s">
        <v>229</v>
      </c>
      <c r="AL303" s="246" t="s">
        <v>228</v>
      </c>
      <c r="AM303" s="246" t="s">
        <v>228</v>
      </c>
      <c r="AN303" s="246" t="s">
        <v>228</v>
      </c>
      <c r="AO303" s="246" t="s">
        <v>228</v>
      </c>
      <c r="AP303" s="246" t="s">
        <v>228</v>
      </c>
      <c r="AQ303" s="246"/>
      <c r="AR303" s="246"/>
      <c r="AS303" s="246"/>
      <c r="AT303" s="246"/>
      <c r="AU303" s="246"/>
      <c r="AV303" s="246"/>
      <c r="AW303" s="246"/>
      <c r="AX303" s="246"/>
      <c r="AY303" s="246"/>
      <c r="AZ303" s="246"/>
      <c r="BA303" s="246"/>
    </row>
    <row r="304" spans="1:53" x14ac:dyDescent="0.3">
      <c r="A304" s="246">
        <v>205811</v>
      </c>
      <c r="B304" s="246" t="s">
        <v>2163</v>
      </c>
      <c r="C304" s="246" t="s">
        <v>229</v>
      </c>
      <c r="D304" s="246" t="s">
        <v>227</v>
      </c>
      <c r="E304" s="246" t="s">
        <v>229</v>
      </c>
      <c r="F304" s="246" t="s">
        <v>229</v>
      </c>
      <c r="G304" s="246" t="s">
        <v>229</v>
      </c>
      <c r="H304" s="246" t="s">
        <v>227</v>
      </c>
      <c r="I304" s="246" t="s">
        <v>229</v>
      </c>
      <c r="J304" s="246" t="s">
        <v>229</v>
      </c>
      <c r="K304" s="246" t="s">
        <v>227</v>
      </c>
      <c r="L304" s="246" t="s">
        <v>229</v>
      </c>
      <c r="M304" s="246" t="s">
        <v>227</v>
      </c>
      <c r="N304" s="246" t="s">
        <v>229</v>
      </c>
      <c r="O304" s="246" t="s">
        <v>229</v>
      </c>
      <c r="P304" s="246" t="s">
        <v>229</v>
      </c>
      <c r="Q304" s="246" t="s">
        <v>229</v>
      </c>
      <c r="R304" s="246" t="s">
        <v>227</v>
      </c>
      <c r="S304" s="246" t="s">
        <v>227</v>
      </c>
      <c r="T304" s="246" t="s">
        <v>229</v>
      </c>
      <c r="U304" s="246" t="s">
        <v>229</v>
      </c>
      <c r="V304" s="246" t="s">
        <v>229</v>
      </c>
      <c r="W304" s="246" t="s">
        <v>229</v>
      </c>
      <c r="X304" s="246" t="s">
        <v>227</v>
      </c>
      <c r="Y304" s="246" t="s">
        <v>227</v>
      </c>
      <c r="Z304" s="246" t="s">
        <v>227</v>
      </c>
      <c r="AA304" s="246" t="s">
        <v>227</v>
      </c>
      <c r="AB304" s="246" t="s">
        <v>227</v>
      </c>
      <c r="AC304" s="246" t="s">
        <v>227</v>
      </c>
      <c r="AD304" s="246" t="s">
        <v>227</v>
      </c>
      <c r="AE304" s="246" t="s">
        <v>227</v>
      </c>
      <c r="AF304" s="246" t="s">
        <v>227</v>
      </c>
      <c r="AG304" s="246" t="s">
        <v>228</v>
      </c>
      <c r="AH304" s="246" t="s">
        <v>228</v>
      </c>
      <c r="AI304" s="246" t="s">
        <v>228</v>
      </c>
      <c r="AJ304" s="246" t="s">
        <v>228</v>
      </c>
      <c r="AK304" s="246" t="s">
        <v>228</v>
      </c>
      <c r="AL304" s="246" t="s">
        <v>228</v>
      </c>
      <c r="AM304" s="246" t="s">
        <v>228</v>
      </c>
      <c r="AN304" s="246" t="s">
        <v>228</v>
      </c>
      <c r="AO304" s="246" t="s">
        <v>228</v>
      </c>
      <c r="AP304" s="246" t="s">
        <v>228</v>
      </c>
      <c r="AQ304" s="246"/>
      <c r="AR304" s="246"/>
      <c r="AS304" s="246"/>
      <c r="AT304" s="246"/>
      <c r="AU304" s="246"/>
      <c r="AV304" s="246"/>
      <c r="AW304" s="246"/>
      <c r="AX304" s="246"/>
      <c r="AY304" s="246"/>
      <c r="AZ304" s="246"/>
      <c r="BA304" s="246"/>
    </row>
    <row r="305" spans="1:53" x14ac:dyDescent="0.3">
      <c r="A305" s="250">
        <v>206056</v>
      </c>
      <c r="B305" s="246" t="s">
        <v>2163</v>
      </c>
      <c r="C305" s="250" t="s">
        <v>227</v>
      </c>
      <c r="D305" s="250" t="s">
        <v>227</v>
      </c>
      <c r="E305" s="250" t="s">
        <v>227</v>
      </c>
      <c r="F305" s="250" t="s">
        <v>229</v>
      </c>
      <c r="G305" s="250" t="s">
        <v>227</v>
      </c>
      <c r="H305" s="250" t="s">
        <v>228</v>
      </c>
      <c r="I305" s="250" t="s">
        <v>227</v>
      </c>
      <c r="J305" s="250" t="s">
        <v>229</v>
      </c>
      <c r="K305" s="250" t="s">
        <v>227</v>
      </c>
      <c r="L305" s="250" t="s">
        <v>227</v>
      </c>
      <c r="M305" s="250" t="s">
        <v>227</v>
      </c>
      <c r="N305" s="250" t="s">
        <v>229</v>
      </c>
      <c r="O305" s="250" t="s">
        <v>229</v>
      </c>
      <c r="P305" s="250" t="s">
        <v>229</v>
      </c>
      <c r="Q305" s="250" t="s">
        <v>229</v>
      </c>
      <c r="R305" s="250" t="s">
        <v>229</v>
      </c>
      <c r="S305" s="250" t="s">
        <v>227</v>
      </c>
      <c r="T305" s="250" t="s">
        <v>229</v>
      </c>
      <c r="U305" s="250" t="s">
        <v>229</v>
      </c>
      <c r="V305" s="250" t="s">
        <v>227</v>
      </c>
      <c r="W305" s="250" t="s">
        <v>229</v>
      </c>
      <c r="X305" s="250" t="s">
        <v>227</v>
      </c>
      <c r="Y305" s="250" t="s">
        <v>229</v>
      </c>
      <c r="Z305" s="250" t="s">
        <v>227</v>
      </c>
      <c r="AA305" s="250" t="s">
        <v>227</v>
      </c>
      <c r="AB305" s="250" t="s">
        <v>229</v>
      </c>
      <c r="AC305" s="250" t="s">
        <v>229</v>
      </c>
      <c r="AD305" s="250" t="s">
        <v>229</v>
      </c>
      <c r="AE305" s="250" t="s">
        <v>227</v>
      </c>
      <c r="AF305" s="250" t="s">
        <v>227</v>
      </c>
      <c r="AG305" s="250" t="s">
        <v>228</v>
      </c>
      <c r="AH305" s="250" t="s">
        <v>227</v>
      </c>
      <c r="AI305" s="250" t="s">
        <v>229</v>
      </c>
      <c r="AJ305" s="250" t="s">
        <v>228</v>
      </c>
      <c r="AK305" s="250" t="s">
        <v>227</v>
      </c>
      <c r="AL305" s="250" t="s">
        <v>228</v>
      </c>
      <c r="AM305" s="250" t="s">
        <v>228</v>
      </c>
      <c r="AN305" s="250" t="s">
        <v>228</v>
      </c>
      <c r="AO305" s="250" t="s">
        <v>228</v>
      </c>
      <c r="AP305" s="250" t="s">
        <v>228</v>
      </c>
      <c r="AQ305" s="250"/>
      <c r="AR305" s="250"/>
      <c r="AS305" s="250"/>
      <c r="AT305" s="250"/>
      <c r="AU305" s="250"/>
      <c r="AV305" s="250"/>
      <c r="AW305" s="250"/>
      <c r="AX305" s="250"/>
      <c r="AY305" s="250"/>
      <c r="AZ305" s="250"/>
      <c r="BA305" s="250"/>
    </row>
    <row r="306" spans="1:53" x14ac:dyDescent="0.3">
      <c r="A306" s="246">
        <v>206060</v>
      </c>
      <c r="B306" s="246" t="s">
        <v>2163</v>
      </c>
      <c r="C306" s="246" t="s">
        <v>229</v>
      </c>
      <c r="D306" s="246" t="s">
        <v>227</v>
      </c>
      <c r="E306" s="246" t="s">
        <v>227</v>
      </c>
      <c r="F306" s="246" t="s">
        <v>227</v>
      </c>
      <c r="G306" s="246" t="s">
        <v>229</v>
      </c>
      <c r="H306" s="246" t="s">
        <v>229</v>
      </c>
      <c r="I306" s="246" t="s">
        <v>227</v>
      </c>
      <c r="J306" s="246" t="s">
        <v>227</v>
      </c>
      <c r="K306" s="246" t="s">
        <v>229</v>
      </c>
      <c r="L306" s="246" t="s">
        <v>227</v>
      </c>
      <c r="M306" s="246" t="s">
        <v>227</v>
      </c>
      <c r="N306" s="246" t="s">
        <v>227</v>
      </c>
      <c r="O306" s="246" t="s">
        <v>227</v>
      </c>
      <c r="P306" s="246" t="s">
        <v>229</v>
      </c>
      <c r="Q306" s="246" t="s">
        <v>227</v>
      </c>
      <c r="R306" s="246" t="s">
        <v>227</v>
      </c>
      <c r="S306" s="246" t="s">
        <v>229</v>
      </c>
      <c r="T306" s="246" t="s">
        <v>229</v>
      </c>
      <c r="U306" s="246" t="s">
        <v>229</v>
      </c>
      <c r="V306" s="246" t="s">
        <v>229</v>
      </c>
      <c r="W306" s="246" t="s">
        <v>229</v>
      </c>
      <c r="X306" s="246" t="s">
        <v>229</v>
      </c>
      <c r="Y306" s="246" t="s">
        <v>227</v>
      </c>
      <c r="Z306" s="246" t="s">
        <v>229</v>
      </c>
      <c r="AA306" s="246" t="s">
        <v>229</v>
      </c>
      <c r="AB306" s="246" t="s">
        <v>227</v>
      </c>
      <c r="AC306" s="246" t="s">
        <v>227</v>
      </c>
      <c r="AD306" s="246" t="s">
        <v>229</v>
      </c>
      <c r="AE306" s="246" t="s">
        <v>227</v>
      </c>
      <c r="AF306" s="246" t="s">
        <v>227</v>
      </c>
      <c r="AG306" s="246" t="s">
        <v>227</v>
      </c>
      <c r="AH306" s="246" t="s">
        <v>229</v>
      </c>
      <c r="AI306" s="246" t="s">
        <v>229</v>
      </c>
      <c r="AJ306" s="246" t="s">
        <v>229</v>
      </c>
      <c r="AK306" s="246" t="s">
        <v>229</v>
      </c>
      <c r="AL306" s="246" t="s">
        <v>229</v>
      </c>
      <c r="AM306" s="246" t="s">
        <v>229</v>
      </c>
      <c r="AN306" s="246" t="s">
        <v>229</v>
      </c>
      <c r="AO306" s="246" t="s">
        <v>227</v>
      </c>
      <c r="AP306" s="246" t="s">
        <v>229</v>
      </c>
      <c r="AQ306" s="246"/>
      <c r="AR306" s="246"/>
      <c r="AS306" s="246"/>
      <c r="AT306" s="246"/>
      <c r="AU306" s="246"/>
      <c r="AV306" s="246"/>
      <c r="AW306" s="246"/>
      <c r="AX306" s="246"/>
      <c r="AY306" s="246"/>
      <c r="AZ306" s="246"/>
      <c r="BA306" s="246"/>
    </row>
    <row r="307" spans="1:53" x14ac:dyDescent="0.3">
      <c r="A307" s="246">
        <v>206128</v>
      </c>
      <c r="B307" s="246" t="s">
        <v>2163</v>
      </c>
      <c r="C307" s="246" t="s">
        <v>227</v>
      </c>
      <c r="D307" s="246" t="s">
        <v>227</v>
      </c>
      <c r="E307" s="246" t="s">
        <v>227</v>
      </c>
      <c r="F307" s="246" t="s">
        <v>227</v>
      </c>
      <c r="G307" s="246" t="s">
        <v>227</v>
      </c>
      <c r="H307" s="246" t="s">
        <v>227</v>
      </c>
      <c r="I307" s="246" t="s">
        <v>227</v>
      </c>
      <c r="J307" s="246" t="s">
        <v>227</v>
      </c>
      <c r="K307" s="246" t="s">
        <v>227</v>
      </c>
      <c r="L307" s="246" t="s">
        <v>229</v>
      </c>
      <c r="M307" s="246" t="s">
        <v>227</v>
      </c>
      <c r="N307" s="246" t="s">
        <v>229</v>
      </c>
      <c r="O307" s="246" t="s">
        <v>229</v>
      </c>
      <c r="P307" s="246" t="s">
        <v>229</v>
      </c>
      <c r="Q307" s="246" t="s">
        <v>227</v>
      </c>
      <c r="R307" s="246" t="s">
        <v>229</v>
      </c>
      <c r="S307" s="246" t="s">
        <v>227</v>
      </c>
      <c r="T307" s="246" t="s">
        <v>229</v>
      </c>
      <c r="U307" s="246" t="s">
        <v>227</v>
      </c>
      <c r="V307" s="246" t="s">
        <v>229</v>
      </c>
      <c r="W307" s="246" t="s">
        <v>228</v>
      </c>
      <c r="X307" s="246" t="s">
        <v>229</v>
      </c>
      <c r="Y307" s="246" t="s">
        <v>229</v>
      </c>
      <c r="Z307" s="246" t="s">
        <v>229</v>
      </c>
      <c r="AA307" s="246" t="s">
        <v>229</v>
      </c>
      <c r="AB307" s="246" t="s">
        <v>229</v>
      </c>
      <c r="AC307" s="246" t="s">
        <v>227</v>
      </c>
      <c r="AD307" s="246" t="s">
        <v>229</v>
      </c>
      <c r="AE307" s="246" t="s">
        <v>229</v>
      </c>
      <c r="AF307" s="246" t="s">
        <v>229</v>
      </c>
      <c r="AG307" s="246" t="s">
        <v>229</v>
      </c>
      <c r="AH307" s="246" t="s">
        <v>227</v>
      </c>
      <c r="AI307" s="246" t="s">
        <v>227</v>
      </c>
      <c r="AJ307" s="246" t="s">
        <v>229</v>
      </c>
      <c r="AK307" s="246" t="s">
        <v>227</v>
      </c>
      <c r="AL307" s="246" t="s">
        <v>229</v>
      </c>
      <c r="AM307" s="246" t="s">
        <v>227</v>
      </c>
      <c r="AN307" s="246" t="s">
        <v>229</v>
      </c>
      <c r="AO307" s="246" t="s">
        <v>229</v>
      </c>
      <c r="AP307" s="246" t="s">
        <v>227</v>
      </c>
      <c r="AQ307" s="246"/>
      <c r="AR307" s="246"/>
      <c r="AS307" s="246"/>
      <c r="AT307" s="246"/>
      <c r="AU307" s="246"/>
      <c r="AV307" s="246"/>
      <c r="AW307" s="246"/>
      <c r="AX307" s="246"/>
      <c r="AY307" s="246"/>
      <c r="AZ307" s="246"/>
      <c r="BA307" s="246"/>
    </row>
    <row r="308" spans="1:53" x14ac:dyDescent="0.3">
      <c r="A308" s="246">
        <v>206187</v>
      </c>
      <c r="B308" s="246" t="s">
        <v>2163</v>
      </c>
      <c r="C308" s="246" t="s">
        <v>227</v>
      </c>
      <c r="D308" s="246" t="s">
        <v>229</v>
      </c>
      <c r="E308" s="246" t="s">
        <v>229</v>
      </c>
      <c r="F308" s="246" t="s">
        <v>229</v>
      </c>
      <c r="G308" s="246" t="s">
        <v>227</v>
      </c>
      <c r="H308" s="246" t="s">
        <v>229</v>
      </c>
      <c r="I308" s="246" t="s">
        <v>229</v>
      </c>
      <c r="J308" s="246" t="s">
        <v>227</v>
      </c>
      <c r="K308" s="246" t="s">
        <v>227</v>
      </c>
      <c r="L308" s="246" t="s">
        <v>227</v>
      </c>
      <c r="M308" s="246" t="s">
        <v>229</v>
      </c>
      <c r="N308" s="246" t="s">
        <v>227</v>
      </c>
      <c r="O308" s="246" t="s">
        <v>227</v>
      </c>
      <c r="P308" s="246" t="s">
        <v>229</v>
      </c>
      <c r="Q308" s="246" t="s">
        <v>229</v>
      </c>
      <c r="R308" s="246" t="s">
        <v>229</v>
      </c>
      <c r="S308" s="246" t="s">
        <v>227</v>
      </c>
      <c r="T308" s="246" t="s">
        <v>227</v>
      </c>
      <c r="U308" s="246" t="s">
        <v>227</v>
      </c>
      <c r="V308" s="246" t="s">
        <v>227</v>
      </c>
      <c r="W308" s="246" t="s">
        <v>227</v>
      </c>
      <c r="X308" s="246" t="s">
        <v>227</v>
      </c>
      <c r="Y308" s="246" t="s">
        <v>227</v>
      </c>
      <c r="Z308" s="246" t="s">
        <v>229</v>
      </c>
      <c r="AA308" s="246" t="s">
        <v>227</v>
      </c>
      <c r="AB308" s="246" t="s">
        <v>229</v>
      </c>
      <c r="AC308" s="246" t="s">
        <v>227</v>
      </c>
      <c r="AD308" s="246" t="s">
        <v>229</v>
      </c>
      <c r="AE308" s="246" t="s">
        <v>227</v>
      </c>
      <c r="AF308" s="246" t="s">
        <v>227</v>
      </c>
      <c r="AG308" s="246" t="s">
        <v>229</v>
      </c>
      <c r="AH308" s="246" t="s">
        <v>229</v>
      </c>
      <c r="AI308" s="246" t="s">
        <v>229</v>
      </c>
      <c r="AJ308" s="246" t="s">
        <v>229</v>
      </c>
      <c r="AK308" s="246" t="s">
        <v>229</v>
      </c>
      <c r="AL308" s="246" t="s">
        <v>228</v>
      </c>
      <c r="AM308" s="246" t="s">
        <v>227</v>
      </c>
      <c r="AN308" s="246" t="s">
        <v>229</v>
      </c>
      <c r="AO308" s="246" t="s">
        <v>227</v>
      </c>
      <c r="AP308" s="246" t="s">
        <v>229</v>
      </c>
      <c r="AQ308" s="246"/>
      <c r="AR308" s="246"/>
      <c r="AS308" s="246"/>
      <c r="AT308" s="246"/>
      <c r="AU308" s="246"/>
      <c r="AV308" s="246"/>
      <c r="AW308" s="246"/>
      <c r="AX308" s="246"/>
      <c r="AY308" s="246"/>
      <c r="AZ308" s="246"/>
      <c r="BA308" s="246"/>
    </row>
    <row r="309" spans="1:53" x14ac:dyDescent="0.3">
      <c r="A309" s="246">
        <v>206233</v>
      </c>
      <c r="B309" s="246" t="s">
        <v>2163</v>
      </c>
      <c r="C309" s="246" t="s">
        <v>227</v>
      </c>
      <c r="D309" s="246" t="s">
        <v>227</v>
      </c>
      <c r="E309" s="246" t="s">
        <v>227</v>
      </c>
      <c r="F309" s="246" t="s">
        <v>227</v>
      </c>
      <c r="G309" s="246" t="s">
        <v>227</v>
      </c>
      <c r="H309" s="246" t="s">
        <v>229</v>
      </c>
      <c r="I309" s="246" t="s">
        <v>227</v>
      </c>
      <c r="J309" s="246" t="s">
        <v>229</v>
      </c>
      <c r="K309" s="246" t="s">
        <v>229</v>
      </c>
      <c r="L309" s="246" t="s">
        <v>229</v>
      </c>
      <c r="M309" s="246" t="s">
        <v>229</v>
      </c>
      <c r="N309" s="246" t="s">
        <v>229</v>
      </c>
      <c r="O309" s="246" t="s">
        <v>229</v>
      </c>
      <c r="P309" s="246" t="s">
        <v>229</v>
      </c>
      <c r="Q309" s="246" t="s">
        <v>227</v>
      </c>
      <c r="R309" s="246" t="s">
        <v>227</v>
      </c>
      <c r="S309" s="246" t="s">
        <v>227</v>
      </c>
      <c r="T309" s="246" t="s">
        <v>229</v>
      </c>
      <c r="U309" s="246" t="s">
        <v>229</v>
      </c>
      <c r="V309" s="246" t="s">
        <v>229</v>
      </c>
      <c r="W309" s="246" t="s">
        <v>229</v>
      </c>
      <c r="X309" s="246" t="s">
        <v>227</v>
      </c>
      <c r="Y309" s="246" t="s">
        <v>229</v>
      </c>
      <c r="Z309" s="246" t="s">
        <v>227</v>
      </c>
      <c r="AA309" s="246" t="s">
        <v>229</v>
      </c>
      <c r="AB309" s="246" t="s">
        <v>229</v>
      </c>
      <c r="AC309" s="246" t="s">
        <v>229</v>
      </c>
      <c r="AD309" s="246" t="s">
        <v>229</v>
      </c>
      <c r="AE309" s="246" t="s">
        <v>227</v>
      </c>
      <c r="AF309" s="246" t="s">
        <v>227</v>
      </c>
      <c r="AG309" s="246" t="s">
        <v>227</v>
      </c>
      <c r="AH309" s="246" t="s">
        <v>227</v>
      </c>
      <c r="AI309" s="246" t="s">
        <v>227</v>
      </c>
      <c r="AJ309" s="246" t="s">
        <v>229</v>
      </c>
      <c r="AK309" s="246" t="s">
        <v>229</v>
      </c>
      <c r="AL309" s="246" t="s">
        <v>227</v>
      </c>
      <c r="AM309" s="246" t="s">
        <v>227</v>
      </c>
      <c r="AN309" s="246" t="s">
        <v>227</v>
      </c>
      <c r="AO309" s="246" t="s">
        <v>228</v>
      </c>
      <c r="AP309" s="246" t="s">
        <v>227</v>
      </c>
      <c r="AQ309" s="246"/>
      <c r="AR309" s="246"/>
      <c r="AS309" s="246"/>
      <c r="AT309" s="246"/>
      <c r="AU309" s="246"/>
      <c r="AV309" s="246"/>
      <c r="AW309" s="246"/>
      <c r="AX309" s="246"/>
      <c r="AY309" s="246"/>
      <c r="AZ309" s="246"/>
      <c r="BA309" s="246"/>
    </row>
    <row r="310" spans="1:53" x14ac:dyDescent="0.3">
      <c r="A310" s="246">
        <v>206358</v>
      </c>
      <c r="B310" s="246" t="s">
        <v>2163</v>
      </c>
      <c r="C310" s="246" t="s">
        <v>227</v>
      </c>
      <c r="D310" s="246" t="s">
        <v>227</v>
      </c>
      <c r="E310" s="246" t="s">
        <v>227</v>
      </c>
      <c r="F310" s="246" t="s">
        <v>229</v>
      </c>
      <c r="G310" s="246" t="s">
        <v>227</v>
      </c>
      <c r="H310" s="246" t="s">
        <v>227</v>
      </c>
      <c r="I310" s="246" t="s">
        <v>227</v>
      </c>
      <c r="J310" s="246" t="s">
        <v>227</v>
      </c>
      <c r="K310" s="246" t="s">
        <v>227</v>
      </c>
      <c r="L310" s="246" t="s">
        <v>229</v>
      </c>
      <c r="M310" s="246" t="s">
        <v>227</v>
      </c>
      <c r="N310" s="246" t="s">
        <v>227</v>
      </c>
      <c r="O310" s="246" t="s">
        <v>227</v>
      </c>
      <c r="P310" s="246" t="s">
        <v>229</v>
      </c>
      <c r="Q310" s="246" t="s">
        <v>227</v>
      </c>
      <c r="R310" s="246" t="s">
        <v>227</v>
      </c>
      <c r="S310" s="246" t="s">
        <v>229</v>
      </c>
      <c r="T310" s="246" t="s">
        <v>227</v>
      </c>
      <c r="U310" s="246" t="s">
        <v>227</v>
      </c>
      <c r="V310" s="246" t="s">
        <v>227</v>
      </c>
      <c r="W310" s="246" t="s">
        <v>229</v>
      </c>
      <c r="X310" s="246" t="s">
        <v>229</v>
      </c>
      <c r="Y310" s="246" t="s">
        <v>227</v>
      </c>
      <c r="Z310" s="246" t="s">
        <v>229</v>
      </c>
      <c r="AA310" s="246" t="s">
        <v>229</v>
      </c>
      <c r="AB310" s="246" t="s">
        <v>227</v>
      </c>
      <c r="AC310" s="246" t="s">
        <v>229</v>
      </c>
      <c r="AD310" s="246" t="s">
        <v>227</v>
      </c>
      <c r="AE310" s="246" t="s">
        <v>227</v>
      </c>
      <c r="AF310" s="246" t="s">
        <v>229</v>
      </c>
      <c r="AG310" s="246" t="s">
        <v>229</v>
      </c>
      <c r="AH310" s="246" t="s">
        <v>227</v>
      </c>
      <c r="AI310" s="246" t="s">
        <v>229</v>
      </c>
      <c r="AJ310" s="246" t="s">
        <v>229</v>
      </c>
      <c r="AK310" s="246" t="s">
        <v>227</v>
      </c>
      <c r="AL310" s="246" t="s">
        <v>227</v>
      </c>
      <c r="AM310" s="246" t="s">
        <v>227</v>
      </c>
      <c r="AN310" s="246" t="s">
        <v>227</v>
      </c>
      <c r="AO310" s="246" t="s">
        <v>229</v>
      </c>
      <c r="AP310" s="246" t="s">
        <v>227</v>
      </c>
      <c r="AQ310" s="246"/>
      <c r="AR310" s="246"/>
      <c r="AS310" s="246"/>
      <c r="AT310" s="246"/>
      <c r="AU310" s="246"/>
      <c r="AV310" s="246"/>
      <c r="AW310" s="246"/>
      <c r="AX310" s="246"/>
      <c r="AY310" s="246"/>
      <c r="AZ310" s="246"/>
      <c r="BA310" s="246"/>
    </row>
    <row r="311" spans="1:53" x14ac:dyDescent="0.3">
      <c r="A311" s="246">
        <v>206371</v>
      </c>
      <c r="B311" s="246" t="s">
        <v>2163</v>
      </c>
      <c r="C311" s="246" t="s">
        <v>229</v>
      </c>
      <c r="D311" s="246" t="s">
        <v>227</v>
      </c>
      <c r="E311" s="246" t="s">
        <v>227</v>
      </c>
      <c r="F311" s="246" t="s">
        <v>229</v>
      </c>
      <c r="G311" s="246" t="s">
        <v>229</v>
      </c>
      <c r="H311" s="246" t="s">
        <v>229</v>
      </c>
      <c r="I311" s="246" t="s">
        <v>227</v>
      </c>
      <c r="J311" s="246" t="s">
        <v>227</v>
      </c>
      <c r="K311" s="246" t="s">
        <v>229</v>
      </c>
      <c r="L311" s="246" t="s">
        <v>229</v>
      </c>
      <c r="M311" s="246" t="s">
        <v>227</v>
      </c>
      <c r="N311" s="246" t="s">
        <v>229</v>
      </c>
      <c r="O311" s="246" t="s">
        <v>229</v>
      </c>
      <c r="P311" s="246" t="s">
        <v>229</v>
      </c>
      <c r="Q311" s="246" t="s">
        <v>227</v>
      </c>
      <c r="R311" s="246" t="s">
        <v>228</v>
      </c>
      <c r="S311" s="246" t="s">
        <v>227</v>
      </c>
      <c r="T311" s="246" t="s">
        <v>229</v>
      </c>
      <c r="U311" s="246" t="s">
        <v>229</v>
      </c>
      <c r="V311" s="246" t="s">
        <v>229</v>
      </c>
      <c r="W311" s="246" t="s">
        <v>229</v>
      </c>
      <c r="X311" s="246" t="s">
        <v>229</v>
      </c>
      <c r="Y311" s="246" t="s">
        <v>227</v>
      </c>
      <c r="Z311" s="246" t="s">
        <v>229</v>
      </c>
      <c r="AA311" s="246" t="s">
        <v>229</v>
      </c>
      <c r="AB311" s="246" t="s">
        <v>229</v>
      </c>
      <c r="AC311" s="246" t="s">
        <v>229</v>
      </c>
      <c r="AD311" s="246" t="s">
        <v>229</v>
      </c>
      <c r="AE311" s="246" t="s">
        <v>229</v>
      </c>
      <c r="AF311" s="246" t="s">
        <v>229</v>
      </c>
      <c r="AG311" s="246" t="s">
        <v>227</v>
      </c>
      <c r="AH311" s="246" t="s">
        <v>227</v>
      </c>
      <c r="AI311" s="246" t="s">
        <v>227</v>
      </c>
      <c r="AJ311" s="246" t="s">
        <v>227</v>
      </c>
      <c r="AK311" s="246" t="s">
        <v>227</v>
      </c>
      <c r="AL311" s="246" t="s">
        <v>227</v>
      </c>
      <c r="AM311" s="246" t="s">
        <v>227</v>
      </c>
      <c r="AN311" s="246" t="s">
        <v>227</v>
      </c>
      <c r="AO311" s="246" t="s">
        <v>227</v>
      </c>
      <c r="AP311" s="246" t="s">
        <v>227</v>
      </c>
      <c r="AQ311" s="246"/>
      <c r="AR311" s="246"/>
      <c r="AS311" s="246"/>
      <c r="AT311" s="246"/>
      <c r="AU311" s="246"/>
      <c r="AV311" s="246"/>
      <c r="AW311" s="246"/>
      <c r="AX311" s="246"/>
      <c r="AY311" s="246"/>
      <c r="AZ311" s="246"/>
      <c r="BA311" s="246"/>
    </row>
    <row r="312" spans="1:53" x14ac:dyDescent="0.3">
      <c r="A312" s="246">
        <v>206445</v>
      </c>
      <c r="B312" s="246" t="s">
        <v>2163</v>
      </c>
      <c r="C312" s="246" t="s">
        <v>227</v>
      </c>
      <c r="D312" s="246" t="s">
        <v>228</v>
      </c>
      <c r="E312" s="246" t="s">
        <v>228</v>
      </c>
      <c r="F312" s="246" t="s">
        <v>228</v>
      </c>
      <c r="G312" s="246" t="s">
        <v>228</v>
      </c>
      <c r="H312" s="246" t="s">
        <v>227</v>
      </c>
      <c r="I312" s="246" t="s">
        <v>228</v>
      </c>
      <c r="J312" s="246" t="s">
        <v>228</v>
      </c>
      <c r="K312" s="246" t="s">
        <v>228</v>
      </c>
      <c r="L312" s="246" t="s">
        <v>228</v>
      </c>
      <c r="M312" s="246" t="s">
        <v>228</v>
      </c>
      <c r="N312" s="246" t="s">
        <v>228</v>
      </c>
      <c r="O312" s="246" t="s">
        <v>228</v>
      </c>
      <c r="P312" s="246" t="s">
        <v>229</v>
      </c>
      <c r="Q312" s="246" t="s">
        <v>227</v>
      </c>
      <c r="R312" s="246" t="s">
        <v>229</v>
      </c>
      <c r="S312" s="246" t="s">
        <v>227</v>
      </c>
      <c r="T312" s="246" t="s">
        <v>228</v>
      </c>
      <c r="U312" s="246" t="s">
        <v>228</v>
      </c>
      <c r="V312" s="246" t="s">
        <v>228</v>
      </c>
      <c r="W312" s="246" t="s">
        <v>229</v>
      </c>
      <c r="X312" s="246" t="s">
        <v>227</v>
      </c>
      <c r="Y312" s="246" t="s">
        <v>229</v>
      </c>
      <c r="Z312" s="246" t="s">
        <v>229</v>
      </c>
      <c r="AA312" s="246" t="s">
        <v>229</v>
      </c>
      <c r="AB312" s="246" t="s">
        <v>229</v>
      </c>
      <c r="AC312" s="246" t="s">
        <v>229</v>
      </c>
      <c r="AD312" s="246" t="s">
        <v>229</v>
      </c>
      <c r="AE312" s="246" t="s">
        <v>227</v>
      </c>
      <c r="AF312" s="246" t="s">
        <v>227</v>
      </c>
      <c r="AG312" s="246" t="s">
        <v>229</v>
      </c>
      <c r="AH312" s="246" t="s">
        <v>227</v>
      </c>
      <c r="AI312" s="246" t="s">
        <v>227</v>
      </c>
      <c r="AJ312" s="246" t="s">
        <v>229</v>
      </c>
      <c r="AK312" s="246" t="s">
        <v>229</v>
      </c>
      <c r="AL312" s="246" t="s">
        <v>227</v>
      </c>
      <c r="AM312" s="246" t="s">
        <v>227</v>
      </c>
      <c r="AN312" s="246" t="s">
        <v>229</v>
      </c>
      <c r="AO312" s="246" t="s">
        <v>227</v>
      </c>
      <c r="AP312" s="246" t="s">
        <v>229</v>
      </c>
      <c r="AQ312" s="246"/>
      <c r="AR312" s="246"/>
      <c r="AS312" s="246"/>
      <c r="AT312" s="246"/>
      <c r="AU312" s="246"/>
      <c r="AV312" s="246"/>
      <c r="AW312" s="246"/>
      <c r="AX312" s="246"/>
      <c r="AY312" s="246"/>
      <c r="AZ312" s="246"/>
      <c r="BA312" s="246"/>
    </row>
    <row r="313" spans="1:53" x14ac:dyDescent="0.3">
      <c r="A313" s="246">
        <v>206499</v>
      </c>
      <c r="B313" s="246" t="s">
        <v>2163</v>
      </c>
      <c r="C313" s="246" t="s">
        <v>229</v>
      </c>
      <c r="D313" s="246" t="s">
        <v>227</v>
      </c>
      <c r="E313" s="246" t="s">
        <v>227</v>
      </c>
      <c r="F313" s="246" t="s">
        <v>229</v>
      </c>
      <c r="G313" s="246" t="s">
        <v>227</v>
      </c>
      <c r="H313" s="246" t="s">
        <v>227</v>
      </c>
      <c r="I313" s="246" t="s">
        <v>227</v>
      </c>
      <c r="J313" s="246" t="s">
        <v>227</v>
      </c>
      <c r="K313" s="246" t="s">
        <v>227</v>
      </c>
      <c r="L313" s="246" t="s">
        <v>227</v>
      </c>
      <c r="M313" s="246" t="s">
        <v>227</v>
      </c>
      <c r="N313" s="246" t="s">
        <v>229</v>
      </c>
      <c r="O313" s="246" t="s">
        <v>229</v>
      </c>
      <c r="P313" s="246" t="s">
        <v>227</v>
      </c>
      <c r="Q313" s="246" t="s">
        <v>227</v>
      </c>
      <c r="R313" s="246" t="s">
        <v>227</v>
      </c>
      <c r="S313" s="246" t="s">
        <v>229</v>
      </c>
      <c r="T313" s="246" t="s">
        <v>229</v>
      </c>
      <c r="U313" s="246" t="s">
        <v>229</v>
      </c>
      <c r="V313" s="246" t="s">
        <v>229</v>
      </c>
      <c r="W313" s="246" t="s">
        <v>227</v>
      </c>
      <c r="X313" s="246" t="s">
        <v>227</v>
      </c>
      <c r="Y313" s="246" t="s">
        <v>227</v>
      </c>
      <c r="Z313" s="246" t="s">
        <v>227</v>
      </c>
      <c r="AA313" s="246" t="s">
        <v>229</v>
      </c>
      <c r="AB313" s="246" t="s">
        <v>227</v>
      </c>
      <c r="AC313" s="246" t="s">
        <v>227</v>
      </c>
      <c r="AD313" s="246" t="s">
        <v>228</v>
      </c>
      <c r="AE313" s="246" t="s">
        <v>227</v>
      </c>
      <c r="AF313" s="246" t="s">
        <v>227</v>
      </c>
      <c r="AG313" s="246" t="s">
        <v>227</v>
      </c>
      <c r="AH313" s="246" t="s">
        <v>227</v>
      </c>
      <c r="AI313" s="246" t="s">
        <v>227</v>
      </c>
      <c r="AJ313" s="246" t="s">
        <v>229</v>
      </c>
      <c r="AK313" s="246" t="s">
        <v>227</v>
      </c>
      <c r="AL313" s="246" t="s">
        <v>227</v>
      </c>
      <c r="AM313" s="246" t="s">
        <v>228</v>
      </c>
      <c r="AN313" s="246" t="s">
        <v>229</v>
      </c>
      <c r="AO313" s="246" t="s">
        <v>227</v>
      </c>
      <c r="AP313" s="246" t="s">
        <v>229</v>
      </c>
      <c r="AQ313" s="246"/>
      <c r="AR313" s="246"/>
      <c r="AS313" s="246"/>
      <c r="AT313" s="246"/>
      <c r="AU313" s="246"/>
      <c r="AV313" s="246"/>
      <c r="AW313" s="246"/>
      <c r="AX313" s="246"/>
      <c r="AY313" s="246"/>
      <c r="AZ313" s="246"/>
      <c r="BA313" s="246"/>
    </row>
    <row r="314" spans="1:53" x14ac:dyDescent="0.3">
      <c r="A314" s="246">
        <v>206537</v>
      </c>
      <c r="B314" s="246" t="s">
        <v>2163</v>
      </c>
      <c r="C314" s="246" t="s">
        <v>227</v>
      </c>
      <c r="D314" s="246" t="s">
        <v>229</v>
      </c>
      <c r="E314" s="246" t="s">
        <v>227</v>
      </c>
      <c r="F314" s="246" t="s">
        <v>229</v>
      </c>
      <c r="G314" s="246" t="s">
        <v>229</v>
      </c>
      <c r="H314" s="246" t="s">
        <v>229</v>
      </c>
      <c r="I314" s="246" t="s">
        <v>227</v>
      </c>
      <c r="J314" s="246" t="s">
        <v>229</v>
      </c>
      <c r="K314" s="246" t="s">
        <v>227</v>
      </c>
      <c r="L314" s="246" t="s">
        <v>227</v>
      </c>
      <c r="M314" s="246" t="s">
        <v>229</v>
      </c>
      <c r="N314" s="246" t="s">
        <v>229</v>
      </c>
      <c r="O314" s="246" t="s">
        <v>229</v>
      </c>
      <c r="P314" s="246" t="s">
        <v>229</v>
      </c>
      <c r="Q314" s="246" t="s">
        <v>229</v>
      </c>
      <c r="R314" s="246" t="s">
        <v>229</v>
      </c>
      <c r="S314" s="246" t="s">
        <v>227</v>
      </c>
      <c r="T314" s="246" t="s">
        <v>229</v>
      </c>
      <c r="U314" s="246" t="s">
        <v>229</v>
      </c>
      <c r="V314" s="246" t="s">
        <v>229</v>
      </c>
      <c r="W314" s="246" t="s">
        <v>229</v>
      </c>
      <c r="X314" s="246" t="s">
        <v>227</v>
      </c>
      <c r="Y314" s="246" t="s">
        <v>229</v>
      </c>
      <c r="Z314" s="246" t="s">
        <v>229</v>
      </c>
      <c r="AA314" s="246" t="s">
        <v>229</v>
      </c>
      <c r="AB314" s="246" t="s">
        <v>229</v>
      </c>
      <c r="AC314" s="246" t="s">
        <v>227</v>
      </c>
      <c r="AD314" s="246" t="s">
        <v>229</v>
      </c>
      <c r="AE314" s="246" t="s">
        <v>227</v>
      </c>
      <c r="AF314" s="246" t="s">
        <v>227</v>
      </c>
      <c r="AG314" s="246" t="s">
        <v>228</v>
      </c>
      <c r="AH314" s="246" t="s">
        <v>229</v>
      </c>
      <c r="AI314" s="246" t="s">
        <v>228</v>
      </c>
      <c r="AJ314" s="246" t="s">
        <v>229</v>
      </c>
      <c r="AK314" s="246" t="s">
        <v>229</v>
      </c>
      <c r="AL314" s="246" t="s">
        <v>228</v>
      </c>
      <c r="AM314" s="246" t="s">
        <v>228</v>
      </c>
      <c r="AN314" s="246" t="s">
        <v>228</v>
      </c>
      <c r="AO314" s="246" t="s">
        <v>227</v>
      </c>
      <c r="AP314" s="246" t="s">
        <v>229</v>
      </c>
      <c r="AQ314" s="246"/>
      <c r="AR314" s="246"/>
      <c r="AS314" s="246"/>
      <c r="AT314" s="246"/>
      <c r="AU314" s="246"/>
      <c r="AV314" s="246"/>
      <c r="AW314" s="246"/>
      <c r="AX314" s="246"/>
      <c r="AY314" s="246"/>
      <c r="AZ314" s="246"/>
      <c r="BA314" s="246"/>
    </row>
    <row r="315" spans="1:53" x14ac:dyDescent="0.3">
      <c r="A315" s="246">
        <v>206572</v>
      </c>
      <c r="B315" s="246" t="s">
        <v>2163</v>
      </c>
      <c r="C315" s="246" t="s">
        <v>228</v>
      </c>
      <c r="D315" s="246" t="s">
        <v>228</v>
      </c>
      <c r="E315" s="246" t="s">
        <v>228</v>
      </c>
      <c r="F315" s="246" t="s">
        <v>228</v>
      </c>
      <c r="G315" s="246" t="s">
        <v>228</v>
      </c>
      <c r="H315" s="246" t="s">
        <v>229</v>
      </c>
      <c r="I315" s="246" t="s">
        <v>228</v>
      </c>
      <c r="J315" s="246" t="s">
        <v>228</v>
      </c>
      <c r="K315" s="246" t="s">
        <v>228</v>
      </c>
      <c r="L315" s="246" t="s">
        <v>228</v>
      </c>
      <c r="M315" s="246" t="s">
        <v>228</v>
      </c>
      <c r="N315" s="246" t="s">
        <v>228</v>
      </c>
      <c r="O315" s="246" t="s">
        <v>228</v>
      </c>
      <c r="P315" s="246" t="s">
        <v>228</v>
      </c>
      <c r="Q315" s="246" t="s">
        <v>228</v>
      </c>
      <c r="R315" s="246" t="s">
        <v>228</v>
      </c>
      <c r="S315" s="246" t="s">
        <v>228</v>
      </c>
      <c r="T315" s="246" t="s">
        <v>228</v>
      </c>
      <c r="U315" s="246" t="s">
        <v>228</v>
      </c>
      <c r="V315" s="246" t="s">
        <v>227</v>
      </c>
      <c r="W315" s="246" t="s">
        <v>228</v>
      </c>
      <c r="X315" s="246" t="s">
        <v>227</v>
      </c>
      <c r="Y315" s="246" t="s">
        <v>227</v>
      </c>
      <c r="Z315" s="246" t="s">
        <v>227</v>
      </c>
      <c r="AA315" s="246" t="s">
        <v>228</v>
      </c>
      <c r="AB315" s="246" t="s">
        <v>229</v>
      </c>
      <c r="AC315" s="246" t="s">
        <v>229</v>
      </c>
      <c r="AD315" s="246" t="s">
        <v>228</v>
      </c>
      <c r="AE315" s="246" t="s">
        <v>228</v>
      </c>
      <c r="AF315" s="246" t="s">
        <v>227</v>
      </c>
      <c r="AG315" s="246" t="s">
        <v>229</v>
      </c>
      <c r="AH315" s="246" t="s">
        <v>227</v>
      </c>
      <c r="AI315" s="246" t="s">
        <v>227</v>
      </c>
      <c r="AJ315" s="246" t="s">
        <v>229</v>
      </c>
      <c r="AK315" s="246" t="s">
        <v>229</v>
      </c>
      <c r="AL315" s="246" t="s">
        <v>229</v>
      </c>
      <c r="AM315" s="246" t="s">
        <v>227</v>
      </c>
      <c r="AN315" s="246" t="s">
        <v>229</v>
      </c>
      <c r="AO315" s="246" t="s">
        <v>229</v>
      </c>
      <c r="AP315" s="246" t="s">
        <v>227</v>
      </c>
      <c r="AQ315" s="246"/>
      <c r="AR315" s="246"/>
      <c r="AS315" s="246"/>
      <c r="AT315" s="246"/>
      <c r="AU315" s="246"/>
      <c r="AV315" s="246"/>
      <c r="AW315" s="246"/>
      <c r="AX315" s="246"/>
      <c r="AY315" s="246"/>
      <c r="AZ315" s="246"/>
      <c r="BA315" s="246"/>
    </row>
    <row r="316" spans="1:53" x14ac:dyDescent="0.3">
      <c r="A316" s="246">
        <v>206585</v>
      </c>
      <c r="B316" s="246" t="s">
        <v>2163</v>
      </c>
      <c r="C316" s="246" t="s">
        <v>228</v>
      </c>
      <c r="D316" s="246" t="s">
        <v>228</v>
      </c>
      <c r="E316" s="246" t="s">
        <v>228</v>
      </c>
      <c r="F316" s="246" t="s">
        <v>228</v>
      </c>
      <c r="G316" s="246" t="s">
        <v>228</v>
      </c>
      <c r="H316" s="246" t="s">
        <v>228</v>
      </c>
      <c r="I316" s="246" t="s">
        <v>228</v>
      </c>
      <c r="J316" s="246" t="s">
        <v>228</v>
      </c>
      <c r="K316" s="246" t="s">
        <v>228</v>
      </c>
      <c r="L316" s="246" t="s">
        <v>228</v>
      </c>
      <c r="M316" s="246" t="s">
        <v>228</v>
      </c>
      <c r="N316" s="246" t="s">
        <v>228</v>
      </c>
      <c r="O316" s="246" t="s">
        <v>228</v>
      </c>
      <c r="P316" s="246" t="s">
        <v>228</v>
      </c>
      <c r="Q316" s="246" t="s">
        <v>227</v>
      </c>
      <c r="R316" s="246" t="s">
        <v>227</v>
      </c>
      <c r="S316" s="246" t="s">
        <v>227</v>
      </c>
      <c r="T316" s="246" t="s">
        <v>229</v>
      </c>
      <c r="U316" s="246" t="s">
        <v>227</v>
      </c>
      <c r="V316" s="246" t="s">
        <v>229</v>
      </c>
      <c r="W316" s="246" t="s">
        <v>229</v>
      </c>
      <c r="X316" s="246" t="s">
        <v>229</v>
      </c>
      <c r="Y316" s="246" t="s">
        <v>229</v>
      </c>
      <c r="Z316" s="246" t="s">
        <v>227</v>
      </c>
      <c r="AA316" s="246" t="s">
        <v>229</v>
      </c>
      <c r="AB316" s="246" t="s">
        <v>229</v>
      </c>
      <c r="AC316" s="246" t="s">
        <v>229</v>
      </c>
      <c r="AD316" s="246" t="s">
        <v>229</v>
      </c>
      <c r="AE316" s="246" t="s">
        <v>229</v>
      </c>
      <c r="AF316" s="246" t="s">
        <v>227</v>
      </c>
      <c r="AG316" s="246" t="s">
        <v>227</v>
      </c>
      <c r="AH316" s="246" t="s">
        <v>227</v>
      </c>
      <c r="AI316" s="246" t="s">
        <v>227</v>
      </c>
      <c r="AJ316" s="246" t="s">
        <v>227</v>
      </c>
      <c r="AK316" s="246" t="s">
        <v>229</v>
      </c>
      <c r="AL316" s="246" t="s">
        <v>227</v>
      </c>
      <c r="AM316" s="246" t="s">
        <v>229</v>
      </c>
      <c r="AN316" s="246" t="s">
        <v>227</v>
      </c>
      <c r="AO316" s="246" t="s">
        <v>227</v>
      </c>
      <c r="AP316" s="246" t="s">
        <v>227</v>
      </c>
      <c r="AQ316" s="246"/>
      <c r="AR316" s="246"/>
      <c r="AS316" s="246"/>
      <c r="AT316" s="246"/>
      <c r="AU316" s="246"/>
      <c r="AV316" s="246"/>
      <c r="AW316" s="246"/>
      <c r="AX316" s="246"/>
      <c r="AY316" s="246"/>
      <c r="AZ316" s="246"/>
      <c r="BA316" s="246"/>
    </row>
    <row r="317" spans="1:53" x14ac:dyDescent="0.3">
      <c r="A317" s="246">
        <v>206598</v>
      </c>
      <c r="B317" s="246" t="s">
        <v>2163</v>
      </c>
      <c r="C317" s="246" t="s">
        <v>227</v>
      </c>
      <c r="D317" s="246" t="s">
        <v>227</v>
      </c>
      <c r="E317" s="246" t="s">
        <v>227</v>
      </c>
      <c r="F317" s="246" t="s">
        <v>229</v>
      </c>
      <c r="G317" s="246" t="s">
        <v>227</v>
      </c>
      <c r="H317" s="246" t="s">
        <v>229</v>
      </c>
      <c r="I317" s="246" t="s">
        <v>229</v>
      </c>
      <c r="J317" s="246" t="s">
        <v>227</v>
      </c>
      <c r="K317" s="246" t="s">
        <v>227</v>
      </c>
      <c r="L317" s="246" t="s">
        <v>227</v>
      </c>
      <c r="M317" s="246" t="s">
        <v>227</v>
      </c>
      <c r="N317" s="246" t="s">
        <v>227</v>
      </c>
      <c r="O317" s="246" t="s">
        <v>229</v>
      </c>
      <c r="P317" s="246" t="s">
        <v>227</v>
      </c>
      <c r="Q317" s="246" t="s">
        <v>227</v>
      </c>
      <c r="R317" s="246" t="s">
        <v>227</v>
      </c>
      <c r="S317" s="246" t="s">
        <v>227</v>
      </c>
      <c r="T317" s="246" t="s">
        <v>227</v>
      </c>
      <c r="U317" s="246" t="s">
        <v>229</v>
      </c>
      <c r="V317" s="246" t="s">
        <v>227</v>
      </c>
      <c r="W317" s="246" t="s">
        <v>229</v>
      </c>
      <c r="X317" s="246" t="s">
        <v>229</v>
      </c>
      <c r="Y317" s="246" t="s">
        <v>227</v>
      </c>
      <c r="Z317" s="246" t="s">
        <v>227</v>
      </c>
      <c r="AA317" s="246" t="s">
        <v>229</v>
      </c>
      <c r="AB317" s="246" t="s">
        <v>229</v>
      </c>
      <c r="AC317" s="246" t="s">
        <v>227</v>
      </c>
      <c r="AD317" s="246" t="s">
        <v>229</v>
      </c>
      <c r="AE317" s="246" t="s">
        <v>227</v>
      </c>
      <c r="AF317" s="246" t="s">
        <v>227</v>
      </c>
      <c r="AG317" s="246" t="s">
        <v>227</v>
      </c>
      <c r="AH317" s="246" t="s">
        <v>229</v>
      </c>
      <c r="AI317" s="246" t="s">
        <v>229</v>
      </c>
      <c r="AJ317" s="246" t="s">
        <v>229</v>
      </c>
      <c r="AK317" s="246" t="s">
        <v>227</v>
      </c>
      <c r="AL317" s="246" t="s">
        <v>227</v>
      </c>
      <c r="AM317" s="246" t="s">
        <v>229</v>
      </c>
      <c r="AN317" s="246" t="s">
        <v>227</v>
      </c>
      <c r="AO317" s="246" t="s">
        <v>227</v>
      </c>
      <c r="AP317" s="246" t="s">
        <v>227</v>
      </c>
      <c r="AQ317" s="246"/>
      <c r="AR317" s="246"/>
      <c r="AS317" s="246"/>
      <c r="AT317" s="246"/>
      <c r="AU317" s="246"/>
      <c r="AV317" s="246"/>
      <c r="AW317" s="246"/>
      <c r="AX317" s="246"/>
      <c r="AY317" s="246"/>
      <c r="AZ317" s="246"/>
      <c r="BA317" s="246"/>
    </row>
    <row r="318" spans="1:53" x14ac:dyDescent="0.3">
      <c r="A318" s="246">
        <v>206623</v>
      </c>
      <c r="B318" s="246" t="s">
        <v>2163</v>
      </c>
      <c r="C318" s="246" t="s">
        <v>227</v>
      </c>
      <c r="D318" s="246" t="s">
        <v>227</v>
      </c>
      <c r="E318" s="246" t="s">
        <v>227</v>
      </c>
      <c r="F318" s="246" t="s">
        <v>229</v>
      </c>
      <c r="G318" s="246" t="s">
        <v>229</v>
      </c>
      <c r="H318" s="246" t="s">
        <v>227</v>
      </c>
      <c r="I318" s="246" t="s">
        <v>227</v>
      </c>
      <c r="J318" s="246" t="s">
        <v>227</v>
      </c>
      <c r="K318" s="246" t="s">
        <v>227</v>
      </c>
      <c r="L318" s="246" t="s">
        <v>229</v>
      </c>
      <c r="M318" s="246" t="s">
        <v>229</v>
      </c>
      <c r="N318" s="246" t="s">
        <v>229</v>
      </c>
      <c r="O318" s="246" t="s">
        <v>229</v>
      </c>
      <c r="P318" s="246" t="s">
        <v>228</v>
      </c>
      <c r="Q318" s="246" t="s">
        <v>227</v>
      </c>
      <c r="R318" s="246" t="s">
        <v>229</v>
      </c>
      <c r="S318" s="246" t="s">
        <v>227</v>
      </c>
      <c r="T318" s="246" t="s">
        <v>229</v>
      </c>
      <c r="U318" s="246" t="s">
        <v>227</v>
      </c>
      <c r="V318" s="246" t="s">
        <v>227</v>
      </c>
      <c r="W318" s="246" t="s">
        <v>229</v>
      </c>
      <c r="X318" s="246" t="s">
        <v>227</v>
      </c>
      <c r="Y318" s="246" t="s">
        <v>229</v>
      </c>
      <c r="Z318" s="246" t="s">
        <v>229</v>
      </c>
      <c r="AA318" s="246" t="s">
        <v>229</v>
      </c>
      <c r="AB318" s="246" t="s">
        <v>229</v>
      </c>
      <c r="AC318" s="246" t="s">
        <v>227</v>
      </c>
      <c r="AD318" s="246" t="s">
        <v>229</v>
      </c>
      <c r="AE318" s="246" t="s">
        <v>227</v>
      </c>
      <c r="AF318" s="246" t="s">
        <v>227</v>
      </c>
      <c r="AG318" s="246" t="s">
        <v>228</v>
      </c>
      <c r="AH318" s="246" t="s">
        <v>227</v>
      </c>
      <c r="AI318" s="246" t="s">
        <v>229</v>
      </c>
      <c r="AJ318" s="246" t="s">
        <v>227</v>
      </c>
      <c r="AK318" s="246" t="s">
        <v>227</v>
      </c>
      <c r="AL318" s="246" t="s">
        <v>227</v>
      </c>
      <c r="AM318" s="246" t="s">
        <v>227</v>
      </c>
      <c r="AN318" s="246" t="s">
        <v>227</v>
      </c>
      <c r="AO318" s="246" t="s">
        <v>229</v>
      </c>
      <c r="AP318" s="246" t="s">
        <v>227</v>
      </c>
      <c r="AQ318" s="246"/>
      <c r="AR318" s="246"/>
      <c r="AS318" s="246"/>
      <c r="AT318" s="246"/>
      <c r="AU318" s="246"/>
      <c r="AV318" s="246"/>
      <c r="AW318" s="246"/>
      <c r="AX318" s="246"/>
      <c r="AY318" s="246"/>
      <c r="AZ318" s="246"/>
      <c r="BA318" s="246"/>
    </row>
    <row r="319" spans="1:53" x14ac:dyDescent="0.3">
      <c r="A319" s="246">
        <v>206634</v>
      </c>
      <c r="B319" s="246" t="s">
        <v>2163</v>
      </c>
      <c r="C319" s="246" t="s">
        <v>227</v>
      </c>
      <c r="D319" s="246" t="s">
        <v>227</v>
      </c>
      <c r="E319" s="246" t="s">
        <v>227</v>
      </c>
      <c r="F319" s="246" t="s">
        <v>229</v>
      </c>
      <c r="G319" s="246" t="s">
        <v>229</v>
      </c>
      <c r="H319" s="246" t="s">
        <v>229</v>
      </c>
      <c r="I319" s="246" t="s">
        <v>227</v>
      </c>
      <c r="J319" s="246" t="s">
        <v>227</v>
      </c>
      <c r="K319" s="246" t="s">
        <v>227</v>
      </c>
      <c r="L319" s="246" t="s">
        <v>227</v>
      </c>
      <c r="M319" s="246" t="s">
        <v>229</v>
      </c>
      <c r="N319" s="246" t="s">
        <v>229</v>
      </c>
      <c r="O319" s="246" t="s">
        <v>229</v>
      </c>
      <c r="P319" s="246" t="s">
        <v>229</v>
      </c>
      <c r="Q319" s="246" t="s">
        <v>229</v>
      </c>
      <c r="R319" s="246" t="s">
        <v>229</v>
      </c>
      <c r="S319" s="246" t="s">
        <v>227</v>
      </c>
      <c r="T319" s="246" t="s">
        <v>229</v>
      </c>
      <c r="U319" s="246" t="s">
        <v>227</v>
      </c>
      <c r="V319" s="246" t="s">
        <v>227</v>
      </c>
      <c r="W319" s="246" t="s">
        <v>227</v>
      </c>
      <c r="X319" s="246" t="s">
        <v>229</v>
      </c>
      <c r="Y319" s="246" t="s">
        <v>227</v>
      </c>
      <c r="Z319" s="246" t="s">
        <v>227</v>
      </c>
      <c r="AA319" s="246" t="s">
        <v>227</v>
      </c>
      <c r="AB319" s="246" t="s">
        <v>229</v>
      </c>
      <c r="AC319" s="246" t="s">
        <v>229</v>
      </c>
      <c r="AD319" s="246" t="s">
        <v>227</v>
      </c>
      <c r="AE319" s="246" t="s">
        <v>227</v>
      </c>
      <c r="AF319" s="246" t="s">
        <v>229</v>
      </c>
      <c r="AG319" s="246" t="s">
        <v>229</v>
      </c>
      <c r="AH319" s="246" t="s">
        <v>229</v>
      </c>
      <c r="AI319" s="246" t="s">
        <v>229</v>
      </c>
      <c r="AJ319" s="246" t="s">
        <v>229</v>
      </c>
      <c r="AK319" s="246" t="s">
        <v>227</v>
      </c>
      <c r="AL319" s="246" t="s">
        <v>229</v>
      </c>
      <c r="AM319" s="246" t="s">
        <v>229</v>
      </c>
      <c r="AN319" s="246" t="s">
        <v>229</v>
      </c>
      <c r="AO319" s="246" t="s">
        <v>229</v>
      </c>
      <c r="AP319" s="246" t="s">
        <v>229</v>
      </c>
      <c r="AQ319" s="246"/>
      <c r="AR319" s="246"/>
      <c r="AS319" s="246"/>
      <c r="AT319" s="246"/>
      <c r="AU319" s="246"/>
      <c r="AV319" s="246"/>
      <c r="AW319" s="246"/>
      <c r="AX319" s="246"/>
      <c r="AY319" s="246"/>
      <c r="AZ319" s="246"/>
      <c r="BA319" s="246"/>
    </row>
    <row r="320" spans="1:53" x14ac:dyDescent="0.3">
      <c r="A320" s="246">
        <v>206730</v>
      </c>
      <c r="B320" s="246" t="s">
        <v>2163</v>
      </c>
      <c r="C320" s="246" t="s">
        <v>229</v>
      </c>
      <c r="D320" s="246" t="s">
        <v>227</v>
      </c>
      <c r="E320" s="246" t="s">
        <v>227</v>
      </c>
      <c r="F320" s="246" t="s">
        <v>227</v>
      </c>
      <c r="G320" s="246" t="s">
        <v>227</v>
      </c>
      <c r="H320" s="246" t="s">
        <v>227</v>
      </c>
      <c r="I320" s="246" t="s">
        <v>227</v>
      </c>
      <c r="J320" s="246" t="s">
        <v>227</v>
      </c>
      <c r="K320" s="246" t="s">
        <v>227</v>
      </c>
      <c r="L320" s="246" t="s">
        <v>227</v>
      </c>
      <c r="M320" s="246" t="s">
        <v>227</v>
      </c>
      <c r="N320" s="246" t="s">
        <v>227</v>
      </c>
      <c r="O320" s="246" t="s">
        <v>229</v>
      </c>
      <c r="P320" s="246" t="s">
        <v>227</v>
      </c>
      <c r="Q320" s="246" t="s">
        <v>227</v>
      </c>
      <c r="R320" s="246" t="s">
        <v>229</v>
      </c>
      <c r="S320" s="246" t="s">
        <v>227</v>
      </c>
      <c r="T320" s="246" t="s">
        <v>227</v>
      </c>
      <c r="U320" s="246" t="s">
        <v>227</v>
      </c>
      <c r="V320" s="246" t="s">
        <v>227</v>
      </c>
      <c r="W320" s="246" t="s">
        <v>227</v>
      </c>
      <c r="X320" s="246" t="s">
        <v>227</v>
      </c>
      <c r="Y320" s="246" t="s">
        <v>227</v>
      </c>
      <c r="Z320" s="246" t="s">
        <v>227</v>
      </c>
      <c r="AA320" s="246" t="s">
        <v>229</v>
      </c>
      <c r="AB320" s="246" t="s">
        <v>227</v>
      </c>
      <c r="AC320" s="246" t="s">
        <v>229</v>
      </c>
      <c r="AD320" s="246" t="s">
        <v>227</v>
      </c>
      <c r="AE320" s="246" t="s">
        <v>229</v>
      </c>
      <c r="AF320" s="246" t="s">
        <v>229</v>
      </c>
      <c r="AG320" s="246" t="s">
        <v>228</v>
      </c>
      <c r="AH320" s="246" t="s">
        <v>228</v>
      </c>
      <c r="AI320" s="246" t="s">
        <v>227</v>
      </c>
      <c r="AJ320" s="246" t="s">
        <v>229</v>
      </c>
      <c r="AK320" s="246" t="s">
        <v>227</v>
      </c>
      <c r="AL320" s="246" t="s">
        <v>227</v>
      </c>
      <c r="AM320" s="246" t="s">
        <v>227</v>
      </c>
      <c r="AN320" s="246" t="s">
        <v>227</v>
      </c>
      <c r="AO320" s="246" t="s">
        <v>228</v>
      </c>
      <c r="AP320" s="246" t="s">
        <v>227</v>
      </c>
      <c r="AQ320" s="246"/>
      <c r="AR320" s="246"/>
      <c r="AS320" s="246"/>
      <c r="AT320" s="246"/>
      <c r="AU320" s="246"/>
      <c r="AV320" s="246"/>
      <c r="AW320" s="246"/>
      <c r="AX320" s="246"/>
      <c r="AY320" s="246"/>
      <c r="AZ320" s="246"/>
      <c r="BA320" s="246"/>
    </row>
    <row r="321" spans="1:53" x14ac:dyDescent="0.3">
      <c r="A321" s="246">
        <v>206904</v>
      </c>
      <c r="B321" s="246" t="s">
        <v>2163</v>
      </c>
      <c r="C321" s="246" t="s">
        <v>229</v>
      </c>
      <c r="D321" s="246" t="s">
        <v>228</v>
      </c>
      <c r="E321" s="246" t="s">
        <v>228</v>
      </c>
      <c r="F321" s="246" t="s">
        <v>228</v>
      </c>
      <c r="G321" s="246" t="s">
        <v>227</v>
      </c>
      <c r="H321" s="246" t="s">
        <v>227</v>
      </c>
      <c r="I321" s="246" t="s">
        <v>227</v>
      </c>
      <c r="J321" s="246" t="s">
        <v>229</v>
      </c>
      <c r="K321" s="246" t="s">
        <v>229</v>
      </c>
      <c r="L321" s="246" t="s">
        <v>227</v>
      </c>
      <c r="M321" s="246" t="s">
        <v>227</v>
      </c>
      <c r="N321" s="246" t="s">
        <v>229</v>
      </c>
      <c r="O321" s="246" t="s">
        <v>227</v>
      </c>
      <c r="P321" s="246" t="s">
        <v>227</v>
      </c>
      <c r="Q321" s="246" t="s">
        <v>227</v>
      </c>
      <c r="R321" s="246" t="s">
        <v>229</v>
      </c>
      <c r="S321" s="246" t="s">
        <v>227</v>
      </c>
      <c r="T321" s="246" t="s">
        <v>229</v>
      </c>
      <c r="U321" s="246" t="s">
        <v>227</v>
      </c>
      <c r="V321" s="246" t="s">
        <v>227</v>
      </c>
      <c r="W321" s="246" t="s">
        <v>229</v>
      </c>
      <c r="X321" s="246" t="s">
        <v>228</v>
      </c>
      <c r="Y321" s="246" t="s">
        <v>227</v>
      </c>
      <c r="Z321" s="246" t="s">
        <v>227</v>
      </c>
      <c r="AA321" s="246" t="s">
        <v>228</v>
      </c>
      <c r="AB321" s="246" t="s">
        <v>228</v>
      </c>
      <c r="AC321" s="246" t="s">
        <v>227</v>
      </c>
      <c r="AD321" s="246" t="s">
        <v>229</v>
      </c>
      <c r="AE321" s="246" t="s">
        <v>229</v>
      </c>
      <c r="AF321" s="246" t="s">
        <v>229</v>
      </c>
      <c r="AG321" s="246" t="s">
        <v>227</v>
      </c>
      <c r="AH321" s="246" t="s">
        <v>227</v>
      </c>
      <c r="AI321" s="246" t="s">
        <v>227</v>
      </c>
      <c r="AJ321" s="246" t="s">
        <v>227</v>
      </c>
      <c r="AK321" s="246" t="s">
        <v>227</v>
      </c>
      <c r="AL321" s="246" t="s">
        <v>227</v>
      </c>
      <c r="AM321" s="246" t="s">
        <v>227</v>
      </c>
      <c r="AN321" s="246" t="s">
        <v>229</v>
      </c>
      <c r="AO321" s="246" t="s">
        <v>227</v>
      </c>
      <c r="AP321" s="246" t="s">
        <v>227</v>
      </c>
      <c r="AQ321" s="246"/>
      <c r="AR321" s="246"/>
      <c r="AS321" s="246"/>
      <c r="AT321" s="246"/>
      <c r="AU321" s="246"/>
      <c r="AV321" s="246"/>
      <c r="AW321" s="246"/>
      <c r="AX321" s="246"/>
      <c r="AY321" s="246"/>
      <c r="AZ321" s="246"/>
      <c r="BA321" s="246"/>
    </row>
    <row r="322" spans="1:53" x14ac:dyDescent="0.3">
      <c r="A322" s="246">
        <v>206908</v>
      </c>
      <c r="B322" s="246" t="s">
        <v>2163</v>
      </c>
      <c r="C322" s="246" t="s">
        <v>229</v>
      </c>
      <c r="D322" s="246" t="s">
        <v>227</v>
      </c>
      <c r="E322" s="246" t="s">
        <v>229</v>
      </c>
      <c r="F322" s="246" t="s">
        <v>227</v>
      </c>
      <c r="G322" s="246" t="s">
        <v>227</v>
      </c>
      <c r="H322" s="246" t="s">
        <v>229</v>
      </c>
      <c r="I322" s="246" t="s">
        <v>227</v>
      </c>
      <c r="J322" s="246" t="s">
        <v>229</v>
      </c>
      <c r="K322" s="246" t="s">
        <v>229</v>
      </c>
      <c r="L322" s="246" t="s">
        <v>227</v>
      </c>
      <c r="M322" s="246" t="s">
        <v>227</v>
      </c>
      <c r="N322" s="246" t="s">
        <v>227</v>
      </c>
      <c r="O322" s="246" t="s">
        <v>229</v>
      </c>
      <c r="P322" s="246" t="s">
        <v>227</v>
      </c>
      <c r="Q322" s="246" t="s">
        <v>227</v>
      </c>
      <c r="R322" s="246" t="s">
        <v>227</v>
      </c>
      <c r="S322" s="246" t="s">
        <v>227</v>
      </c>
      <c r="T322" s="246" t="s">
        <v>229</v>
      </c>
      <c r="U322" s="246" t="s">
        <v>229</v>
      </c>
      <c r="V322" s="246" t="s">
        <v>227</v>
      </c>
      <c r="W322" s="246" t="s">
        <v>229</v>
      </c>
      <c r="X322" s="246" t="s">
        <v>227</v>
      </c>
      <c r="Y322" s="246" t="s">
        <v>229</v>
      </c>
      <c r="Z322" s="246" t="s">
        <v>227</v>
      </c>
      <c r="AA322" s="246" t="s">
        <v>229</v>
      </c>
      <c r="AB322" s="246" t="s">
        <v>229</v>
      </c>
      <c r="AC322" s="246" t="s">
        <v>229</v>
      </c>
      <c r="AD322" s="246" t="s">
        <v>229</v>
      </c>
      <c r="AE322" s="246" t="s">
        <v>227</v>
      </c>
      <c r="AF322" s="246" t="s">
        <v>227</v>
      </c>
      <c r="AG322" s="246" t="s">
        <v>227</v>
      </c>
      <c r="AH322" s="246" t="s">
        <v>229</v>
      </c>
      <c r="AI322" s="246" t="s">
        <v>227</v>
      </c>
      <c r="AJ322" s="246" t="s">
        <v>229</v>
      </c>
      <c r="AK322" s="246" t="s">
        <v>227</v>
      </c>
      <c r="AL322" s="246" t="s">
        <v>227</v>
      </c>
      <c r="AM322" s="246" t="s">
        <v>227</v>
      </c>
      <c r="AN322" s="246" t="s">
        <v>229</v>
      </c>
      <c r="AO322" s="246" t="s">
        <v>227</v>
      </c>
      <c r="AP322" s="246" t="s">
        <v>227</v>
      </c>
      <c r="AQ322" s="246"/>
      <c r="AR322" s="246"/>
      <c r="AS322" s="246"/>
      <c r="AT322" s="246"/>
      <c r="AU322" s="246"/>
      <c r="AV322" s="246"/>
      <c r="AW322" s="246"/>
      <c r="AX322" s="246"/>
      <c r="AY322" s="246"/>
      <c r="AZ322" s="246"/>
      <c r="BA322" s="246"/>
    </row>
    <row r="323" spans="1:53" x14ac:dyDescent="0.3">
      <c r="A323" s="246">
        <v>207029</v>
      </c>
      <c r="B323" s="246" t="s">
        <v>2163</v>
      </c>
      <c r="C323" s="246" t="s">
        <v>227</v>
      </c>
      <c r="D323" s="246" t="s">
        <v>227</v>
      </c>
      <c r="E323" s="246" t="s">
        <v>227</v>
      </c>
      <c r="F323" s="246" t="s">
        <v>227</v>
      </c>
      <c r="G323" s="246" t="s">
        <v>229</v>
      </c>
      <c r="H323" s="246" t="s">
        <v>229</v>
      </c>
      <c r="I323" s="246" t="s">
        <v>227</v>
      </c>
      <c r="J323" s="246" t="s">
        <v>227</v>
      </c>
      <c r="K323" s="246" t="s">
        <v>227</v>
      </c>
      <c r="L323" s="246" t="s">
        <v>227</v>
      </c>
      <c r="M323" s="246" t="s">
        <v>229</v>
      </c>
      <c r="N323" s="246" t="s">
        <v>227</v>
      </c>
      <c r="O323" s="246" t="s">
        <v>229</v>
      </c>
      <c r="P323" s="246" t="s">
        <v>229</v>
      </c>
      <c r="Q323" s="246" t="s">
        <v>229</v>
      </c>
      <c r="R323" s="246" t="s">
        <v>229</v>
      </c>
      <c r="S323" s="246" t="s">
        <v>227</v>
      </c>
      <c r="T323" s="246" t="s">
        <v>229</v>
      </c>
      <c r="U323" s="246" t="s">
        <v>229</v>
      </c>
      <c r="V323" s="246" t="s">
        <v>227</v>
      </c>
      <c r="W323" s="246" t="s">
        <v>229</v>
      </c>
      <c r="X323" s="246" t="s">
        <v>227</v>
      </c>
      <c r="Y323" s="246" t="s">
        <v>227</v>
      </c>
      <c r="Z323" s="246" t="s">
        <v>229</v>
      </c>
      <c r="AA323" s="246" t="s">
        <v>229</v>
      </c>
      <c r="AB323" s="246" t="s">
        <v>229</v>
      </c>
      <c r="AC323" s="246" t="s">
        <v>229</v>
      </c>
      <c r="AD323" s="246" t="s">
        <v>229</v>
      </c>
      <c r="AE323" s="246" t="s">
        <v>227</v>
      </c>
      <c r="AF323" s="246" t="s">
        <v>227</v>
      </c>
      <c r="AG323" s="246" t="s">
        <v>227</v>
      </c>
      <c r="AH323" s="246" t="s">
        <v>227</v>
      </c>
      <c r="AI323" s="246" t="s">
        <v>227</v>
      </c>
      <c r="AJ323" s="246" t="s">
        <v>229</v>
      </c>
      <c r="AK323" s="246" t="s">
        <v>229</v>
      </c>
      <c r="AL323" s="246" t="s">
        <v>227</v>
      </c>
      <c r="AM323" s="246" t="s">
        <v>227</v>
      </c>
      <c r="AN323" s="246" t="s">
        <v>228</v>
      </c>
      <c r="AO323" s="246" t="s">
        <v>228</v>
      </c>
      <c r="AP323" s="246" t="s">
        <v>228</v>
      </c>
      <c r="AQ323" s="246"/>
      <c r="AR323" s="246"/>
      <c r="AS323" s="246"/>
      <c r="AT323" s="246"/>
      <c r="AU323" s="246"/>
      <c r="AV323" s="246"/>
      <c r="AW323" s="246"/>
      <c r="AX323" s="246"/>
      <c r="AY323" s="246"/>
      <c r="AZ323" s="246"/>
      <c r="BA323" s="246"/>
    </row>
    <row r="324" spans="1:53" x14ac:dyDescent="0.3">
      <c r="A324" s="246">
        <v>207039</v>
      </c>
      <c r="B324" s="246" t="s">
        <v>2163</v>
      </c>
      <c r="C324" s="246" t="s">
        <v>227</v>
      </c>
      <c r="D324" s="246" t="s">
        <v>227</v>
      </c>
      <c r="E324" s="246" t="s">
        <v>229</v>
      </c>
      <c r="F324" s="246" t="s">
        <v>229</v>
      </c>
      <c r="G324" s="246" t="s">
        <v>229</v>
      </c>
      <c r="H324" s="246" t="s">
        <v>229</v>
      </c>
      <c r="I324" s="246" t="s">
        <v>227</v>
      </c>
      <c r="J324" s="246" t="s">
        <v>229</v>
      </c>
      <c r="K324" s="246" t="s">
        <v>227</v>
      </c>
      <c r="L324" s="246" t="s">
        <v>229</v>
      </c>
      <c r="M324" s="246" t="s">
        <v>229</v>
      </c>
      <c r="N324" s="246" t="s">
        <v>227</v>
      </c>
      <c r="O324" s="246" t="s">
        <v>229</v>
      </c>
      <c r="P324" s="246" t="s">
        <v>227</v>
      </c>
      <c r="Q324" s="246" t="s">
        <v>229</v>
      </c>
      <c r="R324" s="246" t="s">
        <v>227</v>
      </c>
      <c r="S324" s="246" t="s">
        <v>229</v>
      </c>
      <c r="T324" s="246" t="s">
        <v>229</v>
      </c>
      <c r="U324" s="246" t="s">
        <v>229</v>
      </c>
      <c r="V324" s="246" t="s">
        <v>229</v>
      </c>
      <c r="W324" s="246" t="s">
        <v>227</v>
      </c>
      <c r="X324" s="246" t="s">
        <v>227</v>
      </c>
      <c r="Y324" s="246" t="s">
        <v>229</v>
      </c>
      <c r="Z324" s="246" t="s">
        <v>227</v>
      </c>
      <c r="AA324" s="246" t="s">
        <v>229</v>
      </c>
      <c r="AB324" s="246" t="s">
        <v>229</v>
      </c>
      <c r="AC324" s="246" t="s">
        <v>227</v>
      </c>
      <c r="AD324" s="246" t="s">
        <v>229</v>
      </c>
      <c r="AE324" s="246" t="s">
        <v>227</v>
      </c>
      <c r="AF324" s="246" t="s">
        <v>227</v>
      </c>
      <c r="AG324" s="246" t="s">
        <v>227</v>
      </c>
      <c r="AH324" s="246" t="s">
        <v>227</v>
      </c>
      <c r="AI324" s="246" t="s">
        <v>227</v>
      </c>
      <c r="AJ324" s="246" t="s">
        <v>227</v>
      </c>
      <c r="AK324" s="246" t="s">
        <v>229</v>
      </c>
      <c r="AL324" s="246" t="s">
        <v>227</v>
      </c>
      <c r="AM324" s="246" t="s">
        <v>227</v>
      </c>
      <c r="AN324" s="246" t="s">
        <v>229</v>
      </c>
      <c r="AO324" s="246" t="s">
        <v>229</v>
      </c>
      <c r="AP324" s="246" t="s">
        <v>227</v>
      </c>
      <c r="AQ324" s="246"/>
      <c r="AR324" s="246"/>
      <c r="AS324" s="246"/>
      <c r="AT324" s="246"/>
      <c r="AU324" s="246"/>
      <c r="AV324" s="246"/>
      <c r="AW324" s="246"/>
      <c r="AX324" s="246"/>
      <c r="AY324" s="246"/>
      <c r="AZ324" s="246"/>
      <c r="BA324" s="246"/>
    </row>
    <row r="325" spans="1:53" x14ac:dyDescent="0.3">
      <c r="A325" s="246">
        <v>207077</v>
      </c>
      <c r="B325" s="246" t="s">
        <v>2163</v>
      </c>
      <c r="C325" s="246" t="s">
        <v>229</v>
      </c>
      <c r="D325" s="246" t="s">
        <v>227</v>
      </c>
      <c r="E325" s="246" t="s">
        <v>229</v>
      </c>
      <c r="F325" s="246" t="s">
        <v>227</v>
      </c>
      <c r="G325" s="246" t="s">
        <v>227</v>
      </c>
      <c r="H325" s="246" t="s">
        <v>227</v>
      </c>
      <c r="I325" s="246" t="s">
        <v>227</v>
      </c>
      <c r="J325" s="246" t="s">
        <v>227</v>
      </c>
      <c r="K325" s="246" t="s">
        <v>229</v>
      </c>
      <c r="L325" s="246" t="s">
        <v>227</v>
      </c>
      <c r="M325" s="246" t="s">
        <v>227</v>
      </c>
      <c r="N325" s="246" t="s">
        <v>229</v>
      </c>
      <c r="O325" s="246" t="s">
        <v>227</v>
      </c>
      <c r="P325" s="246" t="s">
        <v>227</v>
      </c>
      <c r="Q325" s="246" t="s">
        <v>228</v>
      </c>
      <c r="R325" s="246" t="s">
        <v>227</v>
      </c>
      <c r="S325" s="246" t="s">
        <v>229</v>
      </c>
      <c r="T325" s="246" t="s">
        <v>229</v>
      </c>
      <c r="U325" s="246" t="s">
        <v>229</v>
      </c>
      <c r="V325" s="246" t="s">
        <v>229</v>
      </c>
      <c r="W325" s="246" t="s">
        <v>229</v>
      </c>
      <c r="X325" s="246" t="s">
        <v>227</v>
      </c>
      <c r="Y325" s="246" t="s">
        <v>227</v>
      </c>
      <c r="Z325" s="246" t="s">
        <v>227</v>
      </c>
      <c r="AA325" s="246" t="s">
        <v>229</v>
      </c>
      <c r="AB325" s="246" t="s">
        <v>229</v>
      </c>
      <c r="AC325" s="246" t="s">
        <v>227</v>
      </c>
      <c r="AD325" s="246" t="s">
        <v>229</v>
      </c>
      <c r="AE325" s="246" t="s">
        <v>229</v>
      </c>
      <c r="AF325" s="246" t="s">
        <v>227</v>
      </c>
      <c r="AG325" s="246" t="s">
        <v>227</v>
      </c>
      <c r="AH325" s="246" t="s">
        <v>227</v>
      </c>
      <c r="AI325" s="246" t="s">
        <v>227</v>
      </c>
      <c r="AJ325" s="246" t="s">
        <v>229</v>
      </c>
      <c r="AK325" s="246" t="s">
        <v>229</v>
      </c>
      <c r="AL325" s="246" t="s">
        <v>228</v>
      </c>
      <c r="AM325" s="246" t="s">
        <v>228</v>
      </c>
      <c r="AN325" s="246" t="s">
        <v>228</v>
      </c>
      <c r="AO325" s="246" t="s">
        <v>228</v>
      </c>
      <c r="AP325" s="246" t="s">
        <v>228</v>
      </c>
      <c r="AQ325" s="246"/>
      <c r="AR325" s="246"/>
      <c r="AS325" s="246"/>
      <c r="AT325" s="246"/>
      <c r="AU325" s="246"/>
      <c r="AV325" s="246"/>
      <c r="AW325" s="246"/>
      <c r="AX325" s="246"/>
      <c r="AY325" s="246"/>
      <c r="AZ325" s="246"/>
      <c r="BA325" s="246"/>
    </row>
    <row r="326" spans="1:53" x14ac:dyDescent="0.3">
      <c r="A326" s="246">
        <v>207082</v>
      </c>
      <c r="B326" s="246" t="s">
        <v>2163</v>
      </c>
      <c r="C326" s="246" t="s">
        <v>229</v>
      </c>
      <c r="D326" s="246" t="s">
        <v>229</v>
      </c>
      <c r="E326" s="246" t="s">
        <v>229</v>
      </c>
      <c r="F326" s="246" t="s">
        <v>227</v>
      </c>
      <c r="G326" s="246" t="s">
        <v>229</v>
      </c>
      <c r="H326" s="246" t="s">
        <v>227</v>
      </c>
      <c r="I326" s="246" t="s">
        <v>229</v>
      </c>
      <c r="J326" s="246" t="s">
        <v>229</v>
      </c>
      <c r="K326" s="246" t="s">
        <v>227</v>
      </c>
      <c r="L326" s="246" t="s">
        <v>227</v>
      </c>
      <c r="M326" s="246" t="s">
        <v>228</v>
      </c>
      <c r="N326" s="246" t="s">
        <v>229</v>
      </c>
      <c r="O326" s="246" t="s">
        <v>228</v>
      </c>
      <c r="P326" s="246" t="s">
        <v>229</v>
      </c>
      <c r="Q326" s="246" t="s">
        <v>227</v>
      </c>
      <c r="R326" s="246" t="s">
        <v>229</v>
      </c>
      <c r="S326" s="246" t="s">
        <v>227</v>
      </c>
      <c r="T326" s="246" t="s">
        <v>229</v>
      </c>
      <c r="U326" s="246" t="s">
        <v>229</v>
      </c>
      <c r="V326" s="246" t="s">
        <v>229</v>
      </c>
      <c r="W326" s="246" t="s">
        <v>227</v>
      </c>
      <c r="X326" s="246" t="s">
        <v>229</v>
      </c>
      <c r="Y326" s="246" t="s">
        <v>227</v>
      </c>
      <c r="Z326" s="246" t="s">
        <v>229</v>
      </c>
      <c r="AA326" s="246" t="s">
        <v>229</v>
      </c>
      <c r="AB326" s="246" t="s">
        <v>229</v>
      </c>
      <c r="AC326" s="246" t="s">
        <v>229</v>
      </c>
      <c r="AD326" s="246" t="s">
        <v>229</v>
      </c>
      <c r="AE326" s="246" t="s">
        <v>227</v>
      </c>
      <c r="AF326" s="246" t="s">
        <v>227</v>
      </c>
      <c r="AG326" s="246" t="s">
        <v>227</v>
      </c>
      <c r="AH326" s="246" t="s">
        <v>229</v>
      </c>
      <c r="AI326" s="246" t="s">
        <v>229</v>
      </c>
      <c r="AJ326" s="246" t="s">
        <v>228</v>
      </c>
      <c r="AK326" s="246" t="s">
        <v>229</v>
      </c>
      <c r="AL326" s="246" t="s">
        <v>228</v>
      </c>
      <c r="AM326" s="246" t="s">
        <v>228</v>
      </c>
      <c r="AN326" s="246" t="s">
        <v>229</v>
      </c>
      <c r="AO326" s="246" t="s">
        <v>228</v>
      </c>
      <c r="AP326" s="246" t="s">
        <v>227</v>
      </c>
      <c r="AQ326" s="246"/>
      <c r="AR326" s="246"/>
      <c r="AS326" s="246"/>
      <c r="AT326" s="246"/>
      <c r="AU326" s="246"/>
      <c r="AV326" s="246"/>
      <c r="AW326" s="246"/>
      <c r="AX326" s="246"/>
      <c r="AY326" s="246"/>
      <c r="AZ326" s="246"/>
      <c r="BA326" s="246"/>
    </row>
    <row r="327" spans="1:53" x14ac:dyDescent="0.3">
      <c r="A327" s="246">
        <v>207110</v>
      </c>
      <c r="B327" s="246" t="s">
        <v>2163</v>
      </c>
      <c r="C327" s="246" t="s">
        <v>227</v>
      </c>
      <c r="D327" s="246" t="s">
        <v>229</v>
      </c>
      <c r="E327" s="246" t="s">
        <v>229</v>
      </c>
      <c r="F327" s="246" t="s">
        <v>229</v>
      </c>
      <c r="G327" s="246" t="s">
        <v>227</v>
      </c>
      <c r="H327" s="246" t="s">
        <v>227</v>
      </c>
      <c r="I327" s="246" t="s">
        <v>229</v>
      </c>
      <c r="J327" s="246" t="s">
        <v>227</v>
      </c>
      <c r="K327" s="246" t="s">
        <v>229</v>
      </c>
      <c r="L327" s="246" t="s">
        <v>229</v>
      </c>
      <c r="M327" s="246" t="s">
        <v>229</v>
      </c>
      <c r="N327" s="246" t="s">
        <v>229</v>
      </c>
      <c r="O327" s="246" t="s">
        <v>229</v>
      </c>
      <c r="P327" s="246" t="s">
        <v>229</v>
      </c>
      <c r="Q327" s="246" t="s">
        <v>227</v>
      </c>
      <c r="R327" s="246" t="s">
        <v>229</v>
      </c>
      <c r="S327" s="246" t="s">
        <v>229</v>
      </c>
      <c r="T327" s="246" t="s">
        <v>227</v>
      </c>
      <c r="U327" s="246" t="s">
        <v>227</v>
      </c>
      <c r="V327" s="246" t="s">
        <v>229</v>
      </c>
      <c r="W327" s="246" t="s">
        <v>229</v>
      </c>
      <c r="X327" s="246" t="s">
        <v>227</v>
      </c>
      <c r="Y327" s="246" t="s">
        <v>227</v>
      </c>
      <c r="Z327" s="246" t="s">
        <v>229</v>
      </c>
      <c r="AA327" s="246" t="s">
        <v>229</v>
      </c>
      <c r="AB327" s="246" t="s">
        <v>229</v>
      </c>
      <c r="AC327" s="246" t="s">
        <v>227</v>
      </c>
      <c r="AD327" s="246" t="s">
        <v>229</v>
      </c>
      <c r="AE327" s="246" t="s">
        <v>229</v>
      </c>
      <c r="AF327" s="246" t="s">
        <v>229</v>
      </c>
      <c r="AG327" s="246" t="s">
        <v>228</v>
      </c>
      <c r="AH327" s="246" t="s">
        <v>228</v>
      </c>
      <c r="AI327" s="246" t="s">
        <v>228</v>
      </c>
      <c r="AJ327" s="246" t="s">
        <v>228</v>
      </c>
      <c r="AK327" s="246" t="s">
        <v>228</v>
      </c>
      <c r="AL327" s="246" t="s">
        <v>228</v>
      </c>
      <c r="AM327" s="246" t="s">
        <v>228</v>
      </c>
      <c r="AN327" s="246" t="s">
        <v>228</v>
      </c>
      <c r="AO327" s="246" t="s">
        <v>228</v>
      </c>
      <c r="AP327" s="246" t="s">
        <v>228</v>
      </c>
      <c r="AQ327" s="246"/>
      <c r="AR327" s="246"/>
      <c r="AS327" s="246"/>
      <c r="AT327" s="246"/>
      <c r="AU327" s="246"/>
      <c r="AV327" s="246"/>
      <c r="AW327" s="246"/>
      <c r="AX327" s="246"/>
      <c r="AY327" s="246"/>
      <c r="AZ327" s="246"/>
      <c r="BA327" s="246"/>
    </row>
    <row r="328" spans="1:53" x14ac:dyDescent="0.3">
      <c r="A328" s="246">
        <v>207217</v>
      </c>
      <c r="B328" s="246" t="s">
        <v>2163</v>
      </c>
      <c r="C328" s="246" t="s">
        <v>227</v>
      </c>
      <c r="D328" s="246" t="s">
        <v>227</v>
      </c>
      <c r="E328" s="246" t="s">
        <v>227</v>
      </c>
      <c r="F328" s="246" t="s">
        <v>229</v>
      </c>
      <c r="G328" s="246" t="s">
        <v>229</v>
      </c>
      <c r="H328" s="246" t="s">
        <v>227</v>
      </c>
      <c r="I328" s="246" t="s">
        <v>229</v>
      </c>
      <c r="J328" s="246" t="s">
        <v>227</v>
      </c>
      <c r="K328" s="246" t="s">
        <v>227</v>
      </c>
      <c r="L328" s="246" t="s">
        <v>227</v>
      </c>
      <c r="M328" s="246" t="s">
        <v>227</v>
      </c>
      <c r="N328" s="246" t="s">
        <v>227</v>
      </c>
      <c r="O328" s="246" t="s">
        <v>227</v>
      </c>
      <c r="P328" s="246" t="s">
        <v>229</v>
      </c>
      <c r="Q328" s="246" t="s">
        <v>227</v>
      </c>
      <c r="R328" s="246" t="s">
        <v>227</v>
      </c>
      <c r="S328" s="246" t="s">
        <v>227</v>
      </c>
      <c r="T328" s="246" t="s">
        <v>229</v>
      </c>
      <c r="U328" s="246" t="s">
        <v>229</v>
      </c>
      <c r="V328" s="246" t="s">
        <v>227</v>
      </c>
      <c r="W328" s="246" t="s">
        <v>229</v>
      </c>
      <c r="X328" s="246" t="s">
        <v>229</v>
      </c>
      <c r="Y328" s="246" t="s">
        <v>227</v>
      </c>
      <c r="Z328" s="246" t="s">
        <v>227</v>
      </c>
      <c r="AA328" s="246" t="s">
        <v>227</v>
      </c>
      <c r="AB328" s="246" t="s">
        <v>229</v>
      </c>
      <c r="AC328" s="246" t="s">
        <v>227</v>
      </c>
      <c r="AD328" s="246" t="s">
        <v>227</v>
      </c>
      <c r="AE328" s="246" t="s">
        <v>229</v>
      </c>
      <c r="AF328" s="246" t="s">
        <v>227</v>
      </c>
      <c r="AG328" s="246" t="s">
        <v>227</v>
      </c>
      <c r="AH328" s="246" t="s">
        <v>228</v>
      </c>
      <c r="AI328" s="246" t="s">
        <v>227</v>
      </c>
      <c r="AJ328" s="246" t="s">
        <v>227</v>
      </c>
      <c r="AK328" s="246" t="s">
        <v>227</v>
      </c>
      <c r="AL328" s="246" t="s">
        <v>228</v>
      </c>
      <c r="AM328" s="246" t="s">
        <v>228</v>
      </c>
      <c r="AN328" s="246" t="s">
        <v>228</v>
      </c>
      <c r="AO328" s="246" t="s">
        <v>227</v>
      </c>
      <c r="AP328" s="246" t="s">
        <v>228</v>
      </c>
      <c r="AQ328" s="246"/>
      <c r="AR328" s="246"/>
      <c r="AS328" s="246"/>
      <c r="AT328" s="246"/>
      <c r="AU328" s="246"/>
      <c r="AV328" s="246"/>
      <c r="AW328" s="246"/>
      <c r="AX328" s="246"/>
      <c r="AY328" s="246"/>
      <c r="AZ328" s="246"/>
      <c r="BA328" s="246"/>
    </row>
    <row r="329" spans="1:53" x14ac:dyDescent="0.3">
      <c r="A329" s="246">
        <v>207253</v>
      </c>
      <c r="B329" s="246" t="s">
        <v>2163</v>
      </c>
      <c r="C329" s="246" t="s">
        <v>227</v>
      </c>
      <c r="D329" s="246" t="s">
        <v>227</v>
      </c>
      <c r="E329" s="246" t="s">
        <v>227</v>
      </c>
      <c r="F329" s="246" t="s">
        <v>227</v>
      </c>
      <c r="G329" s="246" t="s">
        <v>227</v>
      </c>
      <c r="H329" s="246" t="s">
        <v>227</v>
      </c>
      <c r="I329" s="246" t="s">
        <v>227</v>
      </c>
      <c r="J329" s="246" t="s">
        <v>227</v>
      </c>
      <c r="K329" s="246" t="s">
        <v>227</v>
      </c>
      <c r="L329" s="246" t="s">
        <v>227</v>
      </c>
      <c r="M329" s="246" t="s">
        <v>227</v>
      </c>
      <c r="N329" s="246" t="s">
        <v>229</v>
      </c>
      <c r="O329" s="246" t="s">
        <v>229</v>
      </c>
      <c r="P329" s="246" t="s">
        <v>229</v>
      </c>
      <c r="Q329" s="246" t="s">
        <v>227</v>
      </c>
      <c r="R329" s="246" t="s">
        <v>227</v>
      </c>
      <c r="S329" s="246" t="s">
        <v>227</v>
      </c>
      <c r="T329" s="246" t="s">
        <v>227</v>
      </c>
      <c r="U329" s="246" t="s">
        <v>229</v>
      </c>
      <c r="V329" s="246" t="s">
        <v>227</v>
      </c>
      <c r="W329" s="246" t="s">
        <v>227</v>
      </c>
      <c r="X329" s="246" t="s">
        <v>227</v>
      </c>
      <c r="Y329" s="246" t="s">
        <v>229</v>
      </c>
      <c r="Z329" s="246" t="s">
        <v>227</v>
      </c>
      <c r="AA329" s="246" t="s">
        <v>227</v>
      </c>
      <c r="AB329" s="246" t="s">
        <v>227</v>
      </c>
      <c r="AC329" s="246" t="s">
        <v>227</v>
      </c>
      <c r="AD329" s="246" t="s">
        <v>227</v>
      </c>
      <c r="AE329" s="246" t="s">
        <v>227</v>
      </c>
      <c r="AF329" s="246" t="s">
        <v>227</v>
      </c>
      <c r="AG329" s="246" t="s">
        <v>227</v>
      </c>
      <c r="AH329" s="246" t="s">
        <v>227</v>
      </c>
      <c r="AI329" s="246" t="s">
        <v>227</v>
      </c>
      <c r="AJ329" s="246" t="s">
        <v>229</v>
      </c>
      <c r="AK329" s="246" t="s">
        <v>227</v>
      </c>
      <c r="AL329" s="246" t="s">
        <v>227</v>
      </c>
      <c r="AM329" s="246" t="s">
        <v>229</v>
      </c>
      <c r="AN329" s="246" t="s">
        <v>227</v>
      </c>
      <c r="AO329" s="246" t="s">
        <v>229</v>
      </c>
      <c r="AP329" s="246" t="s">
        <v>227</v>
      </c>
      <c r="AQ329" s="246"/>
      <c r="AR329" s="246"/>
      <c r="AS329" s="246"/>
      <c r="AT329" s="246"/>
      <c r="AU329" s="246"/>
      <c r="AV329" s="246"/>
      <c r="AW329" s="246"/>
      <c r="AX329" s="246"/>
      <c r="AY329" s="246"/>
      <c r="AZ329" s="246"/>
      <c r="BA329" s="246"/>
    </row>
    <row r="330" spans="1:53" x14ac:dyDescent="0.3">
      <c r="A330" s="246">
        <v>207284</v>
      </c>
      <c r="B330" s="246" t="s">
        <v>2163</v>
      </c>
      <c r="C330" s="246" t="s">
        <v>227</v>
      </c>
      <c r="D330" s="246" t="s">
        <v>227</v>
      </c>
      <c r="E330" s="246" t="s">
        <v>227</v>
      </c>
      <c r="F330" s="246" t="s">
        <v>227</v>
      </c>
      <c r="G330" s="246" t="s">
        <v>229</v>
      </c>
      <c r="H330" s="246" t="s">
        <v>227</v>
      </c>
      <c r="I330" s="246" t="s">
        <v>227</v>
      </c>
      <c r="J330" s="246" t="s">
        <v>228</v>
      </c>
      <c r="K330" s="246" t="s">
        <v>227</v>
      </c>
      <c r="L330" s="246" t="s">
        <v>227</v>
      </c>
      <c r="M330" s="246" t="s">
        <v>229</v>
      </c>
      <c r="N330" s="246" t="s">
        <v>229</v>
      </c>
      <c r="O330" s="246" t="s">
        <v>229</v>
      </c>
      <c r="P330" s="246" t="s">
        <v>227</v>
      </c>
      <c r="Q330" s="246" t="s">
        <v>229</v>
      </c>
      <c r="R330" s="246" t="s">
        <v>227</v>
      </c>
      <c r="S330" s="246" t="s">
        <v>228</v>
      </c>
      <c r="T330" s="246" t="s">
        <v>227</v>
      </c>
      <c r="U330" s="246" t="s">
        <v>229</v>
      </c>
      <c r="V330" s="246" t="s">
        <v>227</v>
      </c>
      <c r="W330" s="246" t="s">
        <v>227</v>
      </c>
      <c r="X330" s="246" t="s">
        <v>227</v>
      </c>
      <c r="Y330" s="246" t="s">
        <v>229</v>
      </c>
      <c r="Z330" s="246" t="s">
        <v>229</v>
      </c>
      <c r="AA330" s="246" t="s">
        <v>227</v>
      </c>
      <c r="AB330" s="246" t="s">
        <v>229</v>
      </c>
      <c r="AC330" s="246" t="s">
        <v>227</v>
      </c>
      <c r="AD330" s="246" t="s">
        <v>229</v>
      </c>
      <c r="AE330" s="246" t="s">
        <v>227</v>
      </c>
      <c r="AF330" s="246" t="s">
        <v>227</v>
      </c>
      <c r="AG330" s="246" t="s">
        <v>227</v>
      </c>
      <c r="AH330" s="246" t="s">
        <v>227</v>
      </c>
      <c r="AI330" s="246" t="s">
        <v>227</v>
      </c>
      <c r="AJ330" s="246" t="s">
        <v>227</v>
      </c>
      <c r="AK330" s="246" t="s">
        <v>227</v>
      </c>
      <c r="AL330" s="246" t="s">
        <v>228</v>
      </c>
      <c r="AM330" s="246" t="s">
        <v>229</v>
      </c>
      <c r="AN330" s="246" t="s">
        <v>228</v>
      </c>
      <c r="AO330" s="246" t="s">
        <v>227</v>
      </c>
      <c r="AP330" s="246" t="s">
        <v>229</v>
      </c>
      <c r="AQ330" s="246"/>
      <c r="AR330" s="246"/>
      <c r="AS330" s="246"/>
      <c r="AT330" s="246"/>
      <c r="AU330" s="246"/>
      <c r="AV330" s="246"/>
      <c r="AW330" s="246"/>
      <c r="AX330" s="246"/>
      <c r="AY330" s="246"/>
      <c r="AZ330" s="246"/>
      <c r="BA330" s="246"/>
    </row>
    <row r="331" spans="1:53" x14ac:dyDescent="0.3">
      <c r="A331" s="246">
        <v>207400</v>
      </c>
      <c r="B331" s="246" t="s">
        <v>2163</v>
      </c>
      <c r="C331" s="246" t="s">
        <v>227</v>
      </c>
      <c r="D331" s="246" t="s">
        <v>227</v>
      </c>
      <c r="E331" s="246" t="s">
        <v>227</v>
      </c>
      <c r="F331" s="246" t="s">
        <v>229</v>
      </c>
      <c r="G331" s="246" t="s">
        <v>227</v>
      </c>
      <c r="H331" s="246" t="s">
        <v>229</v>
      </c>
      <c r="I331" s="246" t="s">
        <v>229</v>
      </c>
      <c r="J331" s="246" t="s">
        <v>227</v>
      </c>
      <c r="K331" s="246" t="s">
        <v>229</v>
      </c>
      <c r="L331" s="246" t="s">
        <v>227</v>
      </c>
      <c r="M331" s="246" t="s">
        <v>229</v>
      </c>
      <c r="N331" s="246" t="s">
        <v>229</v>
      </c>
      <c r="O331" s="246" t="s">
        <v>229</v>
      </c>
      <c r="P331" s="246" t="s">
        <v>229</v>
      </c>
      <c r="Q331" s="246" t="s">
        <v>229</v>
      </c>
      <c r="R331" s="246" t="s">
        <v>229</v>
      </c>
      <c r="S331" s="246" t="s">
        <v>227</v>
      </c>
      <c r="T331" s="246" t="s">
        <v>229</v>
      </c>
      <c r="U331" s="246" t="s">
        <v>229</v>
      </c>
      <c r="V331" s="246" t="s">
        <v>229</v>
      </c>
      <c r="W331" s="246" t="s">
        <v>229</v>
      </c>
      <c r="X331" s="246" t="s">
        <v>229</v>
      </c>
      <c r="Y331" s="246" t="s">
        <v>227</v>
      </c>
      <c r="Z331" s="246" t="s">
        <v>229</v>
      </c>
      <c r="AA331" s="246" t="s">
        <v>229</v>
      </c>
      <c r="AB331" s="246" t="s">
        <v>229</v>
      </c>
      <c r="AC331" s="246" t="s">
        <v>229</v>
      </c>
      <c r="AD331" s="246" t="s">
        <v>229</v>
      </c>
      <c r="AE331" s="246" t="s">
        <v>229</v>
      </c>
      <c r="AF331" s="246" t="s">
        <v>229</v>
      </c>
      <c r="AG331" s="246" t="s">
        <v>229</v>
      </c>
      <c r="AH331" s="246" t="s">
        <v>229</v>
      </c>
      <c r="AI331" s="246" t="s">
        <v>227</v>
      </c>
      <c r="AJ331" s="246" t="s">
        <v>229</v>
      </c>
      <c r="AK331" s="246" t="s">
        <v>227</v>
      </c>
      <c r="AL331" s="246" t="s">
        <v>227</v>
      </c>
      <c r="AM331" s="246" t="s">
        <v>227</v>
      </c>
      <c r="AN331" s="246" t="s">
        <v>227</v>
      </c>
      <c r="AO331" s="246" t="s">
        <v>227</v>
      </c>
      <c r="AP331" s="246" t="s">
        <v>227</v>
      </c>
      <c r="AQ331" s="246"/>
      <c r="AR331" s="246"/>
      <c r="AS331" s="246"/>
      <c r="AT331" s="246"/>
      <c r="AU331" s="246"/>
      <c r="AV331" s="246"/>
      <c r="AW331" s="246"/>
      <c r="AX331" s="246"/>
      <c r="AY331" s="246"/>
      <c r="AZ331" s="246"/>
      <c r="BA331" s="246"/>
    </row>
    <row r="332" spans="1:53" x14ac:dyDescent="0.3">
      <c r="A332" s="246">
        <v>207439</v>
      </c>
      <c r="B332" s="246" t="s">
        <v>2163</v>
      </c>
      <c r="C332" s="246" t="s">
        <v>227</v>
      </c>
      <c r="D332" s="246" t="s">
        <v>227</v>
      </c>
      <c r="E332" s="246" t="s">
        <v>227</v>
      </c>
      <c r="F332" s="246" t="s">
        <v>229</v>
      </c>
      <c r="G332" s="246" t="s">
        <v>227</v>
      </c>
      <c r="H332" s="246" t="s">
        <v>229</v>
      </c>
      <c r="I332" s="246" t="s">
        <v>227</v>
      </c>
      <c r="J332" s="246" t="s">
        <v>227</v>
      </c>
      <c r="K332" s="246" t="s">
        <v>227</v>
      </c>
      <c r="L332" s="246" t="s">
        <v>229</v>
      </c>
      <c r="M332" s="246" t="s">
        <v>227</v>
      </c>
      <c r="N332" s="246" t="s">
        <v>227</v>
      </c>
      <c r="O332" s="246" t="s">
        <v>227</v>
      </c>
      <c r="P332" s="246" t="s">
        <v>227</v>
      </c>
      <c r="Q332" s="246" t="s">
        <v>227</v>
      </c>
      <c r="R332" s="246" t="s">
        <v>227</v>
      </c>
      <c r="S332" s="246" t="s">
        <v>227</v>
      </c>
      <c r="T332" s="246" t="s">
        <v>227</v>
      </c>
      <c r="U332" s="246" t="s">
        <v>229</v>
      </c>
      <c r="V332" s="246" t="s">
        <v>227</v>
      </c>
      <c r="W332" s="246" t="s">
        <v>229</v>
      </c>
      <c r="X332" s="246" t="s">
        <v>227</v>
      </c>
      <c r="Y332" s="246" t="s">
        <v>227</v>
      </c>
      <c r="Z332" s="246" t="s">
        <v>229</v>
      </c>
      <c r="AA332" s="246" t="s">
        <v>229</v>
      </c>
      <c r="AB332" s="246" t="s">
        <v>229</v>
      </c>
      <c r="AC332" s="246" t="s">
        <v>229</v>
      </c>
      <c r="AD332" s="246" t="s">
        <v>229</v>
      </c>
      <c r="AE332" s="246" t="s">
        <v>227</v>
      </c>
      <c r="AF332" s="246" t="s">
        <v>227</v>
      </c>
      <c r="AG332" s="246" t="s">
        <v>227</v>
      </c>
      <c r="AH332" s="246" t="s">
        <v>227</v>
      </c>
      <c r="AI332" s="246" t="s">
        <v>227</v>
      </c>
      <c r="AJ332" s="246" t="s">
        <v>229</v>
      </c>
      <c r="AK332" s="246" t="s">
        <v>229</v>
      </c>
      <c r="AL332" s="246" t="s">
        <v>227</v>
      </c>
      <c r="AM332" s="246" t="s">
        <v>227</v>
      </c>
      <c r="AN332" s="246" t="s">
        <v>229</v>
      </c>
      <c r="AO332" s="246" t="s">
        <v>229</v>
      </c>
      <c r="AP332" s="246" t="s">
        <v>229</v>
      </c>
      <c r="AQ332" s="246"/>
      <c r="AR332" s="246"/>
      <c r="AS332" s="246"/>
      <c r="AT332" s="246"/>
      <c r="AU332" s="246"/>
      <c r="AV332" s="246"/>
      <c r="AW332" s="246"/>
      <c r="AX332" s="246"/>
      <c r="AY332" s="246"/>
      <c r="AZ332" s="246"/>
      <c r="BA332" s="246"/>
    </row>
    <row r="333" spans="1:53" x14ac:dyDescent="0.3">
      <c r="A333" s="246">
        <v>207551</v>
      </c>
      <c r="B333" s="246" t="s">
        <v>2163</v>
      </c>
      <c r="C333" s="246" t="s">
        <v>229</v>
      </c>
      <c r="D333" s="246" t="s">
        <v>227</v>
      </c>
      <c r="E333" s="246" t="s">
        <v>227</v>
      </c>
      <c r="F333" s="246" t="s">
        <v>227</v>
      </c>
      <c r="G333" s="246" t="s">
        <v>229</v>
      </c>
      <c r="H333" s="246" t="s">
        <v>227</v>
      </c>
      <c r="I333" s="246" t="s">
        <v>227</v>
      </c>
      <c r="J333" s="246" t="s">
        <v>227</v>
      </c>
      <c r="K333" s="246" t="s">
        <v>227</v>
      </c>
      <c r="L333" s="246" t="s">
        <v>227</v>
      </c>
      <c r="M333" s="246" t="s">
        <v>229</v>
      </c>
      <c r="N333" s="246" t="s">
        <v>227</v>
      </c>
      <c r="O333" s="246" t="s">
        <v>227</v>
      </c>
      <c r="P333" s="246" t="s">
        <v>227</v>
      </c>
      <c r="Q333" s="246" t="s">
        <v>227</v>
      </c>
      <c r="R333" s="246" t="s">
        <v>227</v>
      </c>
      <c r="S333" s="246" t="s">
        <v>227</v>
      </c>
      <c r="T333" s="246" t="s">
        <v>229</v>
      </c>
      <c r="U333" s="246" t="s">
        <v>229</v>
      </c>
      <c r="V333" s="246" t="s">
        <v>227</v>
      </c>
      <c r="W333" s="246" t="s">
        <v>227</v>
      </c>
      <c r="X333" s="246" t="s">
        <v>227</v>
      </c>
      <c r="Y333" s="246" t="s">
        <v>227</v>
      </c>
      <c r="Z333" s="246" t="s">
        <v>229</v>
      </c>
      <c r="AA333" s="246" t="s">
        <v>229</v>
      </c>
      <c r="AB333" s="246" t="s">
        <v>227</v>
      </c>
      <c r="AC333" s="246" t="s">
        <v>227</v>
      </c>
      <c r="AD333" s="246" t="s">
        <v>229</v>
      </c>
      <c r="AE333" s="246" t="s">
        <v>227</v>
      </c>
      <c r="AF333" s="246" t="s">
        <v>227</v>
      </c>
      <c r="AG333" s="246" t="s">
        <v>228</v>
      </c>
      <c r="AH333" s="246" t="s">
        <v>229</v>
      </c>
      <c r="AI333" s="246" t="s">
        <v>229</v>
      </c>
      <c r="AJ333" s="246" t="s">
        <v>228</v>
      </c>
      <c r="AK333" s="246" t="s">
        <v>229</v>
      </c>
      <c r="AL333" s="246" t="s">
        <v>228</v>
      </c>
      <c r="AM333" s="246" t="s">
        <v>228</v>
      </c>
      <c r="AN333" s="246" t="s">
        <v>228</v>
      </c>
      <c r="AO333" s="246" t="s">
        <v>228</v>
      </c>
      <c r="AP333" s="246" t="s">
        <v>229</v>
      </c>
      <c r="AQ333" s="246"/>
      <c r="AR333" s="246"/>
      <c r="AS333" s="246"/>
      <c r="AT333" s="246"/>
      <c r="AU333" s="246"/>
      <c r="AV333" s="246"/>
      <c r="AW333" s="246"/>
      <c r="AX333" s="246"/>
      <c r="AY333" s="246"/>
      <c r="AZ333" s="246"/>
      <c r="BA333" s="246"/>
    </row>
    <row r="334" spans="1:53" x14ac:dyDescent="0.3">
      <c r="A334" s="246">
        <v>207590</v>
      </c>
      <c r="B334" s="246" t="s">
        <v>2163</v>
      </c>
      <c r="C334" s="246" t="s">
        <v>229</v>
      </c>
      <c r="D334" s="246" t="s">
        <v>227</v>
      </c>
      <c r="E334" s="246" t="s">
        <v>227</v>
      </c>
      <c r="F334" s="246" t="s">
        <v>229</v>
      </c>
      <c r="G334" s="246" t="s">
        <v>227</v>
      </c>
      <c r="H334" s="246" t="s">
        <v>229</v>
      </c>
      <c r="I334" s="246" t="s">
        <v>227</v>
      </c>
      <c r="J334" s="246" t="s">
        <v>229</v>
      </c>
      <c r="K334" s="246" t="s">
        <v>227</v>
      </c>
      <c r="L334" s="246" t="s">
        <v>227</v>
      </c>
      <c r="M334" s="246" t="s">
        <v>229</v>
      </c>
      <c r="N334" s="246" t="s">
        <v>229</v>
      </c>
      <c r="O334" s="246" t="s">
        <v>229</v>
      </c>
      <c r="P334" s="246" t="s">
        <v>229</v>
      </c>
      <c r="Q334" s="246" t="s">
        <v>229</v>
      </c>
      <c r="R334" s="246" t="s">
        <v>229</v>
      </c>
      <c r="S334" s="246" t="s">
        <v>229</v>
      </c>
      <c r="T334" s="246" t="s">
        <v>229</v>
      </c>
      <c r="U334" s="246" t="s">
        <v>229</v>
      </c>
      <c r="V334" s="246" t="s">
        <v>229</v>
      </c>
      <c r="W334" s="246" t="s">
        <v>229</v>
      </c>
      <c r="X334" s="246" t="s">
        <v>227</v>
      </c>
      <c r="Y334" s="246" t="s">
        <v>229</v>
      </c>
      <c r="Z334" s="246" t="s">
        <v>229</v>
      </c>
      <c r="AA334" s="246" t="s">
        <v>229</v>
      </c>
      <c r="AB334" s="246" t="s">
        <v>229</v>
      </c>
      <c r="AC334" s="246" t="s">
        <v>229</v>
      </c>
      <c r="AD334" s="246" t="s">
        <v>229</v>
      </c>
      <c r="AE334" s="246" t="s">
        <v>229</v>
      </c>
      <c r="AF334" s="246" t="s">
        <v>227</v>
      </c>
      <c r="AG334" s="246" t="s">
        <v>229</v>
      </c>
      <c r="AH334" s="246" t="s">
        <v>227</v>
      </c>
      <c r="AI334" s="246" t="s">
        <v>229</v>
      </c>
      <c r="AJ334" s="246" t="s">
        <v>229</v>
      </c>
      <c r="AK334" s="246" t="s">
        <v>229</v>
      </c>
      <c r="AL334" s="246" t="s">
        <v>227</v>
      </c>
      <c r="AM334" s="246" t="s">
        <v>227</v>
      </c>
      <c r="AN334" s="246" t="s">
        <v>229</v>
      </c>
      <c r="AO334" s="246" t="s">
        <v>229</v>
      </c>
      <c r="AP334" s="246" t="s">
        <v>227</v>
      </c>
      <c r="AQ334" s="246"/>
      <c r="AR334" s="246"/>
      <c r="AS334" s="246"/>
      <c r="AT334" s="246"/>
      <c r="AU334" s="246"/>
      <c r="AV334" s="246"/>
      <c r="AW334" s="246"/>
      <c r="AX334" s="246"/>
      <c r="AY334" s="246"/>
      <c r="AZ334" s="246"/>
      <c r="BA334" s="246"/>
    </row>
    <row r="335" spans="1:53" x14ac:dyDescent="0.3">
      <c r="A335" s="246">
        <v>207642</v>
      </c>
      <c r="B335" s="246" t="s">
        <v>2163</v>
      </c>
      <c r="C335" s="246" t="s">
        <v>229</v>
      </c>
      <c r="D335" s="246" t="s">
        <v>227</v>
      </c>
      <c r="E335" s="246" t="s">
        <v>227</v>
      </c>
      <c r="F335" s="246" t="s">
        <v>227</v>
      </c>
      <c r="G335" s="246" t="s">
        <v>229</v>
      </c>
      <c r="H335" s="246" t="s">
        <v>227</v>
      </c>
      <c r="I335" s="246" t="s">
        <v>227</v>
      </c>
      <c r="J335" s="246" t="s">
        <v>227</v>
      </c>
      <c r="K335" s="246" t="s">
        <v>227</v>
      </c>
      <c r="L335" s="246" t="s">
        <v>229</v>
      </c>
      <c r="M335" s="246" t="s">
        <v>227</v>
      </c>
      <c r="N335" s="246" t="s">
        <v>227</v>
      </c>
      <c r="O335" s="246" t="s">
        <v>227</v>
      </c>
      <c r="P335" s="246" t="s">
        <v>229</v>
      </c>
      <c r="Q335" s="246" t="s">
        <v>227</v>
      </c>
      <c r="R335" s="246" t="s">
        <v>229</v>
      </c>
      <c r="S335" s="246" t="s">
        <v>227</v>
      </c>
      <c r="T335" s="246" t="s">
        <v>229</v>
      </c>
      <c r="U335" s="246" t="s">
        <v>227</v>
      </c>
      <c r="V335" s="246" t="s">
        <v>229</v>
      </c>
      <c r="W335" s="246" t="s">
        <v>229</v>
      </c>
      <c r="X335" s="246" t="s">
        <v>227</v>
      </c>
      <c r="Y335" s="246" t="s">
        <v>227</v>
      </c>
      <c r="Z335" s="246" t="s">
        <v>227</v>
      </c>
      <c r="AA335" s="246" t="s">
        <v>227</v>
      </c>
      <c r="AB335" s="246" t="s">
        <v>227</v>
      </c>
      <c r="AC335" s="246" t="s">
        <v>229</v>
      </c>
      <c r="AD335" s="246" t="s">
        <v>229</v>
      </c>
      <c r="AE335" s="246" t="s">
        <v>227</v>
      </c>
      <c r="AF335" s="246" t="s">
        <v>227</v>
      </c>
      <c r="AG335" s="246" t="s">
        <v>227</v>
      </c>
      <c r="AH335" s="246" t="s">
        <v>229</v>
      </c>
      <c r="AI335" s="246" t="s">
        <v>227</v>
      </c>
      <c r="AJ335" s="246" t="s">
        <v>227</v>
      </c>
      <c r="AK335" s="246" t="s">
        <v>227</v>
      </c>
      <c r="AL335" s="246" t="s">
        <v>227</v>
      </c>
      <c r="AM335" s="246" t="s">
        <v>229</v>
      </c>
      <c r="AN335" s="246" t="s">
        <v>229</v>
      </c>
      <c r="AO335" s="246" t="s">
        <v>227</v>
      </c>
      <c r="AP335" s="246" t="s">
        <v>227</v>
      </c>
      <c r="AQ335" s="246"/>
      <c r="AR335" s="246"/>
      <c r="AS335" s="246"/>
      <c r="AT335" s="246"/>
      <c r="AU335" s="246"/>
      <c r="AV335" s="246"/>
      <c r="AW335" s="246"/>
      <c r="AX335" s="246"/>
      <c r="AY335" s="246"/>
      <c r="AZ335" s="246"/>
      <c r="BA335" s="246"/>
    </row>
    <row r="336" spans="1:53" x14ac:dyDescent="0.3">
      <c r="A336" s="246">
        <v>207652</v>
      </c>
      <c r="B336" s="246" t="s">
        <v>2163</v>
      </c>
      <c r="C336" s="246" t="s">
        <v>227</v>
      </c>
      <c r="D336" s="246" t="s">
        <v>229</v>
      </c>
      <c r="E336" s="246" t="s">
        <v>229</v>
      </c>
      <c r="F336" s="246" t="s">
        <v>227</v>
      </c>
      <c r="G336" s="246" t="s">
        <v>229</v>
      </c>
      <c r="H336" s="246" t="s">
        <v>227</v>
      </c>
      <c r="I336" s="246" t="s">
        <v>227</v>
      </c>
      <c r="J336" s="246" t="s">
        <v>227</v>
      </c>
      <c r="K336" s="246" t="s">
        <v>227</v>
      </c>
      <c r="L336" s="246" t="s">
        <v>227</v>
      </c>
      <c r="M336" s="246" t="s">
        <v>229</v>
      </c>
      <c r="N336" s="246" t="s">
        <v>229</v>
      </c>
      <c r="O336" s="246" t="s">
        <v>227</v>
      </c>
      <c r="P336" s="246" t="s">
        <v>227</v>
      </c>
      <c r="Q336" s="246" t="s">
        <v>229</v>
      </c>
      <c r="R336" s="246" t="s">
        <v>227</v>
      </c>
      <c r="S336" s="246" t="s">
        <v>227</v>
      </c>
      <c r="T336" s="246" t="s">
        <v>229</v>
      </c>
      <c r="U336" s="246" t="s">
        <v>229</v>
      </c>
      <c r="V336" s="246" t="s">
        <v>227</v>
      </c>
      <c r="W336" s="246" t="s">
        <v>227</v>
      </c>
      <c r="X336" s="246" t="s">
        <v>227</v>
      </c>
      <c r="Y336" s="246" t="s">
        <v>227</v>
      </c>
      <c r="Z336" s="246" t="s">
        <v>229</v>
      </c>
      <c r="AA336" s="246" t="s">
        <v>229</v>
      </c>
      <c r="AB336" s="246" t="s">
        <v>229</v>
      </c>
      <c r="AC336" s="246" t="s">
        <v>227</v>
      </c>
      <c r="AD336" s="246" t="s">
        <v>229</v>
      </c>
      <c r="AE336" s="246" t="s">
        <v>227</v>
      </c>
      <c r="AF336" s="246" t="s">
        <v>229</v>
      </c>
      <c r="AG336" s="246" t="s">
        <v>229</v>
      </c>
      <c r="AH336" s="246" t="s">
        <v>229</v>
      </c>
      <c r="AI336" s="246" t="s">
        <v>227</v>
      </c>
      <c r="AJ336" s="246" t="s">
        <v>228</v>
      </c>
      <c r="AK336" s="246" t="s">
        <v>229</v>
      </c>
      <c r="AL336" s="246" t="s">
        <v>227</v>
      </c>
      <c r="AM336" s="246" t="s">
        <v>229</v>
      </c>
      <c r="AN336" s="246" t="s">
        <v>227</v>
      </c>
      <c r="AO336" s="246" t="s">
        <v>227</v>
      </c>
      <c r="AP336" s="246" t="s">
        <v>227</v>
      </c>
      <c r="AQ336" s="246"/>
      <c r="AR336" s="246"/>
      <c r="AS336" s="246"/>
      <c r="AT336" s="246"/>
      <c r="AU336" s="246"/>
      <c r="AV336" s="246"/>
      <c r="AW336" s="246"/>
      <c r="AX336" s="246"/>
      <c r="AY336" s="246"/>
      <c r="AZ336" s="246"/>
      <c r="BA336" s="246"/>
    </row>
    <row r="337" spans="1:53" x14ac:dyDescent="0.3">
      <c r="A337" s="246">
        <v>207804</v>
      </c>
      <c r="B337" s="246" t="s">
        <v>2163</v>
      </c>
      <c r="C337" s="246" t="s">
        <v>229</v>
      </c>
      <c r="D337" s="246" t="s">
        <v>227</v>
      </c>
      <c r="E337" s="246" t="s">
        <v>227</v>
      </c>
      <c r="F337" s="246" t="s">
        <v>229</v>
      </c>
      <c r="G337" s="246" t="s">
        <v>227</v>
      </c>
      <c r="H337" s="246" t="s">
        <v>229</v>
      </c>
      <c r="I337" s="246" t="s">
        <v>227</v>
      </c>
      <c r="J337" s="246" t="s">
        <v>227</v>
      </c>
      <c r="K337" s="246" t="s">
        <v>227</v>
      </c>
      <c r="L337" s="246" t="s">
        <v>227</v>
      </c>
      <c r="M337" s="246" t="s">
        <v>227</v>
      </c>
      <c r="N337" s="246" t="s">
        <v>227</v>
      </c>
      <c r="O337" s="246" t="s">
        <v>229</v>
      </c>
      <c r="P337" s="246" t="s">
        <v>229</v>
      </c>
      <c r="Q337" s="246" t="s">
        <v>227</v>
      </c>
      <c r="R337" s="246" t="s">
        <v>229</v>
      </c>
      <c r="S337" s="246" t="s">
        <v>228</v>
      </c>
      <c r="T337" s="246" t="s">
        <v>229</v>
      </c>
      <c r="U337" s="246" t="s">
        <v>229</v>
      </c>
      <c r="V337" s="246" t="s">
        <v>229</v>
      </c>
      <c r="W337" s="246" t="s">
        <v>227</v>
      </c>
      <c r="X337" s="246" t="s">
        <v>229</v>
      </c>
      <c r="Y337" s="246" t="s">
        <v>229</v>
      </c>
      <c r="Z337" s="246" t="s">
        <v>227</v>
      </c>
      <c r="AA337" s="246" t="s">
        <v>227</v>
      </c>
      <c r="AB337" s="246" t="s">
        <v>229</v>
      </c>
      <c r="AC337" s="246" t="s">
        <v>229</v>
      </c>
      <c r="AD337" s="246" t="s">
        <v>229</v>
      </c>
      <c r="AE337" s="246" t="s">
        <v>229</v>
      </c>
      <c r="AF337" s="246" t="s">
        <v>227</v>
      </c>
      <c r="AG337" s="246" t="s">
        <v>228</v>
      </c>
      <c r="AH337" s="246" t="s">
        <v>229</v>
      </c>
      <c r="AI337" s="246" t="s">
        <v>229</v>
      </c>
      <c r="AJ337" s="246" t="s">
        <v>227</v>
      </c>
      <c r="AK337" s="246" t="s">
        <v>229</v>
      </c>
      <c r="AL337" s="246" t="s">
        <v>229</v>
      </c>
      <c r="AM337" s="246" t="s">
        <v>229</v>
      </c>
      <c r="AN337" s="246" t="s">
        <v>229</v>
      </c>
      <c r="AO337" s="246" t="s">
        <v>229</v>
      </c>
      <c r="AP337" s="246" t="s">
        <v>227</v>
      </c>
      <c r="AQ337" s="246"/>
      <c r="AR337" s="246"/>
      <c r="AS337" s="246"/>
      <c r="AT337" s="246"/>
      <c r="AU337" s="246"/>
      <c r="AV337" s="246"/>
      <c r="AW337" s="246"/>
      <c r="AX337" s="246"/>
      <c r="AY337" s="246"/>
      <c r="AZ337" s="246"/>
      <c r="BA337" s="246"/>
    </row>
    <row r="338" spans="1:53" x14ac:dyDescent="0.3">
      <c r="A338" s="246">
        <v>207814</v>
      </c>
      <c r="B338" s="246" t="s">
        <v>2163</v>
      </c>
      <c r="C338" s="246" t="s">
        <v>227</v>
      </c>
      <c r="D338" s="246" t="s">
        <v>229</v>
      </c>
      <c r="E338" s="246" t="s">
        <v>227</v>
      </c>
      <c r="F338" s="246" t="s">
        <v>229</v>
      </c>
      <c r="G338" s="246" t="s">
        <v>229</v>
      </c>
      <c r="H338" s="246" t="s">
        <v>227</v>
      </c>
      <c r="I338" s="246" t="s">
        <v>227</v>
      </c>
      <c r="J338" s="246" t="s">
        <v>227</v>
      </c>
      <c r="K338" s="246" t="s">
        <v>227</v>
      </c>
      <c r="L338" s="246" t="s">
        <v>229</v>
      </c>
      <c r="M338" s="246" t="s">
        <v>229</v>
      </c>
      <c r="N338" s="246" t="s">
        <v>229</v>
      </c>
      <c r="O338" s="246" t="s">
        <v>227</v>
      </c>
      <c r="P338" s="246" t="s">
        <v>229</v>
      </c>
      <c r="Q338" s="246" t="s">
        <v>227</v>
      </c>
      <c r="R338" s="246" t="s">
        <v>229</v>
      </c>
      <c r="S338" s="246" t="s">
        <v>227</v>
      </c>
      <c r="T338" s="246" t="s">
        <v>229</v>
      </c>
      <c r="U338" s="246" t="s">
        <v>229</v>
      </c>
      <c r="V338" s="246" t="s">
        <v>227</v>
      </c>
      <c r="W338" s="246" t="s">
        <v>229</v>
      </c>
      <c r="X338" s="246" t="s">
        <v>227</v>
      </c>
      <c r="Y338" s="246" t="s">
        <v>229</v>
      </c>
      <c r="Z338" s="246" t="s">
        <v>227</v>
      </c>
      <c r="AA338" s="246" t="s">
        <v>229</v>
      </c>
      <c r="AB338" s="246" t="s">
        <v>229</v>
      </c>
      <c r="AC338" s="246" t="s">
        <v>227</v>
      </c>
      <c r="AD338" s="246" t="s">
        <v>229</v>
      </c>
      <c r="AE338" s="246" t="s">
        <v>227</v>
      </c>
      <c r="AF338" s="246" t="s">
        <v>229</v>
      </c>
      <c r="AG338" s="246" t="s">
        <v>227</v>
      </c>
      <c r="AH338" s="246" t="s">
        <v>227</v>
      </c>
      <c r="AI338" s="246" t="s">
        <v>227</v>
      </c>
      <c r="AJ338" s="246" t="s">
        <v>227</v>
      </c>
      <c r="AK338" s="246" t="s">
        <v>229</v>
      </c>
      <c r="AL338" s="246" t="s">
        <v>229</v>
      </c>
      <c r="AM338" s="246" t="s">
        <v>229</v>
      </c>
      <c r="AN338" s="246" t="s">
        <v>229</v>
      </c>
      <c r="AO338" s="246" t="s">
        <v>229</v>
      </c>
      <c r="AP338" s="246" t="s">
        <v>229</v>
      </c>
      <c r="AQ338" s="246"/>
      <c r="AR338" s="246"/>
      <c r="AS338" s="246"/>
      <c r="AT338" s="246"/>
      <c r="AU338" s="246"/>
      <c r="AV338" s="246"/>
      <c r="AW338" s="246"/>
      <c r="AX338" s="246"/>
      <c r="AY338" s="246"/>
      <c r="AZ338" s="246"/>
      <c r="BA338" s="246"/>
    </row>
    <row r="339" spans="1:53" x14ac:dyDescent="0.3">
      <c r="A339" s="246">
        <v>207836</v>
      </c>
      <c r="B339" s="246" t="s">
        <v>2163</v>
      </c>
      <c r="C339" s="246" t="s">
        <v>227</v>
      </c>
      <c r="D339" s="246" t="s">
        <v>227</v>
      </c>
      <c r="E339" s="246" t="s">
        <v>227</v>
      </c>
      <c r="F339" s="246" t="s">
        <v>227</v>
      </c>
      <c r="G339" s="246" t="s">
        <v>227</v>
      </c>
      <c r="H339" s="246" t="s">
        <v>229</v>
      </c>
      <c r="I339" s="246" t="s">
        <v>227</v>
      </c>
      <c r="J339" s="246" t="s">
        <v>227</v>
      </c>
      <c r="K339" s="246" t="s">
        <v>227</v>
      </c>
      <c r="L339" s="246" t="s">
        <v>227</v>
      </c>
      <c r="M339" s="246" t="s">
        <v>229</v>
      </c>
      <c r="N339" s="246" t="s">
        <v>229</v>
      </c>
      <c r="O339" s="246" t="s">
        <v>229</v>
      </c>
      <c r="P339" s="246" t="s">
        <v>227</v>
      </c>
      <c r="Q339" s="246" t="s">
        <v>229</v>
      </c>
      <c r="R339" s="246" t="s">
        <v>229</v>
      </c>
      <c r="S339" s="246" t="s">
        <v>227</v>
      </c>
      <c r="T339" s="246" t="s">
        <v>227</v>
      </c>
      <c r="U339" s="246" t="s">
        <v>227</v>
      </c>
      <c r="V339" s="246" t="s">
        <v>229</v>
      </c>
      <c r="W339" s="246" t="s">
        <v>229</v>
      </c>
      <c r="X339" s="246" t="s">
        <v>227</v>
      </c>
      <c r="Y339" s="246" t="s">
        <v>227</v>
      </c>
      <c r="Z339" s="246" t="s">
        <v>227</v>
      </c>
      <c r="AA339" s="246" t="s">
        <v>229</v>
      </c>
      <c r="AB339" s="246" t="s">
        <v>229</v>
      </c>
      <c r="AC339" s="246" t="s">
        <v>227</v>
      </c>
      <c r="AD339" s="246" t="s">
        <v>229</v>
      </c>
      <c r="AE339" s="246" t="s">
        <v>229</v>
      </c>
      <c r="AF339" s="246" t="s">
        <v>229</v>
      </c>
      <c r="AG339" s="246" t="s">
        <v>227</v>
      </c>
      <c r="AH339" s="246" t="s">
        <v>227</v>
      </c>
      <c r="AI339" s="246" t="s">
        <v>227</v>
      </c>
      <c r="AJ339" s="246" t="s">
        <v>229</v>
      </c>
      <c r="AK339" s="246" t="s">
        <v>229</v>
      </c>
      <c r="AL339" s="246" t="s">
        <v>227</v>
      </c>
      <c r="AM339" s="246" t="s">
        <v>227</v>
      </c>
      <c r="AN339" s="246" t="s">
        <v>227</v>
      </c>
      <c r="AO339" s="246" t="s">
        <v>227</v>
      </c>
      <c r="AP339" s="246" t="s">
        <v>227</v>
      </c>
      <c r="AQ339" s="246"/>
      <c r="AR339" s="246"/>
      <c r="AS339" s="246"/>
      <c r="AT339" s="246"/>
      <c r="AU339" s="246"/>
      <c r="AV339" s="246"/>
      <c r="AW339" s="246"/>
      <c r="AX339" s="246"/>
      <c r="AY339" s="246"/>
      <c r="AZ339" s="246"/>
      <c r="BA339" s="246"/>
    </row>
    <row r="340" spans="1:53" x14ac:dyDescent="0.3">
      <c r="A340" s="246">
        <v>207855</v>
      </c>
      <c r="B340" s="246" t="s">
        <v>2163</v>
      </c>
      <c r="C340" s="246" t="s">
        <v>227</v>
      </c>
      <c r="D340" s="246" t="s">
        <v>227</v>
      </c>
      <c r="E340" s="246" t="s">
        <v>227</v>
      </c>
      <c r="F340" s="246" t="s">
        <v>229</v>
      </c>
      <c r="G340" s="246" t="s">
        <v>227</v>
      </c>
      <c r="H340" s="246" t="s">
        <v>227</v>
      </c>
      <c r="I340" s="246" t="s">
        <v>227</v>
      </c>
      <c r="J340" s="246" t="s">
        <v>227</v>
      </c>
      <c r="K340" s="246" t="s">
        <v>229</v>
      </c>
      <c r="L340" s="246" t="s">
        <v>227</v>
      </c>
      <c r="M340" s="246" t="s">
        <v>229</v>
      </c>
      <c r="N340" s="246" t="s">
        <v>227</v>
      </c>
      <c r="O340" s="246" t="s">
        <v>227</v>
      </c>
      <c r="P340" s="246" t="s">
        <v>229</v>
      </c>
      <c r="Q340" s="246" t="s">
        <v>227</v>
      </c>
      <c r="R340" s="246" t="s">
        <v>227</v>
      </c>
      <c r="S340" s="246" t="s">
        <v>227</v>
      </c>
      <c r="T340" s="246" t="s">
        <v>227</v>
      </c>
      <c r="U340" s="246" t="s">
        <v>227</v>
      </c>
      <c r="V340" s="246" t="s">
        <v>227</v>
      </c>
      <c r="W340" s="246" t="s">
        <v>229</v>
      </c>
      <c r="X340" s="246" t="s">
        <v>227</v>
      </c>
      <c r="Y340" s="246" t="s">
        <v>229</v>
      </c>
      <c r="Z340" s="246" t="s">
        <v>229</v>
      </c>
      <c r="AA340" s="246" t="s">
        <v>227</v>
      </c>
      <c r="AB340" s="246" t="s">
        <v>229</v>
      </c>
      <c r="AC340" s="246" t="s">
        <v>229</v>
      </c>
      <c r="AD340" s="246" t="s">
        <v>229</v>
      </c>
      <c r="AE340" s="246" t="s">
        <v>227</v>
      </c>
      <c r="AF340" s="246" t="s">
        <v>229</v>
      </c>
      <c r="AG340" s="246" t="s">
        <v>229</v>
      </c>
      <c r="AH340" s="246" t="s">
        <v>227</v>
      </c>
      <c r="AI340" s="246" t="s">
        <v>227</v>
      </c>
      <c r="AJ340" s="246" t="s">
        <v>229</v>
      </c>
      <c r="AK340" s="246" t="s">
        <v>227</v>
      </c>
      <c r="AL340" s="246" t="s">
        <v>227</v>
      </c>
      <c r="AM340" s="246" t="s">
        <v>227</v>
      </c>
      <c r="AN340" s="246" t="s">
        <v>229</v>
      </c>
      <c r="AO340" s="246" t="s">
        <v>229</v>
      </c>
      <c r="AP340" s="246" t="s">
        <v>229</v>
      </c>
      <c r="AQ340" s="246"/>
      <c r="AR340" s="246"/>
      <c r="AS340" s="246"/>
      <c r="AT340" s="246"/>
      <c r="AU340" s="246"/>
      <c r="AV340" s="246"/>
      <c r="AW340" s="246"/>
      <c r="AX340" s="246"/>
      <c r="AY340" s="246"/>
      <c r="AZ340" s="246"/>
      <c r="BA340" s="246"/>
    </row>
    <row r="341" spans="1:53" x14ac:dyDescent="0.3">
      <c r="A341" s="246">
        <v>207861</v>
      </c>
      <c r="B341" s="246" t="s">
        <v>2163</v>
      </c>
      <c r="C341" s="246" t="s">
        <v>227</v>
      </c>
      <c r="D341" s="246" t="s">
        <v>227</v>
      </c>
      <c r="E341" s="246" t="s">
        <v>227</v>
      </c>
      <c r="F341" s="246" t="s">
        <v>227</v>
      </c>
      <c r="G341" s="246" t="s">
        <v>227</v>
      </c>
      <c r="H341" s="246" t="s">
        <v>227</v>
      </c>
      <c r="I341" s="246" t="s">
        <v>229</v>
      </c>
      <c r="J341" s="246" t="s">
        <v>227</v>
      </c>
      <c r="K341" s="246" t="s">
        <v>227</v>
      </c>
      <c r="L341" s="246" t="s">
        <v>227</v>
      </c>
      <c r="M341" s="246" t="s">
        <v>227</v>
      </c>
      <c r="N341" s="246" t="s">
        <v>227</v>
      </c>
      <c r="O341" s="246" t="s">
        <v>227</v>
      </c>
      <c r="P341" s="246" t="s">
        <v>227</v>
      </c>
      <c r="Q341" s="246" t="s">
        <v>227</v>
      </c>
      <c r="R341" s="246" t="s">
        <v>227</v>
      </c>
      <c r="S341" s="246" t="s">
        <v>227</v>
      </c>
      <c r="T341" s="246" t="s">
        <v>229</v>
      </c>
      <c r="U341" s="246" t="s">
        <v>229</v>
      </c>
      <c r="V341" s="246" t="s">
        <v>227</v>
      </c>
      <c r="W341" s="246" t="s">
        <v>227</v>
      </c>
      <c r="X341" s="246" t="s">
        <v>227</v>
      </c>
      <c r="Y341" s="246" t="s">
        <v>227</v>
      </c>
      <c r="Z341" s="246" t="s">
        <v>229</v>
      </c>
      <c r="AA341" s="246" t="s">
        <v>229</v>
      </c>
      <c r="AB341" s="246" t="s">
        <v>229</v>
      </c>
      <c r="AC341" s="246" t="s">
        <v>227</v>
      </c>
      <c r="AD341" s="246" t="s">
        <v>229</v>
      </c>
      <c r="AE341" s="246" t="s">
        <v>229</v>
      </c>
      <c r="AF341" s="246" t="s">
        <v>227</v>
      </c>
      <c r="AG341" s="246" t="s">
        <v>227</v>
      </c>
      <c r="AH341" s="246" t="s">
        <v>229</v>
      </c>
      <c r="AI341" s="246" t="s">
        <v>229</v>
      </c>
      <c r="AJ341" s="246" t="s">
        <v>229</v>
      </c>
      <c r="AK341" s="246" t="s">
        <v>229</v>
      </c>
      <c r="AL341" s="246" t="s">
        <v>227</v>
      </c>
      <c r="AM341" s="246" t="s">
        <v>227</v>
      </c>
      <c r="AN341" s="246" t="s">
        <v>229</v>
      </c>
      <c r="AO341" s="246" t="s">
        <v>227</v>
      </c>
      <c r="AP341" s="246" t="s">
        <v>227</v>
      </c>
      <c r="AQ341" s="246"/>
      <c r="AR341" s="246"/>
      <c r="AS341" s="246"/>
      <c r="AT341" s="246"/>
      <c r="AU341" s="246"/>
      <c r="AV341" s="246"/>
      <c r="AW341" s="246"/>
      <c r="AX341" s="246"/>
      <c r="AY341" s="246"/>
      <c r="AZ341" s="246"/>
      <c r="BA341" s="246"/>
    </row>
    <row r="342" spans="1:53" x14ac:dyDescent="0.3">
      <c r="A342" s="250">
        <v>207879</v>
      </c>
      <c r="B342" s="246" t="s">
        <v>2163</v>
      </c>
      <c r="C342" s="250" t="s">
        <v>227</v>
      </c>
      <c r="D342" s="250" t="s">
        <v>229</v>
      </c>
      <c r="E342" s="250" t="s">
        <v>227</v>
      </c>
      <c r="F342" s="250" t="s">
        <v>229</v>
      </c>
      <c r="G342" s="250" t="s">
        <v>229</v>
      </c>
      <c r="H342" s="250" t="s">
        <v>227</v>
      </c>
      <c r="I342" s="250" t="s">
        <v>227</v>
      </c>
      <c r="J342" s="250" t="s">
        <v>227</v>
      </c>
      <c r="K342" s="250" t="s">
        <v>227</v>
      </c>
      <c r="L342" s="250" t="s">
        <v>227</v>
      </c>
      <c r="M342" s="250" t="s">
        <v>229</v>
      </c>
      <c r="N342" s="250" t="s">
        <v>229</v>
      </c>
      <c r="O342" s="250" t="s">
        <v>227</v>
      </c>
      <c r="P342" s="250" t="s">
        <v>227</v>
      </c>
      <c r="Q342" s="250" t="s">
        <v>227</v>
      </c>
      <c r="R342" s="250" t="s">
        <v>227</v>
      </c>
      <c r="S342" s="250" t="s">
        <v>229</v>
      </c>
      <c r="T342" s="250" t="s">
        <v>229</v>
      </c>
      <c r="U342" s="250" t="s">
        <v>229</v>
      </c>
      <c r="V342" s="250" t="s">
        <v>229</v>
      </c>
      <c r="W342" s="250" t="s">
        <v>229</v>
      </c>
      <c r="X342" s="250" t="s">
        <v>229</v>
      </c>
      <c r="Y342" s="250" t="s">
        <v>227</v>
      </c>
      <c r="Z342" s="250" t="s">
        <v>229</v>
      </c>
      <c r="AA342" s="250" t="s">
        <v>229</v>
      </c>
      <c r="AB342" s="250" t="s">
        <v>229</v>
      </c>
      <c r="AC342" s="250" t="s">
        <v>229</v>
      </c>
      <c r="AD342" s="250" t="s">
        <v>229</v>
      </c>
      <c r="AE342" s="250" t="s">
        <v>227</v>
      </c>
      <c r="AF342" s="250" t="s">
        <v>227</v>
      </c>
      <c r="AG342" s="250" t="s">
        <v>229</v>
      </c>
      <c r="AH342" s="250" t="s">
        <v>229</v>
      </c>
      <c r="AI342" s="250" t="s">
        <v>229</v>
      </c>
      <c r="AJ342" s="250" t="s">
        <v>229</v>
      </c>
      <c r="AK342" s="250" t="s">
        <v>229</v>
      </c>
      <c r="AL342" s="250" t="s">
        <v>227</v>
      </c>
      <c r="AM342" s="250" t="s">
        <v>229</v>
      </c>
      <c r="AN342" s="250" t="s">
        <v>229</v>
      </c>
      <c r="AO342" s="250" t="s">
        <v>229</v>
      </c>
      <c r="AP342" s="250" t="s">
        <v>227</v>
      </c>
      <c r="AQ342" s="250"/>
      <c r="AR342" s="250"/>
      <c r="AS342" s="250"/>
      <c r="AT342" s="250"/>
      <c r="AU342" s="250"/>
      <c r="AV342" s="250"/>
      <c r="AW342" s="250"/>
      <c r="AX342" s="250"/>
      <c r="AY342" s="250"/>
      <c r="AZ342" s="250"/>
      <c r="BA342" s="250"/>
    </row>
    <row r="343" spans="1:53" x14ac:dyDescent="0.3">
      <c r="A343" s="246">
        <v>207935</v>
      </c>
      <c r="B343" s="246" t="s">
        <v>2163</v>
      </c>
      <c r="C343" s="246" t="s">
        <v>228</v>
      </c>
      <c r="D343" s="246" t="s">
        <v>229</v>
      </c>
      <c r="E343" s="246" t="s">
        <v>228</v>
      </c>
      <c r="F343" s="246" t="s">
        <v>228</v>
      </c>
      <c r="G343" s="246" t="s">
        <v>228</v>
      </c>
      <c r="H343" s="246" t="s">
        <v>228</v>
      </c>
      <c r="I343" s="246" t="s">
        <v>228</v>
      </c>
      <c r="J343" s="246" t="s">
        <v>228</v>
      </c>
      <c r="K343" s="246" t="s">
        <v>227</v>
      </c>
      <c r="L343" s="246" t="s">
        <v>228</v>
      </c>
      <c r="M343" s="246" t="s">
        <v>227</v>
      </c>
      <c r="N343" s="246" t="s">
        <v>228</v>
      </c>
      <c r="O343" s="246" t="s">
        <v>228</v>
      </c>
      <c r="P343" s="246" t="s">
        <v>229</v>
      </c>
      <c r="Q343" s="246" t="s">
        <v>229</v>
      </c>
      <c r="R343" s="246" t="s">
        <v>227</v>
      </c>
      <c r="S343" s="246" t="s">
        <v>229</v>
      </c>
      <c r="T343" s="246" t="s">
        <v>229</v>
      </c>
      <c r="U343" s="246" t="s">
        <v>227</v>
      </c>
      <c r="V343" s="246" t="s">
        <v>229</v>
      </c>
      <c r="W343" s="246" t="s">
        <v>227</v>
      </c>
      <c r="X343" s="246" t="s">
        <v>229</v>
      </c>
      <c r="Y343" s="246" t="s">
        <v>227</v>
      </c>
      <c r="Z343" s="246" t="s">
        <v>229</v>
      </c>
      <c r="AA343" s="246" t="s">
        <v>229</v>
      </c>
      <c r="AB343" s="246" t="s">
        <v>229</v>
      </c>
      <c r="AC343" s="246" t="s">
        <v>229</v>
      </c>
      <c r="AD343" s="246" t="s">
        <v>229</v>
      </c>
      <c r="AE343" s="246" t="s">
        <v>228</v>
      </c>
      <c r="AF343" s="246" t="s">
        <v>227</v>
      </c>
      <c r="AG343" s="246" t="s">
        <v>228</v>
      </c>
      <c r="AH343" s="246" t="s">
        <v>229</v>
      </c>
      <c r="AI343" s="246" t="s">
        <v>229</v>
      </c>
      <c r="AJ343" s="246" t="s">
        <v>229</v>
      </c>
      <c r="AK343" s="246" t="s">
        <v>228</v>
      </c>
      <c r="AL343" s="246" t="s">
        <v>227</v>
      </c>
      <c r="AM343" s="246" t="s">
        <v>229</v>
      </c>
      <c r="AN343" s="246" t="s">
        <v>227</v>
      </c>
      <c r="AO343" s="246" t="s">
        <v>227</v>
      </c>
      <c r="AP343" s="246" t="s">
        <v>227</v>
      </c>
      <c r="AQ343" s="246"/>
      <c r="AR343" s="246"/>
      <c r="AS343" s="246"/>
      <c r="AT343" s="246"/>
      <c r="AU343" s="246"/>
      <c r="AV343" s="246"/>
      <c r="AW343" s="246"/>
      <c r="AX343" s="246"/>
      <c r="AY343" s="246"/>
      <c r="AZ343" s="246"/>
      <c r="BA343" s="246"/>
    </row>
    <row r="344" spans="1:53" x14ac:dyDescent="0.3">
      <c r="A344" s="246">
        <v>207961</v>
      </c>
      <c r="B344" s="246" t="s">
        <v>2163</v>
      </c>
      <c r="C344" s="246" t="s">
        <v>227</v>
      </c>
      <c r="D344" s="246" t="s">
        <v>227</v>
      </c>
      <c r="E344" s="246" t="s">
        <v>227</v>
      </c>
      <c r="F344" s="246" t="s">
        <v>229</v>
      </c>
      <c r="G344" s="246" t="s">
        <v>227</v>
      </c>
      <c r="H344" s="246" t="s">
        <v>229</v>
      </c>
      <c r="I344" s="246" t="s">
        <v>227</v>
      </c>
      <c r="J344" s="246" t="s">
        <v>227</v>
      </c>
      <c r="K344" s="246" t="s">
        <v>227</v>
      </c>
      <c r="L344" s="246" t="s">
        <v>227</v>
      </c>
      <c r="M344" s="246" t="s">
        <v>229</v>
      </c>
      <c r="N344" s="246" t="s">
        <v>229</v>
      </c>
      <c r="O344" s="246" t="s">
        <v>229</v>
      </c>
      <c r="P344" s="246" t="s">
        <v>227</v>
      </c>
      <c r="Q344" s="246" t="s">
        <v>229</v>
      </c>
      <c r="R344" s="246" t="s">
        <v>229</v>
      </c>
      <c r="S344" s="246" t="s">
        <v>227</v>
      </c>
      <c r="T344" s="246" t="s">
        <v>229</v>
      </c>
      <c r="U344" s="246" t="s">
        <v>229</v>
      </c>
      <c r="V344" s="246" t="s">
        <v>227</v>
      </c>
      <c r="W344" s="246" t="s">
        <v>227</v>
      </c>
      <c r="X344" s="246" t="s">
        <v>227</v>
      </c>
      <c r="Y344" s="246" t="s">
        <v>229</v>
      </c>
      <c r="Z344" s="246" t="s">
        <v>229</v>
      </c>
      <c r="AA344" s="246" t="s">
        <v>229</v>
      </c>
      <c r="AB344" s="246" t="s">
        <v>229</v>
      </c>
      <c r="AC344" s="246" t="s">
        <v>227</v>
      </c>
      <c r="AD344" s="246" t="s">
        <v>229</v>
      </c>
      <c r="AE344" s="246" t="s">
        <v>227</v>
      </c>
      <c r="AF344" s="246" t="s">
        <v>229</v>
      </c>
      <c r="AG344" s="246" t="s">
        <v>227</v>
      </c>
      <c r="AH344" s="246" t="s">
        <v>229</v>
      </c>
      <c r="AI344" s="246" t="s">
        <v>229</v>
      </c>
      <c r="AJ344" s="246" t="s">
        <v>227</v>
      </c>
      <c r="AK344" s="246" t="s">
        <v>229</v>
      </c>
      <c r="AL344" s="246" t="s">
        <v>228</v>
      </c>
      <c r="AM344" s="246" t="s">
        <v>228</v>
      </c>
      <c r="AN344" s="246" t="s">
        <v>229</v>
      </c>
      <c r="AO344" s="246" t="s">
        <v>229</v>
      </c>
      <c r="AP344" s="246" t="s">
        <v>229</v>
      </c>
      <c r="AQ344" s="246"/>
      <c r="AR344" s="246"/>
      <c r="AS344" s="246"/>
      <c r="AT344" s="246"/>
      <c r="AU344" s="246"/>
      <c r="AV344" s="246"/>
      <c r="AW344" s="246"/>
      <c r="AX344" s="246"/>
      <c r="AY344" s="246"/>
      <c r="AZ344" s="246"/>
      <c r="BA344" s="246"/>
    </row>
    <row r="345" spans="1:53" x14ac:dyDescent="0.3">
      <c r="A345" s="246">
        <v>208021</v>
      </c>
      <c r="B345" s="246" t="s">
        <v>2163</v>
      </c>
      <c r="C345" s="246" t="s">
        <v>227</v>
      </c>
      <c r="D345" s="246" t="s">
        <v>227</v>
      </c>
      <c r="E345" s="246" t="s">
        <v>227</v>
      </c>
      <c r="F345" s="246" t="s">
        <v>229</v>
      </c>
      <c r="G345" s="246" t="s">
        <v>229</v>
      </c>
      <c r="H345" s="246" t="s">
        <v>227</v>
      </c>
      <c r="I345" s="246" t="s">
        <v>229</v>
      </c>
      <c r="J345" s="246" t="s">
        <v>227</v>
      </c>
      <c r="K345" s="246" t="s">
        <v>229</v>
      </c>
      <c r="L345" s="246" t="s">
        <v>229</v>
      </c>
      <c r="M345" s="246" t="s">
        <v>229</v>
      </c>
      <c r="N345" s="246" t="s">
        <v>229</v>
      </c>
      <c r="O345" s="246" t="s">
        <v>229</v>
      </c>
      <c r="P345" s="246" t="s">
        <v>229</v>
      </c>
      <c r="Q345" s="246" t="s">
        <v>229</v>
      </c>
      <c r="R345" s="246" t="s">
        <v>227</v>
      </c>
      <c r="S345" s="246" t="s">
        <v>227</v>
      </c>
      <c r="T345" s="246" t="s">
        <v>229</v>
      </c>
      <c r="U345" s="246" t="s">
        <v>229</v>
      </c>
      <c r="V345" s="246" t="s">
        <v>229</v>
      </c>
      <c r="W345" s="246" t="s">
        <v>229</v>
      </c>
      <c r="X345" s="246" t="s">
        <v>227</v>
      </c>
      <c r="Y345" s="246" t="s">
        <v>227</v>
      </c>
      <c r="Z345" s="246" t="s">
        <v>229</v>
      </c>
      <c r="AA345" s="246" t="s">
        <v>229</v>
      </c>
      <c r="AB345" s="246" t="s">
        <v>229</v>
      </c>
      <c r="AC345" s="246" t="s">
        <v>227</v>
      </c>
      <c r="AD345" s="246" t="s">
        <v>229</v>
      </c>
      <c r="AE345" s="246" t="s">
        <v>229</v>
      </c>
      <c r="AF345" s="246" t="s">
        <v>229</v>
      </c>
      <c r="AG345" s="246" t="s">
        <v>229</v>
      </c>
      <c r="AH345" s="246" t="s">
        <v>227</v>
      </c>
      <c r="AI345" s="246" t="s">
        <v>227</v>
      </c>
      <c r="AJ345" s="246" t="s">
        <v>227</v>
      </c>
      <c r="AK345" s="246" t="s">
        <v>229</v>
      </c>
      <c r="AL345" s="246" t="s">
        <v>227</v>
      </c>
      <c r="AM345" s="246" t="s">
        <v>229</v>
      </c>
      <c r="AN345" s="246" t="s">
        <v>229</v>
      </c>
      <c r="AO345" s="246" t="s">
        <v>229</v>
      </c>
      <c r="AP345" s="246" t="s">
        <v>227</v>
      </c>
      <c r="AQ345" s="246"/>
      <c r="AR345" s="246"/>
      <c r="AS345" s="246"/>
      <c r="AT345" s="246"/>
      <c r="AU345" s="246"/>
      <c r="AV345" s="246"/>
      <c r="AW345" s="246"/>
      <c r="AX345" s="246"/>
      <c r="AY345" s="246"/>
      <c r="AZ345" s="246"/>
      <c r="BA345" s="246"/>
    </row>
    <row r="346" spans="1:53" x14ac:dyDescent="0.3">
      <c r="A346" s="246">
        <v>208148</v>
      </c>
      <c r="B346" s="246" t="s">
        <v>2163</v>
      </c>
      <c r="C346" s="246" t="s">
        <v>227</v>
      </c>
      <c r="D346" s="246" t="s">
        <v>227</v>
      </c>
      <c r="E346" s="246" t="s">
        <v>227</v>
      </c>
      <c r="F346" s="246" t="s">
        <v>229</v>
      </c>
      <c r="G346" s="246" t="s">
        <v>227</v>
      </c>
      <c r="H346" s="246" t="s">
        <v>227</v>
      </c>
      <c r="I346" s="246" t="s">
        <v>227</v>
      </c>
      <c r="J346" s="246" t="s">
        <v>227</v>
      </c>
      <c r="K346" s="246" t="s">
        <v>229</v>
      </c>
      <c r="L346" s="246" t="s">
        <v>229</v>
      </c>
      <c r="M346" s="246" t="s">
        <v>227</v>
      </c>
      <c r="N346" s="246" t="s">
        <v>229</v>
      </c>
      <c r="O346" s="246" t="s">
        <v>229</v>
      </c>
      <c r="P346" s="246" t="s">
        <v>227</v>
      </c>
      <c r="Q346" s="246" t="s">
        <v>229</v>
      </c>
      <c r="R346" s="246" t="s">
        <v>229</v>
      </c>
      <c r="S346" s="246" t="s">
        <v>227</v>
      </c>
      <c r="T346" s="246" t="s">
        <v>229</v>
      </c>
      <c r="U346" s="246" t="s">
        <v>229</v>
      </c>
      <c r="V346" s="246" t="s">
        <v>229</v>
      </c>
      <c r="W346" s="246" t="s">
        <v>229</v>
      </c>
      <c r="X346" s="246" t="s">
        <v>229</v>
      </c>
      <c r="Y346" s="246" t="s">
        <v>227</v>
      </c>
      <c r="Z346" s="246" t="s">
        <v>227</v>
      </c>
      <c r="AA346" s="246" t="s">
        <v>229</v>
      </c>
      <c r="AB346" s="246" t="s">
        <v>227</v>
      </c>
      <c r="AC346" s="246" t="s">
        <v>229</v>
      </c>
      <c r="AD346" s="246" t="s">
        <v>229</v>
      </c>
      <c r="AE346" s="246" t="s">
        <v>227</v>
      </c>
      <c r="AF346" s="246" t="s">
        <v>227</v>
      </c>
      <c r="AG346" s="246" t="s">
        <v>228</v>
      </c>
      <c r="AH346" s="246" t="s">
        <v>227</v>
      </c>
      <c r="AI346" s="246" t="s">
        <v>229</v>
      </c>
      <c r="AJ346" s="246" t="s">
        <v>229</v>
      </c>
      <c r="AK346" s="246" t="s">
        <v>227</v>
      </c>
      <c r="AL346" s="246" t="s">
        <v>227</v>
      </c>
      <c r="AM346" s="246" t="s">
        <v>229</v>
      </c>
      <c r="AN346" s="246" t="s">
        <v>229</v>
      </c>
      <c r="AO346" s="246" t="s">
        <v>229</v>
      </c>
      <c r="AP346" s="246" t="s">
        <v>227</v>
      </c>
      <c r="AQ346" s="246"/>
      <c r="AR346" s="246"/>
      <c r="AS346" s="246"/>
      <c r="AT346" s="246"/>
      <c r="AU346" s="246"/>
      <c r="AV346" s="246"/>
      <c r="AW346" s="246"/>
      <c r="AX346" s="246"/>
      <c r="AY346" s="246"/>
      <c r="AZ346" s="246"/>
      <c r="BA346" s="246"/>
    </row>
    <row r="347" spans="1:53" x14ac:dyDescent="0.3">
      <c r="A347" s="246">
        <v>208164</v>
      </c>
      <c r="B347" s="246" t="s">
        <v>2163</v>
      </c>
      <c r="C347" s="246" t="s">
        <v>229</v>
      </c>
      <c r="D347" s="246" t="s">
        <v>227</v>
      </c>
      <c r="E347" s="246" t="s">
        <v>227</v>
      </c>
      <c r="F347" s="246" t="s">
        <v>227</v>
      </c>
      <c r="G347" s="246" t="s">
        <v>227</v>
      </c>
      <c r="H347" s="246" t="s">
        <v>227</v>
      </c>
      <c r="I347" s="246" t="s">
        <v>227</v>
      </c>
      <c r="J347" s="246" t="s">
        <v>229</v>
      </c>
      <c r="K347" s="246" t="s">
        <v>229</v>
      </c>
      <c r="L347" s="246" t="s">
        <v>229</v>
      </c>
      <c r="M347" s="246" t="s">
        <v>227</v>
      </c>
      <c r="N347" s="246" t="s">
        <v>227</v>
      </c>
      <c r="O347" s="246" t="s">
        <v>227</v>
      </c>
      <c r="P347" s="246" t="s">
        <v>227</v>
      </c>
      <c r="Q347" s="246" t="s">
        <v>229</v>
      </c>
      <c r="R347" s="246" t="s">
        <v>227</v>
      </c>
      <c r="S347" s="246" t="s">
        <v>227</v>
      </c>
      <c r="T347" s="246" t="s">
        <v>229</v>
      </c>
      <c r="U347" s="246" t="s">
        <v>229</v>
      </c>
      <c r="V347" s="246" t="s">
        <v>227</v>
      </c>
      <c r="W347" s="246" t="s">
        <v>229</v>
      </c>
      <c r="X347" s="246" t="s">
        <v>227</v>
      </c>
      <c r="Y347" s="246" t="s">
        <v>227</v>
      </c>
      <c r="Z347" s="246" t="s">
        <v>227</v>
      </c>
      <c r="AA347" s="246" t="s">
        <v>227</v>
      </c>
      <c r="AB347" s="246" t="s">
        <v>229</v>
      </c>
      <c r="AC347" s="246" t="s">
        <v>229</v>
      </c>
      <c r="AD347" s="246" t="s">
        <v>229</v>
      </c>
      <c r="AE347" s="246" t="s">
        <v>227</v>
      </c>
      <c r="AF347" s="246" t="s">
        <v>227</v>
      </c>
      <c r="AG347" s="246" t="s">
        <v>228</v>
      </c>
      <c r="AH347" s="246" t="s">
        <v>227</v>
      </c>
      <c r="AI347" s="246" t="s">
        <v>229</v>
      </c>
      <c r="AJ347" s="246" t="s">
        <v>229</v>
      </c>
      <c r="AK347" s="246" t="s">
        <v>227</v>
      </c>
      <c r="AL347" s="246" t="s">
        <v>227</v>
      </c>
      <c r="AM347" s="246" t="s">
        <v>227</v>
      </c>
      <c r="AN347" s="246" t="s">
        <v>227</v>
      </c>
      <c r="AO347" s="246" t="s">
        <v>227</v>
      </c>
      <c r="AP347" s="246" t="s">
        <v>227</v>
      </c>
      <c r="AQ347" s="246"/>
      <c r="AR347" s="246"/>
      <c r="AS347" s="246"/>
      <c r="AT347" s="246"/>
      <c r="AU347" s="246"/>
      <c r="AV347" s="246"/>
      <c r="AW347" s="246"/>
      <c r="AX347" s="246"/>
      <c r="AY347" s="246"/>
      <c r="AZ347" s="246"/>
      <c r="BA347" s="246"/>
    </row>
    <row r="348" spans="1:53" x14ac:dyDescent="0.3">
      <c r="A348" s="246">
        <v>208178</v>
      </c>
      <c r="B348" s="246" t="s">
        <v>2163</v>
      </c>
      <c r="C348" s="246" t="s">
        <v>227</v>
      </c>
      <c r="D348" s="246" t="s">
        <v>227</v>
      </c>
      <c r="E348" s="246" t="s">
        <v>227</v>
      </c>
      <c r="F348" s="246" t="s">
        <v>227</v>
      </c>
      <c r="G348" s="246" t="s">
        <v>227</v>
      </c>
      <c r="H348" s="246" t="s">
        <v>227</v>
      </c>
      <c r="I348" s="246" t="s">
        <v>227</v>
      </c>
      <c r="J348" s="246" t="s">
        <v>227</v>
      </c>
      <c r="K348" s="246" t="s">
        <v>227</v>
      </c>
      <c r="L348" s="246" t="s">
        <v>227</v>
      </c>
      <c r="M348" s="246" t="s">
        <v>229</v>
      </c>
      <c r="N348" s="246" t="s">
        <v>229</v>
      </c>
      <c r="O348" s="246" t="s">
        <v>229</v>
      </c>
      <c r="P348" s="246" t="s">
        <v>227</v>
      </c>
      <c r="Q348" s="246" t="s">
        <v>227</v>
      </c>
      <c r="R348" s="246" t="s">
        <v>229</v>
      </c>
      <c r="S348" s="246" t="s">
        <v>229</v>
      </c>
      <c r="T348" s="246" t="s">
        <v>229</v>
      </c>
      <c r="U348" s="246" t="s">
        <v>229</v>
      </c>
      <c r="V348" s="246" t="s">
        <v>229</v>
      </c>
      <c r="W348" s="246" t="s">
        <v>229</v>
      </c>
      <c r="X348" s="246" t="s">
        <v>229</v>
      </c>
      <c r="Y348" s="246" t="s">
        <v>229</v>
      </c>
      <c r="Z348" s="246" t="s">
        <v>227</v>
      </c>
      <c r="AA348" s="246" t="s">
        <v>229</v>
      </c>
      <c r="AB348" s="246" t="s">
        <v>229</v>
      </c>
      <c r="AC348" s="246" t="s">
        <v>227</v>
      </c>
      <c r="AD348" s="246" t="s">
        <v>229</v>
      </c>
      <c r="AE348" s="246" t="s">
        <v>229</v>
      </c>
      <c r="AF348" s="246" t="s">
        <v>229</v>
      </c>
      <c r="AG348" s="246" t="s">
        <v>228</v>
      </c>
      <c r="AH348" s="246" t="s">
        <v>227</v>
      </c>
      <c r="AI348" s="246" t="s">
        <v>228</v>
      </c>
      <c r="AJ348" s="246" t="s">
        <v>228</v>
      </c>
      <c r="AK348" s="246" t="s">
        <v>229</v>
      </c>
      <c r="AL348" s="246" t="s">
        <v>227</v>
      </c>
      <c r="AM348" s="246" t="s">
        <v>228</v>
      </c>
      <c r="AN348" s="246" t="s">
        <v>228</v>
      </c>
      <c r="AO348" s="246" t="s">
        <v>229</v>
      </c>
      <c r="AP348" s="246" t="s">
        <v>227</v>
      </c>
      <c r="AQ348" s="246"/>
      <c r="AR348" s="246"/>
      <c r="AS348" s="246"/>
      <c r="AT348" s="246"/>
      <c r="AU348" s="246"/>
      <c r="AV348" s="246"/>
      <c r="AW348" s="246"/>
      <c r="AX348" s="246"/>
      <c r="AY348" s="246"/>
      <c r="AZ348" s="246"/>
      <c r="BA348" s="246"/>
    </row>
    <row r="349" spans="1:53" x14ac:dyDescent="0.3">
      <c r="A349" s="246">
        <v>208235</v>
      </c>
      <c r="B349" s="246" t="s">
        <v>2163</v>
      </c>
      <c r="C349" s="246" t="s">
        <v>229</v>
      </c>
      <c r="D349" s="246" t="s">
        <v>228</v>
      </c>
      <c r="E349" s="246" t="s">
        <v>228</v>
      </c>
      <c r="F349" s="246" t="s">
        <v>228</v>
      </c>
      <c r="G349" s="246" t="s">
        <v>228</v>
      </c>
      <c r="H349" s="246" t="s">
        <v>228</v>
      </c>
      <c r="I349" s="246" t="s">
        <v>228</v>
      </c>
      <c r="J349" s="246" t="s">
        <v>229</v>
      </c>
      <c r="K349" s="246" t="s">
        <v>228</v>
      </c>
      <c r="L349" s="246" t="s">
        <v>228</v>
      </c>
      <c r="M349" s="246" t="s">
        <v>228</v>
      </c>
      <c r="N349" s="246" t="s">
        <v>228</v>
      </c>
      <c r="O349" s="246" t="s">
        <v>228</v>
      </c>
      <c r="P349" s="246" t="s">
        <v>228</v>
      </c>
      <c r="Q349" s="246" t="s">
        <v>228</v>
      </c>
      <c r="R349" s="246" t="s">
        <v>228</v>
      </c>
      <c r="S349" s="246" t="s">
        <v>229</v>
      </c>
      <c r="T349" s="246" t="s">
        <v>228</v>
      </c>
      <c r="U349" s="246" t="s">
        <v>228</v>
      </c>
      <c r="V349" s="246" t="s">
        <v>227</v>
      </c>
      <c r="W349" s="246" t="s">
        <v>229</v>
      </c>
      <c r="X349" s="246" t="s">
        <v>229</v>
      </c>
      <c r="Y349" s="246" t="s">
        <v>227</v>
      </c>
      <c r="Z349" s="246" t="s">
        <v>229</v>
      </c>
      <c r="AA349" s="246" t="s">
        <v>229</v>
      </c>
      <c r="AB349" s="246" t="s">
        <v>229</v>
      </c>
      <c r="AC349" s="246" t="s">
        <v>227</v>
      </c>
      <c r="AD349" s="246" t="s">
        <v>229</v>
      </c>
      <c r="AE349" s="246" t="s">
        <v>227</v>
      </c>
      <c r="AF349" s="246" t="s">
        <v>227</v>
      </c>
      <c r="AG349" s="246" t="s">
        <v>229</v>
      </c>
      <c r="AH349" s="246" t="s">
        <v>227</v>
      </c>
      <c r="AI349" s="246" t="s">
        <v>227</v>
      </c>
      <c r="AJ349" s="246" t="s">
        <v>227</v>
      </c>
      <c r="AK349" s="246" t="s">
        <v>227</v>
      </c>
      <c r="AL349" s="246" t="s">
        <v>228</v>
      </c>
      <c r="AM349" s="246" t="s">
        <v>228</v>
      </c>
      <c r="AN349" s="246" t="s">
        <v>229</v>
      </c>
      <c r="AO349" s="246" t="s">
        <v>227</v>
      </c>
      <c r="AP349" s="246" t="s">
        <v>227</v>
      </c>
      <c r="AQ349" s="246"/>
      <c r="AR349" s="246"/>
      <c r="AS349" s="246"/>
      <c r="AT349" s="246"/>
      <c r="AU349" s="246"/>
      <c r="AV349" s="246"/>
      <c r="AW349" s="246"/>
      <c r="AX349" s="246"/>
      <c r="AY349" s="246"/>
      <c r="AZ349" s="246"/>
      <c r="BA349" s="246"/>
    </row>
    <row r="350" spans="1:53" x14ac:dyDescent="0.3">
      <c r="A350" s="246">
        <v>208258</v>
      </c>
      <c r="B350" s="246" t="s">
        <v>2163</v>
      </c>
      <c r="C350" s="246" t="s">
        <v>227</v>
      </c>
      <c r="D350" s="246" t="s">
        <v>227</v>
      </c>
      <c r="E350" s="246" t="s">
        <v>227</v>
      </c>
      <c r="F350" s="246" t="s">
        <v>227</v>
      </c>
      <c r="G350" s="246" t="s">
        <v>227</v>
      </c>
      <c r="H350" s="246" t="s">
        <v>229</v>
      </c>
      <c r="I350" s="246" t="s">
        <v>227</v>
      </c>
      <c r="J350" s="246" t="s">
        <v>227</v>
      </c>
      <c r="K350" s="246" t="s">
        <v>227</v>
      </c>
      <c r="L350" s="246" t="s">
        <v>227</v>
      </c>
      <c r="M350" s="246" t="s">
        <v>227</v>
      </c>
      <c r="N350" s="246" t="s">
        <v>227</v>
      </c>
      <c r="O350" s="246" t="s">
        <v>227</v>
      </c>
      <c r="P350" s="246" t="s">
        <v>229</v>
      </c>
      <c r="Q350" s="246" t="s">
        <v>227</v>
      </c>
      <c r="R350" s="246" t="s">
        <v>229</v>
      </c>
      <c r="S350" s="246" t="s">
        <v>227</v>
      </c>
      <c r="T350" s="246" t="s">
        <v>227</v>
      </c>
      <c r="U350" s="246" t="s">
        <v>229</v>
      </c>
      <c r="V350" s="246" t="s">
        <v>227</v>
      </c>
      <c r="W350" s="246" t="s">
        <v>229</v>
      </c>
      <c r="X350" s="246" t="s">
        <v>227</v>
      </c>
      <c r="Y350" s="246" t="s">
        <v>227</v>
      </c>
      <c r="Z350" s="246" t="s">
        <v>227</v>
      </c>
      <c r="AA350" s="246" t="s">
        <v>229</v>
      </c>
      <c r="AB350" s="246" t="s">
        <v>227</v>
      </c>
      <c r="AC350" s="246" t="s">
        <v>227</v>
      </c>
      <c r="AD350" s="246" t="s">
        <v>227</v>
      </c>
      <c r="AE350" s="246" t="s">
        <v>227</v>
      </c>
      <c r="AF350" s="246" t="s">
        <v>227</v>
      </c>
      <c r="AG350" s="246" t="s">
        <v>227</v>
      </c>
      <c r="AH350" s="246" t="s">
        <v>227</v>
      </c>
      <c r="AI350" s="246" t="s">
        <v>227</v>
      </c>
      <c r="AJ350" s="246" t="s">
        <v>229</v>
      </c>
      <c r="AK350" s="246" t="s">
        <v>227</v>
      </c>
      <c r="AL350" s="246" t="s">
        <v>228</v>
      </c>
      <c r="AM350" s="246" t="s">
        <v>228</v>
      </c>
      <c r="AN350" s="246" t="s">
        <v>229</v>
      </c>
      <c r="AO350" s="246" t="s">
        <v>229</v>
      </c>
      <c r="AP350" s="246" t="s">
        <v>227</v>
      </c>
      <c r="AQ350" s="246"/>
      <c r="AR350" s="246"/>
      <c r="AS350" s="246"/>
      <c r="AT350" s="246"/>
      <c r="AU350" s="246"/>
      <c r="AV350" s="246"/>
      <c r="AW350" s="246"/>
      <c r="AX350" s="246"/>
      <c r="AY350" s="246"/>
      <c r="AZ350" s="246"/>
      <c r="BA350" s="246"/>
    </row>
    <row r="351" spans="1:53" x14ac:dyDescent="0.3">
      <c r="A351" s="246">
        <v>208262</v>
      </c>
      <c r="B351" s="246" t="s">
        <v>2163</v>
      </c>
      <c r="C351" s="246" t="s">
        <v>227</v>
      </c>
      <c r="D351" s="246" t="s">
        <v>227</v>
      </c>
      <c r="E351" s="246" t="s">
        <v>227</v>
      </c>
      <c r="F351" s="246" t="s">
        <v>229</v>
      </c>
      <c r="G351" s="246" t="s">
        <v>227</v>
      </c>
      <c r="H351" s="246" t="s">
        <v>229</v>
      </c>
      <c r="I351" s="246" t="s">
        <v>229</v>
      </c>
      <c r="J351" s="246" t="s">
        <v>227</v>
      </c>
      <c r="K351" s="246" t="s">
        <v>227</v>
      </c>
      <c r="L351" s="246" t="s">
        <v>227</v>
      </c>
      <c r="M351" s="246" t="s">
        <v>229</v>
      </c>
      <c r="N351" s="246" t="s">
        <v>229</v>
      </c>
      <c r="O351" s="246" t="s">
        <v>227</v>
      </c>
      <c r="P351" s="246" t="s">
        <v>227</v>
      </c>
      <c r="Q351" s="246" t="s">
        <v>229</v>
      </c>
      <c r="R351" s="246" t="s">
        <v>227</v>
      </c>
      <c r="S351" s="246" t="s">
        <v>227</v>
      </c>
      <c r="T351" s="246" t="s">
        <v>227</v>
      </c>
      <c r="U351" s="246" t="s">
        <v>229</v>
      </c>
      <c r="V351" s="246" t="s">
        <v>227</v>
      </c>
      <c r="W351" s="246" t="s">
        <v>227</v>
      </c>
      <c r="X351" s="246" t="s">
        <v>227</v>
      </c>
      <c r="Y351" s="246" t="s">
        <v>227</v>
      </c>
      <c r="Z351" s="246" t="s">
        <v>227</v>
      </c>
      <c r="AA351" s="246" t="s">
        <v>227</v>
      </c>
      <c r="AB351" s="246" t="s">
        <v>229</v>
      </c>
      <c r="AC351" s="246" t="s">
        <v>227</v>
      </c>
      <c r="AD351" s="246" t="s">
        <v>229</v>
      </c>
      <c r="AE351" s="246" t="s">
        <v>227</v>
      </c>
      <c r="AF351" s="246" t="s">
        <v>227</v>
      </c>
      <c r="AG351" s="246" t="s">
        <v>228</v>
      </c>
      <c r="AH351" s="246" t="s">
        <v>229</v>
      </c>
      <c r="AI351" s="246" t="s">
        <v>229</v>
      </c>
      <c r="AJ351" s="246" t="s">
        <v>229</v>
      </c>
      <c r="AK351" s="246" t="s">
        <v>228</v>
      </c>
      <c r="AL351" s="246" t="s">
        <v>228</v>
      </c>
      <c r="AM351" s="246" t="s">
        <v>228</v>
      </c>
      <c r="AN351" s="246" t="s">
        <v>228</v>
      </c>
      <c r="AO351" s="246" t="s">
        <v>228</v>
      </c>
      <c r="AP351" s="246" t="s">
        <v>228</v>
      </c>
      <c r="AQ351" s="246"/>
      <c r="AR351" s="246"/>
      <c r="AS351" s="246"/>
      <c r="AT351" s="246"/>
      <c r="AU351" s="246"/>
      <c r="AV351" s="246"/>
      <c r="AW351" s="246"/>
      <c r="AX351" s="246"/>
      <c r="AY351" s="246"/>
      <c r="AZ351" s="246"/>
      <c r="BA351" s="246"/>
    </row>
    <row r="352" spans="1:53" x14ac:dyDescent="0.3">
      <c r="A352" s="246">
        <v>208315</v>
      </c>
      <c r="B352" s="246" t="s">
        <v>2163</v>
      </c>
      <c r="C352" s="246" t="s">
        <v>227</v>
      </c>
      <c r="D352" s="246" t="s">
        <v>227</v>
      </c>
      <c r="E352" s="246" t="s">
        <v>227</v>
      </c>
      <c r="F352" s="246" t="s">
        <v>227</v>
      </c>
      <c r="G352" s="246" t="s">
        <v>227</v>
      </c>
      <c r="H352" s="246" t="s">
        <v>229</v>
      </c>
      <c r="I352" s="246" t="s">
        <v>227</v>
      </c>
      <c r="J352" s="246" t="s">
        <v>227</v>
      </c>
      <c r="K352" s="246" t="s">
        <v>229</v>
      </c>
      <c r="L352" s="246" t="s">
        <v>227</v>
      </c>
      <c r="M352" s="246" t="s">
        <v>229</v>
      </c>
      <c r="N352" s="246" t="s">
        <v>227</v>
      </c>
      <c r="O352" s="246" t="s">
        <v>229</v>
      </c>
      <c r="P352" s="246" t="s">
        <v>227</v>
      </c>
      <c r="Q352" s="246" t="s">
        <v>227</v>
      </c>
      <c r="R352" s="246" t="s">
        <v>228</v>
      </c>
      <c r="S352" s="246" t="s">
        <v>227</v>
      </c>
      <c r="T352" s="246" t="s">
        <v>229</v>
      </c>
      <c r="U352" s="246" t="s">
        <v>227</v>
      </c>
      <c r="V352" s="246" t="s">
        <v>229</v>
      </c>
      <c r="W352" s="246" t="s">
        <v>229</v>
      </c>
      <c r="X352" s="246" t="s">
        <v>227</v>
      </c>
      <c r="Y352" s="246" t="s">
        <v>229</v>
      </c>
      <c r="Z352" s="246" t="s">
        <v>227</v>
      </c>
      <c r="AA352" s="246" t="s">
        <v>229</v>
      </c>
      <c r="AB352" s="246" t="s">
        <v>227</v>
      </c>
      <c r="AC352" s="246" t="s">
        <v>227</v>
      </c>
      <c r="AD352" s="246" t="s">
        <v>229</v>
      </c>
      <c r="AE352" s="246" t="s">
        <v>229</v>
      </c>
      <c r="AF352" s="246" t="s">
        <v>228</v>
      </c>
      <c r="AG352" s="246" t="s">
        <v>228</v>
      </c>
      <c r="AH352" s="246" t="s">
        <v>229</v>
      </c>
      <c r="AI352" s="246" t="s">
        <v>229</v>
      </c>
      <c r="AJ352" s="246" t="s">
        <v>229</v>
      </c>
      <c r="AK352" s="246" t="s">
        <v>227</v>
      </c>
      <c r="AL352" s="246" t="s">
        <v>228</v>
      </c>
      <c r="AM352" s="246" t="s">
        <v>229</v>
      </c>
      <c r="AN352" s="246" t="s">
        <v>227</v>
      </c>
      <c r="AO352" s="246" t="s">
        <v>229</v>
      </c>
      <c r="AP352" s="246" t="s">
        <v>228</v>
      </c>
      <c r="AQ352" s="246"/>
      <c r="AR352" s="246"/>
      <c r="AS352" s="246"/>
      <c r="AT352" s="246"/>
      <c r="AU352" s="246"/>
      <c r="AV352" s="246"/>
      <c r="AW352" s="246"/>
      <c r="AX352" s="246"/>
      <c r="AY352" s="246"/>
      <c r="AZ352" s="246"/>
      <c r="BA352" s="246"/>
    </row>
    <row r="353" spans="1:53" x14ac:dyDescent="0.3">
      <c r="A353" s="246">
        <v>208322</v>
      </c>
      <c r="B353" s="246" t="s">
        <v>2163</v>
      </c>
      <c r="C353" s="246" t="s">
        <v>227</v>
      </c>
      <c r="D353" s="246" t="s">
        <v>227</v>
      </c>
      <c r="E353" s="246" t="s">
        <v>227</v>
      </c>
      <c r="F353" s="246" t="s">
        <v>227</v>
      </c>
      <c r="G353" s="246" t="s">
        <v>227</v>
      </c>
      <c r="H353" s="246" t="s">
        <v>229</v>
      </c>
      <c r="I353" s="246" t="s">
        <v>227</v>
      </c>
      <c r="J353" s="246" t="s">
        <v>229</v>
      </c>
      <c r="K353" s="246" t="s">
        <v>227</v>
      </c>
      <c r="L353" s="246" t="s">
        <v>227</v>
      </c>
      <c r="M353" s="246" t="s">
        <v>227</v>
      </c>
      <c r="N353" s="246" t="s">
        <v>229</v>
      </c>
      <c r="O353" s="246" t="s">
        <v>229</v>
      </c>
      <c r="P353" s="246" t="s">
        <v>229</v>
      </c>
      <c r="Q353" s="246" t="s">
        <v>227</v>
      </c>
      <c r="R353" s="246" t="s">
        <v>229</v>
      </c>
      <c r="S353" s="246" t="s">
        <v>227</v>
      </c>
      <c r="T353" s="246" t="s">
        <v>229</v>
      </c>
      <c r="U353" s="246" t="s">
        <v>229</v>
      </c>
      <c r="V353" s="246" t="s">
        <v>229</v>
      </c>
      <c r="W353" s="246" t="s">
        <v>229</v>
      </c>
      <c r="X353" s="246" t="s">
        <v>229</v>
      </c>
      <c r="Y353" s="246" t="s">
        <v>227</v>
      </c>
      <c r="Z353" s="246" t="s">
        <v>229</v>
      </c>
      <c r="AA353" s="246" t="s">
        <v>229</v>
      </c>
      <c r="AB353" s="246" t="s">
        <v>229</v>
      </c>
      <c r="AC353" s="246" t="s">
        <v>227</v>
      </c>
      <c r="AD353" s="246" t="s">
        <v>229</v>
      </c>
      <c r="AE353" s="246" t="s">
        <v>227</v>
      </c>
      <c r="AF353" s="246" t="s">
        <v>227</v>
      </c>
      <c r="AG353" s="246" t="s">
        <v>228</v>
      </c>
      <c r="AH353" s="246" t="s">
        <v>228</v>
      </c>
      <c r="AI353" s="246" t="s">
        <v>227</v>
      </c>
      <c r="AJ353" s="246" t="s">
        <v>228</v>
      </c>
      <c r="AK353" s="246" t="s">
        <v>227</v>
      </c>
      <c r="AL353" s="246" t="s">
        <v>228</v>
      </c>
      <c r="AM353" s="246" t="s">
        <v>228</v>
      </c>
      <c r="AN353" s="246" t="s">
        <v>228</v>
      </c>
      <c r="AO353" s="246" t="s">
        <v>228</v>
      </c>
      <c r="AP353" s="246" t="s">
        <v>228</v>
      </c>
      <c r="AQ353" s="246"/>
      <c r="AR353" s="246"/>
      <c r="AS353" s="246"/>
      <c r="AT353" s="246"/>
      <c r="AU353" s="246"/>
      <c r="AV353" s="246"/>
      <c r="AW353" s="246"/>
      <c r="AX353" s="246"/>
      <c r="AY353" s="246"/>
      <c r="AZ353" s="246"/>
      <c r="BA353" s="246"/>
    </row>
    <row r="354" spans="1:53" x14ac:dyDescent="0.3">
      <c r="A354" s="246">
        <v>208393</v>
      </c>
      <c r="B354" s="246" t="s">
        <v>2163</v>
      </c>
      <c r="C354" s="246" t="s">
        <v>227</v>
      </c>
      <c r="D354" s="246" t="s">
        <v>227</v>
      </c>
      <c r="E354" s="246" t="s">
        <v>229</v>
      </c>
      <c r="F354" s="246" t="s">
        <v>227</v>
      </c>
      <c r="G354" s="246" t="s">
        <v>229</v>
      </c>
      <c r="H354" s="246" t="s">
        <v>227</v>
      </c>
      <c r="I354" s="246" t="s">
        <v>227</v>
      </c>
      <c r="J354" s="246" t="s">
        <v>227</v>
      </c>
      <c r="K354" s="246" t="s">
        <v>229</v>
      </c>
      <c r="L354" s="246" t="s">
        <v>227</v>
      </c>
      <c r="M354" s="246" t="s">
        <v>229</v>
      </c>
      <c r="N354" s="246" t="s">
        <v>227</v>
      </c>
      <c r="O354" s="246" t="s">
        <v>229</v>
      </c>
      <c r="P354" s="246" t="s">
        <v>227</v>
      </c>
      <c r="Q354" s="246" t="s">
        <v>229</v>
      </c>
      <c r="R354" s="246" t="s">
        <v>227</v>
      </c>
      <c r="S354" s="246" t="s">
        <v>227</v>
      </c>
      <c r="T354" s="246" t="s">
        <v>229</v>
      </c>
      <c r="U354" s="246" t="s">
        <v>229</v>
      </c>
      <c r="V354" s="246" t="s">
        <v>229</v>
      </c>
      <c r="W354" s="246" t="s">
        <v>229</v>
      </c>
      <c r="X354" s="246" t="s">
        <v>227</v>
      </c>
      <c r="Y354" s="246" t="s">
        <v>229</v>
      </c>
      <c r="Z354" s="246" t="s">
        <v>227</v>
      </c>
      <c r="AA354" s="246" t="s">
        <v>229</v>
      </c>
      <c r="AB354" s="246" t="s">
        <v>229</v>
      </c>
      <c r="AC354" s="246" t="s">
        <v>227</v>
      </c>
      <c r="AD354" s="246" t="s">
        <v>229</v>
      </c>
      <c r="AE354" s="246" t="s">
        <v>227</v>
      </c>
      <c r="AF354" s="246" t="s">
        <v>227</v>
      </c>
      <c r="AG354" s="246" t="s">
        <v>229</v>
      </c>
      <c r="AH354" s="246" t="s">
        <v>228</v>
      </c>
      <c r="AI354" s="246" t="s">
        <v>228</v>
      </c>
      <c r="AJ354" s="246" t="s">
        <v>228</v>
      </c>
      <c r="AK354" s="246" t="s">
        <v>228</v>
      </c>
      <c r="AL354" s="246" t="s">
        <v>228</v>
      </c>
      <c r="AM354" s="246" t="s">
        <v>228</v>
      </c>
      <c r="AN354" s="246" t="s">
        <v>228</v>
      </c>
      <c r="AO354" s="246" t="s">
        <v>228</v>
      </c>
      <c r="AP354" s="246" t="s">
        <v>228</v>
      </c>
      <c r="AQ354" s="246"/>
      <c r="AR354" s="246"/>
      <c r="AS354" s="246"/>
      <c r="AT354" s="246"/>
      <c r="AU354" s="246"/>
      <c r="AV354" s="246"/>
      <c r="AW354" s="246"/>
      <c r="AX354" s="246"/>
      <c r="AY354" s="246"/>
      <c r="AZ354" s="246"/>
      <c r="BA354" s="246"/>
    </row>
    <row r="355" spans="1:53" x14ac:dyDescent="0.3">
      <c r="A355" s="246">
        <v>208440</v>
      </c>
      <c r="B355" s="246" t="s">
        <v>2163</v>
      </c>
      <c r="C355" s="246" t="s">
        <v>227</v>
      </c>
      <c r="D355" s="246" t="s">
        <v>228</v>
      </c>
      <c r="E355" s="246" t="s">
        <v>228</v>
      </c>
      <c r="F355" s="246" t="s">
        <v>228</v>
      </c>
      <c r="G355" s="246" t="s">
        <v>228</v>
      </c>
      <c r="H355" s="246" t="s">
        <v>228</v>
      </c>
      <c r="I355" s="246" t="s">
        <v>228</v>
      </c>
      <c r="J355" s="246" t="s">
        <v>227</v>
      </c>
      <c r="K355" s="246" t="s">
        <v>227</v>
      </c>
      <c r="L355" s="246" t="s">
        <v>229</v>
      </c>
      <c r="M355" s="246" t="s">
        <v>227</v>
      </c>
      <c r="N355" s="246" t="s">
        <v>227</v>
      </c>
      <c r="O355" s="246" t="s">
        <v>229</v>
      </c>
      <c r="P355" s="246" t="s">
        <v>227</v>
      </c>
      <c r="Q355" s="246" t="s">
        <v>227</v>
      </c>
      <c r="R355" s="246" t="s">
        <v>229</v>
      </c>
      <c r="S355" s="246" t="s">
        <v>227</v>
      </c>
      <c r="T355" s="246" t="s">
        <v>229</v>
      </c>
      <c r="U355" s="246" t="s">
        <v>229</v>
      </c>
      <c r="V355" s="246" t="s">
        <v>227</v>
      </c>
      <c r="W355" s="246" t="s">
        <v>227</v>
      </c>
      <c r="X355" s="246" t="s">
        <v>227</v>
      </c>
      <c r="Y355" s="246" t="s">
        <v>229</v>
      </c>
      <c r="Z355" s="246" t="s">
        <v>227</v>
      </c>
      <c r="AA355" s="246" t="s">
        <v>227</v>
      </c>
      <c r="AB355" s="246" t="s">
        <v>229</v>
      </c>
      <c r="AC355" s="246" t="s">
        <v>229</v>
      </c>
      <c r="AD355" s="246" t="s">
        <v>229</v>
      </c>
      <c r="AE355" s="246" t="s">
        <v>227</v>
      </c>
      <c r="AF355" s="246" t="s">
        <v>227</v>
      </c>
      <c r="AG355" s="246" t="s">
        <v>228</v>
      </c>
      <c r="AH355" s="246" t="s">
        <v>227</v>
      </c>
      <c r="AI355" s="246" t="s">
        <v>227</v>
      </c>
      <c r="AJ355" s="246" t="s">
        <v>229</v>
      </c>
      <c r="AK355" s="246" t="s">
        <v>227</v>
      </c>
      <c r="AL355" s="246" t="s">
        <v>228</v>
      </c>
      <c r="AM355" s="246" t="s">
        <v>228</v>
      </c>
      <c r="AN355" s="246" t="s">
        <v>228</v>
      </c>
      <c r="AO355" s="246" t="s">
        <v>228</v>
      </c>
      <c r="AP355" s="246" t="s">
        <v>228</v>
      </c>
      <c r="AQ355" s="246"/>
      <c r="AR355" s="246"/>
      <c r="AS355" s="246"/>
      <c r="AT355" s="246"/>
      <c r="AU355" s="246"/>
      <c r="AV355" s="246"/>
      <c r="AW355" s="246"/>
      <c r="AX355" s="246"/>
      <c r="AY355" s="246"/>
      <c r="AZ355" s="246"/>
      <c r="BA355" s="246"/>
    </row>
    <row r="356" spans="1:53" x14ac:dyDescent="0.3">
      <c r="A356" s="246">
        <v>208467</v>
      </c>
      <c r="B356" s="246" t="s">
        <v>2163</v>
      </c>
      <c r="C356" s="246" t="s">
        <v>227</v>
      </c>
      <c r="D356" s="246" t="s">
        <v>227</v>
      </c>
      <c r="E356" s="246" t="s">
        <v>227</v>
      </c>
      <c r="F356" s="246" t="s">
        <v>227</v>
      </c>
      <c r="G356" s="246" t="s">
        <v>227</v>
      </c>
      <c r="H356" s="246" t="s">
        <v>227</v>
      </c>
      <c r="I356" s="246" t="s">
        <v>229</v>
      </c>
      <c r="J356" s="246" t="s">
        <v>227</v>
      </c>
      <c r="K356" s="246" t="s">
        <v>227</v>
      </c>
      <c r="L356" s="246" t="s">
        <v>229</v>
      </c>
      <c r="M356" s="246" t="s">
        <v>227</v>
      </c>
      <c r="N356" s="246" t="s">
        <v>229</v>
      </c>
      <c r="O356" s="246" t="s">
        <v>227</v>
      </c>
      <c r="P356" s="246" t="s">
        <v>229</v>
      </c>
      <c r="Q356" s="246" t="s">
        <v>227</v>
      </c>
      <c r="R356" s="246" t="s">
        <v>227</v>
      </c>
      <c r="S356" s="246" t="s">
        <v>227</v>
      </c>
      <c r="T356" s="246" t="s">
        <v>227</v>
      </c>
      <c r="U356" s="246" t="s">
        <v>227</v>
      </c>
      <c r="V356" s="246" t="s">
        <v>227</v>
      </c>
      <c r="W356" s="246" t="s">
        <v>227</v>
      </c>
      <c r="X356" s="246" t="s">
        <v>229</v>
      </c>
      <c r="Y356" s="246" t="s">
        <v>227</v>
      </c>
      <c r="Z356" s="246" t="s">
        <v>229</v>
      </c>
      <c r="AA356" s="246" t="s">
        <v>227</v>
      </c>
      <c r="AB356" s="246" t="s">
        <v>229</v>
      </c>
      <c r="AC356" s="246" t="s">
        <v>229</v>
      </c>
      <c r="AD356" s="246" t="s">
        <v>229</v>
      </c>
      <c r="AE356" s="246" t="s">
        <v>227</v>
      </c>
      <c r="AF356" s="246" t="s">
        <v>227</v>
      </c>
      <c r="AG356" s="246" t="s">
        <v>227</v>
      </c>
      <c r="AH356" s="246" t="s">
        <v>229</v>
      </c>
      <c r="AI356" s="246" t="s">
        <v>227</v>
      </c>
      <c r="AJ356" s="246" t="s">
        <v>227</v>
      </c>
      <c r="AK356" s="246" t="s">
        <v>227</v>
      </c>
      <c r="AL356" s="246" t="s">
        <v>229</v>
      </c>
      <c r="AM356" s="246" t="s">
        <v>229</v>
      </c>
      <c r="AN356" s="246" t="s">
        <v>227</v>
      </c>
      <c r="AO356" s="246" t="s">
        <v>229</v>
      </c>
      <c r="AP356" s="246" t="s">
        <v>227</v>
      </c>
      <c r="AQ356" s="246"/>
      <c r="AR356" s="246"/>
      <c r="AS356" s="246"/>
      <c r="AT356" s="246"/>
      <c r="AU356" s="246"/>
      <c r="AV356" s="246"/>
      <c r="AW356" s="246"/>
      <c r="AX356" s="246"/>
      <c r="AY356" s="246"/>
      <c r="AZ356" s="246"/>
      <c r="BA356" s="246"/>
    </row>
    <row r="357" spans="1:53" x14ac:dyDescent="0.3">
      <c r="A357" s="250">
        <v>208474</v>
      </c>
      <c r="B357" s="246" t="s">
        <v>2163</v>
      </c>
      <c r="C357" s="250" t="s">
        <v>227</v>
      </c>
      <c r="D357" s="250" t="s">
        <v>227</v>
      </c>
      <c r="E357" s="250" t="s">
        <v>227</v>
      </c>
      <c r="F357" s="250" t="s">
        <v>227</v>
      </c>
      <c r="G357" s="250" t="s">
        <v>227</v>
      </c>
      <c r="H357" s="250" t="s">
        <v>229</v>
      </c>
      <c r="I357" s="250" t="s">
        <v>229</v>
      </c>
      <c r="J357" s="250" t="s">
        <v>229</v>
      </c>
      <c r="K357" s="250" t="s">
        <v>227</v>
      </c>
      <c r="L357" s="250" t="s">
        <v>229</v>
      </c>
      <c r="M357" s="250" t="s">
        <v>229</v>
      </c>
      <c r="N357" s="250" t="s">
        <v>227</v>
      </c>
      <c r="O357" s="250" t="s">
        <v>229</v>
      </c>
      <c r="P357" s="250" t="s">
        <v>229</v>
      </c>
      <c r="Q357" s="250" t="s">
        <v>229</v>
      </c>
      <c r="R357" s="250" t="s">
        <v>227</v>
      </c>
      <c r="S357" s="250" t="s">
        <v>227</v>
      </c>
      <c r="T357" s="250" t="s">
        <v>229</v>
      </c>
      <c r="U357" s="250" t="s">
        <v>229</v>
      </c>
      <c r="V357" s="250" t="s">
        <v>227</v>
      </c>
      <c r="W357" s="250" t="s">
        <v>227</v>
      </c>
      <c r="X357" s="250" t="s">
        <v>227</v>
      </c>
      <c r="Y357" s="250" t="s">
        <v>227</v>
      </c>
      <c r="Z357" s="250" t="s">
        <v>227</v>
      </c>
      <c r="AA357" s="250" t="s">
        <v>229</v>
      </c>
      <c r="AB357" s="250" t="s">
        <v>229</v>
      </c>
      <c r="AC357" s="250" t="s">
        <v>229</v>
      </c>
      <c r="AD357" s="250" t="s">
        <v>229</v>
      </c>
      <c r="AE357" s="250" t="s">
        <v>229</v>
      </c>
      <c r="AF357" s="250" t="s">
        <v>229</v>
      </c>
      <c r="AG357" s="250" t="s">
        <v>227</v>
      </c>
      <c r="AH357" s="250" t="s">
        <v>227</v>
      </c>
      <c r="AI357" s="250" t="s">
        <v>227</v>
      </c>
      <c r="AJ357" s="250" t="s">
        <v>227</v>
      </c>
      <c r="AK357" s="250" t="s">
        <v>227</v>
      </c>
      <c r="AL357" s="250" t="s">
        <v>229</v>
      </c>
      <c r="AM357" s="250" t="s">
        <v>227</v>
      </c>
      <c r="AN357" s="250" t="s">
        <v>227</v>
      </c>
      <c r="AO357" s="250" t="s">
        <v>229</v>
      </c>
      <c r="AP357" s="250" t="s">
        <v>229</v>
      </c>
      <c r="AQ357" s="250"/>
      <c r="AR357" s="250"/>
      <c r="AS357" s="250"/>
      <c r="AT357" s="250"/>
      <c r="AU357" s="250"/>
      <c r="AV357" s="250"/>
      <c r="AW357" s="250"/>
      <c r="AX357" s="250"/>
      <c r="AY357" s="250"/>
      <c r="AZ357" s="250"/>
      <c r="BA357" s="250"/>
    </row>
    <row r="358" spans="1:53" x14ac:dyDescent="0.3">
      <c r="A358" s="246">
        <v>208579</v>
      </c>
      <c r="B358" s="246" t="s">
        <v>2163</v>
      </c>
      <c r="C358" s="246" t="s">
        <v>227</v>
      </c>
      <c r="D358" s="246" t="s">
        <v>227</v>
      </c>
      <c r="E358" s="246" t="s">
        <v>229</v>
      </c>
      <c r="F358" s="246" t="s">
        <v>229</v>
      </c>
      <c r="G358" s="246" t="s">
        <v>229</v>
      </c>
      <c r="H358" s="246" t="s">
        <v>229</v>
      </c>
      <c r="I358" s="246" t="s">
        <v>229</v>
      </c>
      <c r="J358" s="246" t="s">
        <v>228</v>
      </c>
      <c r="K358" s="246" t="s">
        <v>229</v>
      </c>
      <c r="L358" s="246" t="s">
        <v>228</v>
      </c>
      <c r="M358" s="246" t="s">
        <v>229</v>
      </c>
      <c r="N358" s="246" t="s">
        <v>227</v>
      </c>
      <c r="O358" s="246" t="s">
        <v>229</v>
      </c>
      <c r="P358" s="246" t="s">
        <v>229</v>
      </c>
      <c r="Q358" s="246" t="s">
        <v>229</v>
      </c>
      <c r="R358" s="246" t="s">
        <v>227</v>
      </c>
      <c r="S358" s="246" t="s">
        <v>227</v>
      </c>
      <c r="T358" s="246" t="s">
        <v>227</v>
      </c>
      <c r="U358" s="246" t="s">
        <v>227</v>
      </c>
      <c r="V358" s="246" t="s">
        <v>227</v>
      </c>
      <c r="W358" s="246" t="s">
        <v>229</v>
      </c>
      <c r="X358" s="246" t="s">
        <v>229</v>
      </c>
      <c r="Y358" s="246" t="s">
        <v>227</v>
      </c>
      <c r="Z358" s="246" t="s">
        <v>229</v>
      </c>
      <c r="AA358" s="246" t="s">
        <v>229</v>
      </c>
      <c r="AB358" s="246" t="s">
        <v>227</v>
      </c>
      <c r="AC358" s="246" t="s">
        <v>229</v>
      </c>
      <c r="AD358" s="246" t="s">
        <v>229</v>
      </c>
      <c r="AE358" s="246" t="s">
        <v>227</v>
      </c>
      <c r="AF358" s="246" t="s">
        <v>227</v>
      </c>
      <c r="AG358" s="246" t="s">
        <v>227</v>
      </c>
      <c r="AH358" s="246" t="s">
        <v>227</v>
      </c>
      <c r="AI358" s="246" t="s">
        <v>227</v>
      </c>
      <c r="AJ358" s="246" t="s">
        <v>229</v>
      </c>
      <c r="AK358" s="246" t="s">
        <v>228</v>
      </c>
      <c r="AL358" s="246" t="s">
        <v>228</v>
      </c>
      <c r="AM358" s="246" t="s">
        <v>228</v>
      </c>
      <c r="AN358" s="246" t="s">
        <v>228</v>
      </c>
      <c r="AO358" s="246" t="s">
        <v>228</v>
      </c>
      <c r="AP358" s="246" t="s">
        <v>228</v>
      </c>
      <c r="AQ358" s="246"/>
      <c r="AR358" s="246"/>
      <c r="AS358" s="246"/>
      <c r="AT358" s="246"/>
      <c r="AU358" s="246"/>
      <c r="AV358" s="246"/>
      <c r="AW358" s="246"/>
      <c r="AX358" s="246"/>
      <c r="AY358" s="246"/>
      <c r="AZ358" s="246"/>
      <c r="BA358" s="246"/>
    </row>
    <row r="359" spans="1:53" x14ac:dyDescent="0.3">
      <c r="A359" s="246">
        <v>208612</v>
      </c>
      <c r="B359" s="246" t="s">
        <v>2163</v>
      </c>
      <c r="C359" s="246" t="s">
        <v>227</v>
      </c>
      <c r="D359" s="246" t="s">
        <v>227</v>
      </c>
      <c r="E359" s="246" t="s">
        <v>227</v>
      </c>
      <c r="F359" s="246" t="s">
        <v>229</v>
      </c>
      <c r="G359" s="246" t="s">
        <v>227</v>
      </c>
      <c r="H359" s="246" t="s">
        <v>229</v>
      </c>
      <c r="I359" s="246" t="s">
        <v>229</v>
      </c>
      <c r="J359" s="246" t="s">
        <v>229</v>
      </c>
      <c r="K359" s="246" t="s">
        <v>227</v>
      </c>
      <c r="L359" s="246" t="s">
        <v>227</v>
      </c>
      <c r="M359" s="246" t="s">
        <v>229</v>
      </c>
      <c r="N359" s="246" t="s">
        <v>229</v>
      </c>
      <c r="O359" s="246" t="s">
        <v>229</v>
      </c>
      <c r="P359" s="246" t="s">
        <v>229</v>
      </c>
      <c r="Q359" s="246" t="s">
        <v>229</v>
      </c>
      <c r="R359" s="246" t="s">
        <v>228</v>
      </c>
      <c r="S359" s="246" t="s">
        <v>229</v>
      </c>
      <c r="T359" s="246" t="s">
        <v>229</v>
      </c>
      <c r="U359" s="246" t="s">
        <v>227</v>
      </c>
      <c r="V359" s="246" t="s">
        <v>229</v>
      </c>
      <c r="W359" s="246" t="s">
        <v>227</v>
      </c>
      <c r="X359" s="246" t="s">
        <v>227</v>
      </c>
      <c r="Y359" s="246" t="s">
        <v>227</v>
      </c>
      <c r="Z359" s="246" t="s">
        <v>229</v>
      </c>
      <c r="AA359" s="246" t="s">
        <v>229</v>
      </c>
      <c r="AB359" s="246" t="s">
        <v>229</v>
      </c>
      <c r="AC359" s="246" t="s">
        <v>229</v>
      </c>
      <c r="AD359" s="246" t="s">
        <v>229</v>
      </c>
      <c r="AE359" s="246" t="s">
        <v>229</v>
      </c>
      <c r="AF359" s="246" t="s">
        <v>229</v>
      </c>
      <c r="AG359" s="246" t="s">
        <v>229</v>
      </c>
      <c r="AH359" s="246" t="s">
        <v>227</v>
      </c>
      <c r="AI359" s="246" t="s">
        <v>227</v>
      </c>
      <c r="AJ359" s="246" t="s">
        <v>229</v>
      </c>
      <c r="AK359" s="246" t="s">
        <v>229</v>
      </c>
      <c r="AL359" s="246" t="s">
        <v>227</v>
      </c>
      <c r="AM359" s="246" t="s">
        <v>227</v>
      </c>
      <c r="AN359" s="246" t="s">
        <v>229</v>
      </c>
      <c r="AO359" s="246" t="s">
        <v>227</v>
      </c>
      <c r="AP359" s="246" t="s">
        <v>227</v>
      </c>
      <c r="AQ359" s="246"/>
      <c r="AR359" s="246"/>
      <c r="AS359" s="246"/>
      <c r="AT359" s="246"/>
      <c r="AU359" s="246"/>
      <c r="AV359" s="246"/>
      <c r="AW359" s="246"/>
      <c r="AX359" s="246"/>
      <c r="AY359" s="246"/>
      <c r="AZ359" s="246"/>
      <c r="BA359" s="246"/>
    </row>
    <row r="360" spans="1:53" x14ac:dyDescent="0.3">
      <c r="A360" s="246">
        <v>208630</v>
      </c>
      <c r="B360" s="246" t="s">
        <v>2163</v>
      </c>
      <c r="C360" s="246" t="s">
        <v>227</v>
      </c>
      <c r="D360" s="246" t="s">
        <v>227</v>
      </c>
      <c r="E360" s="246" t="s">
        <v>227</v>
      </c>
      <c r="F360" s="246" t="s">
        <v>227</v>
      </c>
      <c r="G360" s="246" t="s">
        <v>227</v>
      </c>
      <c r="H360" s="246" t="s">
        <v>229</v>
      </c>
      <c r="I360" s="246" t="s">
        <v>227</v>
      </c>
      <c r="J360" s="246" t="s">
        <v>227</v>
      </c>
      <c r="K360" s="246" t="s">
        <v>229</v>
      </c>
      <c r="L360" s="246" t="s">
        <v>229</v>
      </c>
      <c r="M360" s="246" t="s">
        <v>229</v>
      </c>
      <c r="N360" s="246" t="s">
        <v>227</v>
      </c>
      <c r="O360" s="246" t="s">
        <v>227</v>
      </c>
      <c r="P360" s="246" t="s">
        <v>229</v>
      </c>
      <c r="Q360" s="246" t="s">
        <v>229</v>
      </c>
      <c r="R360" s="246" t="s">
        <v>229</v>
      </c>
      <c r="S360" s="246" t="s">
        <v>227</v>
      </c>
      <c r="T360" s="246" t="s">
        <v>229</v>
      </c>
      <c r="U360" s="246" t="s">
        <v>229</v>
      </c>
      <c r="V360" s="246" t="s">
        <v>227</v>
      </c>
      <c r="W360" s="246" t="s">
        <v>229</v>
      </c>
      <c r="X360" s="246" t="s">
        <v>227</v>
      </c>
      <c r="Y360" s="246" t="s">
        <v>227</v>
      </c>
      <c r="Z360" s="246" t="s">
        <v>229</v>
      </c>
      <c r="AA360" s="246" t="s">
        <v>229</v>
      </c>
      <c r="AB360" s="246" t="s">
        <v>229</v>
      </c>
      <c r="AC360" s="246" t="s">
        <v>229</v>
      </c>
      <c r="AD360" s="246" t="s">
        <v>229</v>
      </c>
      <c r="AE360" s="246" t="s">
        <v>227</v>
      </c>
      <c r="AF360" s="246" t="s">
        <v>227</v>
      </c>
      <c r="AG360" s="246" t="s">
        <v>229</v>
      </c>
      <c r="AH360" s="246" t="s">
        <v>227</v>
      </c>
      <c r="AI360" s="246" t="s">
        <v>229</v>
      </c>
      <c r="AJ360" s="246" t="s">
        <v>229</v>
      </c>
      <c r="AK360" s="246" t="s">
        <v>227</v>
      </c>
      <c r="AL360" s="246" t="s">
        <v>229</v>
      </c>
      <c r="AM360" s="246" t="s">
        <v>227</v>
      </c>
      <c r="AN360" s="246" t="s">
        <v>227</v>
      </c>
      <c r="AO360" s="246" t="s">
        <v>227</v>
      </c>
      <c r="AP360" s="246" t="s">
        <v>229</v>
      </c>
      <c r="AQ360" s="246"/>
      <c r="AR360" s="246"/>
      <c r="AS360" s="246"/>
      <c r="AT360" s="246"/>
      <c r="AU360" s="246"/>
      <c r="AV360" s="246"/>
      <c r="AW360" s="246"/>
      <c r="AX360" s="246"/>
      <c r="AY360" s="246"/>
      <c r="AZ360" s="246"/>
      <c r="BA360" s="246"/>
    </row>
    <row r="361" spans="1:53" x14ac:dyDescent="0.3">
      <c r="A361" s="246">
        <v>208633</v>
      </c>
      <c r="B361" s="246" t="s">
        <v>2163</v>
      </c>
      <c r="C361" s="246" t="s">
        <v>227</v>
      </c>
      <c r="D361" s="246" t="s">
        <v>229</v>
      </c>
      <c r="E361" s="246" t="s">
        <v>229</v>
      </c>
      <c r="F361" s="246" t="s">
        <v>229</v>
      </c>
      <c r="G361" s="246" t="s">
        <v>229</v>
      </c>
      <c r="H361" s="246" t="s">
        <v>229</v>
      </c>
      <c r="I361" s="246" t="s">
        <v>229</v>
      </c>
      <c r="J361" s="246" t="s">
        <v>227</v>
      </c>
      <c r="K361" s="246" t="s">
        <v>227</v>
      </c>
      <c r="L361" s="246" t="s">
        <v>227</v>
      </c>
      <c r="M361" s="246" t="s">
        <v>229</v>
      </c>
      <c r="N361" s="246" t="s">
        <v>229</v>
      </c>
      <c r="O361" s="246" t="s">
        <v>229</v>
      </c>
      <c r="P361" s="246" t="s">
        <v>229</v>
      </c>
      <c r="Q361" s="246" t="s">
        <v>229</v>
      </c>
      <c r="R361" s="246" t="s">
        <v>229</v>
      </c>
      <c r="S361" s="246" t="s">
        <v>227</v>
      </c>
      <c r="T361" s="246" t="s">
        <v>229</v>
      </c>
      <c r="U361" s="246" t="s">
        <v>229</v>
      </c>
      <c r="V361" s="246" t="s">
        <v>229</v>
      </c>
      <c r="W361" s="246" t="s">
        <v>227</v>
      </c>
      <c r="X361" s="246" t="s">
        <v>229</v>
      </c>
      <c r="Y361" s="246" t="s">
        <v>227</v>
      </c>
      <c r="Z361" s="246" t="s">
        <v>227</v>
      </c>
      <c r="AA361" s="246" t="s">
        <v>227</v>
      </c>
      <c r="AB361" s="246" t="s">
        <v>229</v>
      </c>
      <c r="AC361" s="246" t="s">
        <v>227</v>
      </c>
      <c r="AD361" s="246" t="s">
        <v>229</v>
      </c>
      <c r="AE361" s="246" t="s">
        <v>229</v>
      </c>
      <c r="AF361" s="246" t="s">
        <v>229</v>
      </c>
      <c r="AG361" s="246" t="s">
        <v>227</v>
      </c>
      <c r="AH361" s="246" t="s">
        <v>227</v>
      </c>
      <c r="AI361" s="246" t="s">
        <v>227</v>
      </c>
      <c r="AJ361" s="246" t="s">
        <v>229</v>
      </c>
      <c r="AK361" s="246" t="s">
        <v>229</v>
      </c>
      <c r="AL361" s="246" t="s">
        <v>227</v>
      </c>
      <c r="AM361" s="246" t="s">
        <v>229</v>
      </c>
      <c r="AN361" s="246" t="s">
        <v>229</v>
      </c>
      <c r="AO361" s="246" t="s">
        <v>227</v>
      </c>
      <c r="AP361" s="246" t="s">
        <v>229</v>
      </c>
      <c r="AQ361" s="246"/>
      <c r="AR361" s="246"/>
      <c r="AS361" s="246"/>
      <c r="AT361" s="246"/>
      <c r="AU361" s="246"/>
      <c r="AV361" s="246"/>
      <c r="AW361" s="246"/>
      <c r="AX361" s="246"/>
      <c r="AY361" s="246"/>
      <c r="AZ361" s="246"/>
      <c r="BA361" s="246"/>
    </row>
    <row r="362" spans="1:53" x14ac:dyDescent="0.3">
      <c r="A362" s="246">
        <v>208762</v>
      </c>
      <c r="B362" s="246" t="s">
        <v>2163</v>
      </c>
      <c r="C362" s="246" t="s">
        <v>229</v>
      </c>
      <c r="D362" s="246" t="s">
        <v>229</v>
      </c>
      <c r="E362" s="246" t="s">
        <v>229</v>
      </c>
      <c r="F362" s="246" t="s">
        <v>229</v>
      </c>
      <c r="G362" s="246" t="s">
        <v>227</v>
      </c>
      <c r="H362" s="246" t="s">
        <v>229</v>
      </c>
      <c r="I362" s="246" t="s">
        <v>229</v>
      </c>
      <c r="J362" s="246" t="s">
        <v>227</v>
      </c>
      <c r="K362" s="246" t="s">
        <v>229</v>
      </c>
      <c r="L362" s="246" t="s">
        <v>227</v>
      </c>
      <c r="M362" s="246" t="s">
        <v>229</v>
      </c>
      <c r="N362" s="246" t="s">
        <v>229</v>
      </c>
      <c r="O362" s="246" t="s">
        <v>229</v>
      </c>
      <c r="P362" s="246" t="s">
        <v>229</v>
      </c>
      <c r="Q362" s="246" t="s">
        <v>229</v>
      </c>
      <c r="R362" s="246" t="s">
        <v>229</v>
      </c>
      <c r="S362" s="246" t="s">
        <v>229</v>
      </c>
      <c r="T362" s="246" t="s">
        <v>229</v>
      </c>
      <c r="U362" s="246" t="s">
        <v>229</v>
      </c>
      <c r="V362" s="246" t="s">
        <v>229</v>
      </c>
      <c r="W362" s="246" t="s">
        <v>227</v>
      </c>
      <c r="X362" s="246" t="s">
        <v>229</v>
      </c>
      <c r="Y362" s="246" t="s">
        <v>227</v>
      </c>
      <c r="Z362" s="246" t="s">
        <v>229</v>
      </c>
      <c r="AA362" s="246" t="s">
        <v>227</v>
      </c>
      <c r="AB362" s="246" t="s">
        <v>229</v>
      </c>
      <c r="AC362" s="246" t="s">
        <v>229</v>
      </c>
      <c r="AD362" s="246" t="s">
        <v>229</v>
      </c>
      <c r="AE362" s="246" t="s">
        <v>229</v>
      </c>
      <c r="AF362" s="246" t="s">
        <v>229</v>
      </c>
      <c r="AG362" s="246" t="s">
        <v>229</v>
      </c>
      <c r="AH362" s="246" t="s">
        <v>227</v>
      </c>
      <c r="AI362" s="246" t="s">
        <v>229</v>
      </c>
      <c r="AJ362" s="246" t="s">
        <v>229</v>
      </c>
      <c r="AK362" s="246" t="s">
        <v>227</v>
      </c>
      <c r="AL362" s="246" t="s">
        <v>229</v>
      </c>
      <c r="AM362" s="246" t="s">
        <v>227</v>
      </c>
      <c r="AN362" s="246" t="s">
        <v>229</v>
      </c>
      <c r="AO362" s="246" t="s">
        <v>227</v>
      </c>
      <c r="AP362" s="246" t="s">
        <v>227</v>
      </c>
      <c r="AQ362" s="246"/>
      <c r="AR362" s="246"/>
      <c r="AS362" s="246"/>
      <c r="AT362" s="246"/>
      <c r="AU362" s="246"/>
      <c r="AV362" s="246"/>
      <c r="AW362" s="246"/>
      <c r="AX362" s="246"/>
      <c r="AY362" s="246"/>
      <c r="AZ362" s="246"/>
      <c r="BA362" s="246"/>
    </row>
    <row r="363" spans="1:53" x14ac:dyDescent="0.3">
      <c r="A363" s="246">
        <v>208806</v>
      </c>
      <c r="B363" s="246" t="s">
        <v>2163</v>
      </c>
      <c r="C363" s="246" t="s">
        <v>227</v>
      </c>
      <c r="D363" s="246" t="s">
        <v>227</v>
      </c>
      <c r="E363" s="246" t="s">
        <v>227</v>
      </c>
      <c r="F363" s="246" t="s">
        <v>227</v>
      </c>
      <c r="G363" s="246" t="s">
        <v>227</v>
      </c>
      <c r="H363" s="246" t="s">
        <v>227</v>
      </c>
      <c r="I363" s="246" t="s">
        <v>227</v>
      </c>
      <c r="J363" s="246" t="s">
        <v>227</v>
      </c>
      <c r="K363" s="246" t="s">
        <v>227</v>
      </c>
      <c r="L363" s="246" t="s">
        <v>227</v>
      </c>
      <c r="M363" s="246" t="s">
        <v>227</v>
      </c>
      <c r="N363" s="246" t="s">
        <v>229</v>
      </c>
      <c r="O363" s="246" t="s">
        <v>229</v>
      </c>
      <c r="P363" s="246" t="s">
        <v>227</v>
      </c>
      <c r="Q363" s="246" t="s">
        <v>227</v>
      </c>
      <c r="R363" s="246" t="s">
        <v>229</v>
      </c>
      <c r="S363" s="246" t="s">
        <v>227</v>
      </c>
      <c r="T363" s="246" t="s">
        <v>229</v>
      </c>
      <c r="U363" s="246" t="s">
        <v>229</v>
      </c>
      <c r="V363" s="246" t="s">
        <v>229</v>
      </c>
      <c r="W363" s="246" t="s">
        <v>229</v>
      </c>
      <c r="X363" s="246" t="s">
        <v>227</v>
      </c>
      <c r="Y363" s="246" t="s">
        <v>227</v>
      </c>
      <c r="Z363" s="246" t="s">
        <v>229</v>
      </c>
      <c r="AA363" s="246" t="s">
        <v>229</v>
      </c>
      <c r="AB363" s="246" t="s">
        <v>229</v>
      </c>
      <c r="AC363" s="246" t="s">
        <v>227</v>
      </c>
      <c r="AD363" s="246" t="s">
        <v>227</v>
      </c>
      <c r="AE363" s="246" t="s">
        <v>227</v>
      </c>
      <c r="AF363" s="246" t="s">
        <v>229</v>
      </c>
      <c r="AG363" s="246" t="s">
        <v>227</v>
      </c>
      <c r="AH363" s="246" t="s">
        <v>227</v>
      </c>
      <c r="AI363" s="246" t="s">
        <v>229</v>
      </c>
      <c r="AJ363" s="246" t="s">
        <v>227</v>
      </c>
      <c r="AK363" s="246" t="s">
        <v>227</v>
      </c>
      <c r="AL363" s="246" t="s">
        <v>227</v>
      </c>
      <c r="AM363" s="246" t="s">
        <v>227</v>
      </c>
      <c r="AN363" s="246" t="s">
        <v>227</v>
      </c>
      <c r="AO363" s="246" t="s">
        <v>227</v>
      </c>
      <c r="AP363" s="246" t="s">
        <v>227</v>
      </c>
      <c r="AQ363" s="246"/>
      <c r="AR363" s="246"/>
      <c r="AS363" s="246"/>
      <c r="AT363" s="246"/>
      <c r="AU363" s="246"/>
      <c r="AV363" s="246"/>
      <c r="AW363" s="246"/>
      <c r="AX363" s="246"/>
      <c r="AY363" s="246"/>
      <c r="AZ363" s="246"/>
      <c r="BA363" s="246"/>
    </row>
    <row r="364" spans="1:53" x14ac:dyDescent="0.3">
      <c r="A364" s="246">
        <v>208846</v>
      </c>
      <c r="B364" s="246" t="s">
        <v>2163</v>
      </c>
      <c r="C364" s="246" t="s">
        <v>229</v>
      </c>
      <c r="D364" s="246" t="s">
        <v>229</v>
      </c>
      <c r="E364" s="246" t="s">
        <v>229</v>
      </c>
      <c r="F364" s="246" t="s">
        <v>228</v>
      </c>
      <c r="G364" s="246" t="s">
        <v>229</v>
      </c>
      <c r="H364" s="246" t="s">
        <v>229</v>
      </c>
      <c r="I364" s="246" t="s">
        <v>229</v>
      </c>
      <c r="J364" s="246" t="s">
        <v>229</v>
      </c>
      <c r="K364" s="246" t="s">
        <v>229</v>
      </c>
      <c r="L364" s="246" t="s">
        <v>229</v>
      </c>
      <c r="M364" s="246" t="s">
        <v>229</v>
      </c>
      <c r="N364" s="246" t="s">
        <v>229</v>
      </c>
      <c r="O364" s="246" t="s">
        <v>229</v>
      </c>
      <c r="P364" s="246" t="s">
        <v>229</v>
      </c>
      <c r="Q364" s="246" t="s">
        <v>229</v>
      </c>
      <c r="R364" s="246" t="s">
        <v>229</v>
      </c>
      <c r="S364" s="246" t="s">
        <v>229</v>
      </c>
      <c r="T364" s="246" t="s">
        <v>229</v>
      </c>
      <c r="U364" s="246" t="s">
        <v>229</v>
      </c>
      <c r="V364" s="246" t="s">
        <v>229</v>
      </c>
      <c r="W364" s="246" t="s">
        <v>229</v>
      </c>
      <c r="X364" s="246" t="s">
        <v>229</v>
      </c>
      <c r="Y364" s="246" t="s">
        <v>229</v>
      </c>
      <c r="Z364" s="246" t="s">
        <v>229</v>
      </c>
      <c r="AA364" s="246" t="s">
        <v>229</v>
      </c>
      <c r="AB364" s="246" t="s">
        <v>229</v>
      </c>
      <c r="AC364" s="246" t="s">
        <v>229</v>
      </c>
      <c r="AD364" s="246" t="s">
        <v>229</v>
      </c>
      <c r="AE364" s="246" t="s">
        <v>229</v>
      </c>
      <c r="AF364" s="246" t="s">
        <v>229</v>
      </c>
      <c r="AG364" s="246" t="s">
        <v>229</v>
      </c>
      <c r="AH364" s="246" t="s">
        <v>227</v>
      </c>
      <c r="AI364" s="246" t="s">
        <v>227</v>
      </c>
      <c r="AJ364" s="246" t="s">
        <v>227</v>
      </c>
      <c r="AK364" s="246" t="s">
        <v>227</v>
      </c>
      <c r="AL364" s="246" t="s">
        <v>229</v>
      </c>
      <c r="AM364" s="246" t="s">
        <v>228</v>
      </c>
      <c r="AN364" s="246" t="s">
        <v>229</v>
      </c>
      <c r="AO364" s="246" t="s">
        <v>229</v>
      </c>
      <c r="AP364" s="246" t="s">
        <v>228</v>
      </c>
      <c r="AQ364" s="246"/>
      <c r="AR364" s="246"/>
      <c r="AS364" s="246"/>
      <c r="AT364" s="246"/>
      <c r="AU364" s="246"/>
      <c r="AV364" s="246"/>
      <c r="AW364" s="246"/>
      <c r="AX364" s="246"/>
      <c r="AY364" s="246"/>
      <c r="AZ364" s="246"/>
      <c r="BA364" s="246"/>
    </row>
    <row r="365" spans="1:53" x14ac:dyDescent="0.3">
      <c r="A365" s="246">
        <v>208880</v>
      </c>
      <c r="B365" s="246" t="s">
        <v>2163</v>
      </c>
      <c r="C365" s="246" t="s">
        <v>227</v>
      </c>
      <c r="D365" s="246" t="s">
        <v>229</v>
      </c>
      <c r="E365" s="246" t="s">
        <v>229</v>
      </c>
      <c r="F365" s="246" t="s">
        <v>229</v>
      </c>
      <c r="G365" s="246" t="s">
        <v>227</v>
      </c>
      <c r="H365" s="246" t="s">
        <v>227</v>
      </c>
      <c r="I365" s="246" t="s">
        <v>229</v>
      </c>
      <c r="J365" s="246" t="s">
        <v>229</v>
      </c>
      <c r="K365" s="246" t="s">
        <v>229</v>
      </c>
      <c r="L365" s="246" t="s">
        <v>229</v>
      </c>
      <c r="M365" s="246" t="s">
        <v>227</v>
      </c>
      <c r="N365" s="246" t="s">
        <v>227</v>
      </c>
      <c r="O365" s="246" t="s">
        <v>227</v>
      </c>
      <c r="P365" s="246" t="s">
        <v>229</v>
      </c>
      <c r="Q365" s="246" t="s">
        <v>227</v>
      </c>
      <c r="R365" s="246" t="s">
        <v>227</v>
      </c>
      <c r="S365" s="246" t="s">
        <v>227</v>
      </c>
      <c r="T365" s="246" t="s">
        <v>229</v>
      </c>
      <c r="U365" s="246" t="s">
        <v>229</v>
      </c>
      <c r="V365" s="246" t="s">
        <v>227</v>
      </c>
      <c r="W365" s="246" t="s">
        <v>229</v>
      </c>
      <c r="X365" s="246" t="s">
        <v>229</v>
      </c>
      <c r="Y365" s="246" t="s">
        <v>229</v>
      </c>
      <c r="Z365" s="246" t="s">
        <v>227</v>
      </c>
      <c r="AA365" s="246" t="s">
        <v>229</v>
      </c>
      <c r="AB365" s="246" t="s">
        <v>229</v>
      </c>
      <c r="AC365" s="246" t="s">
        <v>229</v>
      </c>
      <c r="AD365" s="246" t="s">
        <v>229</v>
      </c>
      <c r="AE365" s="246" t="s">
        <v>227</v>
      </c>
      <c r="AF365" s="246" t="s">
        <v>227</v>
      </c>
      <c r="AG365" s="246" t="s">
        <v>227</v>
      </c>
      <c r="AH365" s="246" t="s">
        <v>227</v>
      </c>
      <c r="AI365" s="246" t="s">
        <v>227</v>
      </c>
      <c r="AJ365" s="246" t="s">
        <v>227</v>
      </c>
      <c r="AK365" s="246" t="s">
        <v>227</v>
      </c>
      <c r="AL365" s="246" t="s">
        <v>227</v>
      </c>
      <c r="AM365" s="246" t="s">
        <v>227</v>
      </c>
      <c r="AN365" s="246" t="s">
        <v>227</v>
      </c>
      <c r="AO365" s="246" t="s">
        <v>229</v>
      </c>
      <c r="AP365" s="246" t="s">
        <v>227</v>
      </c>
      <c r="AQ365" s="246"/>
      <c r="AR365" s="246"/>
      <c r="AS365" s="246"/>
      <c r="AT365" s="246"/>
      <c r="AU365" s="246"/>
      <c r="AV365" s="246"/>
      <c r="AW365" s="246"/>
      <c r="AX365" s="246"/>
      <c r="AY365" s="246"/>
      <c r="AZ365" s="246"/>
      <c r="BA365" s="246"/>
    </row>
    <row r="366" spans="1:53" x14ac:dyDescent="0.3">
      <c r="A366" s="246">
        <v>208908</v>
      </c>
      <c r="B366" s="246" t="s">
        <v>2163</v>
      </c>
      <c r="C366" s="246" t="s">
        <v>229</v>
      </c>
      <c r="D366" s="246" t="s">
        <v>229</v>
      </c>
      <c r="E366" s="246" t="s">
        <v>227</v>
      </c>
      <c r="F366" s="246" t="s">
        <v>228</v>
      </c>
      <c r="G366" s="246" t="s">
        <v>229</v>
      </c>
      <c r="H366" s="246" t="s">
        <v>229</v>
      </c>
      <c r="I366" s="246" t="s">
        <v>227</v>
      </c>
      <c r="J366" s="246" t="s">
        <v>227</v>
      </c>
      <c r="K366" s="246" t="s">
        <v>229</v>
      </c>
      <c r="L366" s="246" t="s">
        <v>227</v>
      </c>
      <c r="M366" s="246" t="s">
        <v>229</v>
      </c>
      <c r="N366" s="246" t="s">
        <v>227</v>
      </c>
      <c r="O366" s="246" t="s">
        <v>227</v>
      </c>
      <c r="P366" s="246" t="s">
        <v>229</v>
      </c>
      <c r="Q366" s="246" t="s">
        <v>227</v>
      </c>
      <c r="R366" s="246" t="s">
        <v>227</v>
      </c>
      <c r="S366" s="246" t="s">
        <v>227</v>
      </c>
      <c r="T366" s="246" t="s">
        <v>229</v>
      </c>
      <c r="U366" s="246" t="s">
        <v>229</v>
      </c>
      <c r="V366" s="246" t="s">
        <v>229</v>
      </c>
      <c r="W366" s="246" t="s">
        <v>229</v>
      </c>
      <c r="X366" s="246" t="s">
        <v>227</v>
      </c>
      <c r="Y366" s="246" t="s">
        <v>229</v>
      </c>
      <c r="Z366" s="246" t="s">
        <v>229</v>
      </c>
      <c r="AA366" s="246" t="s">
        <v>229</v>
      </c>
      <c r="AB366" s="246" t="s">
        <v>229</v>
      </c>
      <c r="AC366" s="246" t="s">
        <v>227</v>
      </c>
      <c r="AD366" s="246" t="s">
        <v>227</v>
      </c>
      <c r="AE366" s="246" t="s">
        <v>227</v>
      </c>
      <c r="AF366" s="246" t="s">
        <v>227</v>
      </c>
      <c r="AG366" s="246" t="s">
        <v>227</v>
      </c>
      <c r="AH366" s="246" t="s">
        <v>227</v>
      </c>
      <c r="AI366" s="246" t="s">
        <v>227</v>
      </c>
      <c r="AJ366" s="246" t="s">
        <v>229</v>
      </c>
      <c r="AK366" s="246" t="s">
        <v>227</v>
      </c>
      <c r="AL366" s="246" t="s">
        <v>227</v>
      </c>
      <c r="AM366" s="246" t="s">
        <v>227</v>
      </c>
      <c r="AN366" s="246" t="s">
        <v>227</v>
      </c>
      <c r="AO366" s="246" t="s">
        <v>227</v>
      </c>
      <c r="AP366" s="246" t="s">
        <v>227</v>
      </c>
      <c r="AQ366" s="246"/>
      <c r="AR366" s="246"/>
      <c r="AS366" s="246"/>
      <c r="AT366" s="246"/>
      <c r="AU366" s="246"/>
      <c r="AV366" s="246"/>
      <c r="AW366" s="246"/>
      <c r="AX366" s="246"/>
      <c r="AY366" s="246"/>
      <c r="AZ366" s="246"/>
      <c r="BA366" s="246"/>
    </row>
    <row r="367" spans="1:53" x14ac:dyDescent="0.3">
      <c r="A367" s="246">
        <v>208953</v>
      </c>
      <c r="B367" s="246" t="s">
        <v>2163</v>
      </c>
      <c r="C367" s="246" t="s">
        <v>227</v>
      </c>
      <c r="D367" s="246" t="s">
        <v>227</v>
      </c>
      <c r="E367" s="246" t="s">
        <v>227</v>
      </c>
      <c r="F367" s="246" t="s">
        <v>229</v>
      </c>
      <c r="G367" s="246" t="s">
        <v>227</v>
      </c>
      <c r="H367" s="246" t="s">
        <v>229</v>
      </c>
      <c r="I367" s="246" t="s">
        <v>229</v>
      </c>
      <c r="J367" s="246" t="s">
        <v>227</v>
      </c>
      <c r="K367" s="246" t="s">
        <v>229</v>
      </c>
      <c r="L367" s="246" t="s">
        <v>229</v>
      </c>
      <c r="M367" s="246" t="s">
        <v>229</v>
      </c>
      <c r="N367" s="246" t="s">
        <v>227</v>
      </c>
      <c r="O367" s="246" t="s">
        <v>229</v>
      </c>
      <c r="P367" s="246" t="s">
        <v>227</v>
      </c>
      <c r="Q367" s="246" t="s">
        <v>227</v>
      </c>
      <c r="R367" s="246" t="s">
        <v>227</v>
      </c>
      <c r="S367" s="246" t="s">
        <v>227</v>
      </c>
      <c r="T367" s="246" t="s">
        <v>229</v>
      </c>
      <c r="U367" s="246" t="s">
        <v>229</v>
      </c>
      <c r="V367" s="246" t="s">
        <v>229</v>
      </c>
      <c r="W367" s="246" t="s">
        <v>229</v>
      </c>
      <c r="X367" s="246" t="s">
        <v>229</v>
      </c>
      <c r="Y367" s="246" t="s">
        <v>227</v>
      </c>
      <c r="Z367" s="246" t="s">
        <v>229</v>
      </c>
      <c r="AA367" s="246" t="s">
        <v>229</v>
      </c>
      <c r="AB367" s="246" t="s">
        <v>227</v>
      </c>
      <c r="AC367" s="246" t="s">
        <v>229</v>
      </c>
      <c r="AD367" s="246" t="s">
        <v>229</v>
      </c>
      <c r="AE367" s="246" t="s">
        <v>229</v>
      </c>
      <c r="AF367" s="246" t="s">
        <v>229</v>
      </c>
      <c r="AG367" s="246" t="s">
        <v>227</v>
      </c>
      <c r="AH367" s="246" t="s">
        <v>227</v>
      </c>
      <c r="AI367" s="246" t="s">
        <v>227</v>
      </c>
      <c r="AJ367" s="246" t="s">
        <v>229</v>
      </c>
      <c r="AK367" s="246" t="s">
        <v>227</v>
      </c>
      <c r="AL367" s="246" t="s">
        <v>227</v>
      </c>
      <c r="AM367" s="246" t="s">
        <v>229</v>
      </c>
      <c r="AN367" s="246" t="s">
        <v>227</v>
      </c>
      <c r="AO367" s="246" t="s">
        <v>227</v>
      </c>
      <c r="AP367" s="246" t="s">
        <v>227</v>
      </c>
      <c r="AQ367" s="246"/>
      <c r="AR367" s="246"/>
      <c r="AS367" s="246"/>
      <c r="AT367" s="246"/>
      <c r="AU367" s="246"/>
      <c r="AV367" s="246"/>
      <c r="AW367" s="246"/>
      <c r="AX367" s="246"/>
      <c r="AY367" s="246"/>
      <c r="AZ367" s="246"/>
      <c r="BA367" s="246"/>
    </row>
    <row r="368" spans="1:53" x14ac:dyDescent="0.3">
      <c r="A368" s="246">
        <v>208960</v>
      </c>
      <c r="B368" s="246" t="s">
        <v>2163</v>
      </c>
      <c r="C368" s="246" t="s">
        <v>227</v>
      </c>
      <c r="D368" s="246" t="s">
        <v>229</v>
      </c>
      <c r="E368" s="246" t="s">
        <v>227</v>
      </c>
      <c r="F368" s="246" t="s">
        <v>228</v>
      </c>
      <c r="G368" s="246" t="s">
        <v>229</v>
      </c>
      <c r="H368" s="246" t="s">
        <v>229</v>
      </c>
      <c r="I368" s="246" t="s">
        <v>227</v>
      </c>
      <c r="J368" s="246" t="s">
        <v>227</v>
      </c>
      <c r="K368" s="246" t="s">
        <v>227</v>
      </c>
      <c r="L368" s="246" t="s">
        <v>229</v>
      </c>
      <c r="M368" s="246" t="s">
        <v>229</v>
      </c>
      <c r="N368" s="246" t="s">
        <v>227</v>
      </c>
      <c r="O368" s="246" t="s">
        <v>229</v>
      </c>
      <c r="P368" s="246" t="s">
        <v>229</v>
      </c>
      <c r="Q368" s="246" t="s">
        <v>227</v>
      </c>
      <c r="R368" s="246" t="s">
        <v>227</v>
      </c>
      <c r="S368" s="246" t="s">
        <v>227</v>
      </c>
      <c r="T368" s="246" t="s">
        <v>229</v>
      </c>
      <c r="U368" s="246" t="s">
        <v>227</v>
      </c>
      <c r="V368" s="246" t="s">
        <v>227</v>
      </c>
      <c r="W368" s="246" t="s">
        <v>227</v>
      </c>
      <c r="X368" s="246" t="s">
        <v>227</v>
      </c>
      <c r="Y368" s="246" t="s">
        <v>227</v>
      </c>
      <c r="Z368" s="246" t="s">
        <v>228</v>
      </c>
      <c r="AA368" s="246" t="s">
        <v>229</v>
      </c>
      <c r="AB368" s="246" t="s">
        <v>227</v>
      </c>
      <c r="AC368" s="246" t="s">
        <v>229</v>
      </c>
      <c r="AD368" s="246" t="s">
        <v>227</v>
      </c>
      <c r="AE368" s="246" t="s">
        <v>227</v>
      </c>
      <c r="AF368" s="246" t="s">
        <v>227</v>
      </c>
      <c r="AG368" s="246" t="s">
        <v>228</v>
      </c>
      <c r="AH368" s="246" t="s">
        <v>228</v>
      </c>
      <c r="AI368" s="246" t="s">
        <v>228</v>
      </c>
      <c r="AJ368" s="246" t="s">
        <v>228</v>
      </c>
      <c r="AK368" s="246" t="s">
        <v>228</v>
      </c>
      <c r="AL368" s="246" t="s">
        <v>228</v>
      </c>
      <c r="AM368" s="246" t="s">
        <v>228</v>
      </c>
      <c r="AN368" s="246" t="s">
        <v>228</v>
      </c>
      <c r="AO368" s="246" t="s">
        <v>228</v>
      </c>
      <c r="AP368" s="246" t="s">
        <v>228</v>
      </c>
      <c r="AQ368" s="246"/>
      <c r="AR368" s="246"/>
      <c r="AS368" s="246"/>
      <c r="AT368" s="246"/>
      <c r="AU368" s="246"/>
      <c r="AV368" s="246"/>
      <c r="AW368" s="246"/>
      <c r="AX368" s="246"/>
      <c r="AY368" s="246"/>
      <c r="AZ368" s="246"/>
      <c r="BA368" s="246"/>
    </row>
    <row r="369" spans="1:53" x14ac:dyDescent="0.3">
      <c r="A369" s="246">
        <v>209038</v>
      </c>
      <c r="B369" s="246" t="s">
        <v>2163</v>
      </c>
      <c r="C369" s="246" t="s">
        <v>229</v>
      </c>
      <c r="D369" s="246" t="s">
        <v>229</v>
      </c>
      <c r="E369" s="246" t="s">
        <v>229</v>
      </c>
      <c r="F369" s="246" t="s">
        <v>228</v>
      </c>
      <c r="G369" s="246" t="s">
        <v>227</v>
      </c>
      <c r="H369" s="246" t="s">
        <v>229</v>
      </c>
      <c r="I369" s="246" t="s">
        <v>229</v>
      </c>
      <c r="J369" s="246" t="s">
        <v>229</v>
      </c>
      <c r="K369" s="246" t="s">
        <v>229</v>
      </c>
      <c r="L369" s="246" t="s">
        <v>229</v>
      </c>
      <c r="M369" s="246" t="s">
        <v>229</v>
      </c>
      <c r="N369" s="246" t="s">
        <v>229</v>
      </c>
      <c r="O369" s="246" t="s">
        <v>229</v>
      </c>
      <c r="P369" s="246" t="s">
        <v>229</v>
      </c>
      <c r="Q369" s="246" t="s">
        <v>227</v>
      </c>
      <c r="R369" s="246" t="s">
        <v>229</v>
      </c>
      <c r="S369" s="246" t="s">
        <v>227</v>
      </c>
      <c r="T369" s="246" t="s">
        <v>229</v>
      </c>
      <c r="U369" s="246" t="s">
        <v>229</v>
      </c>
      <c r="V369" s="246" t="s">
        <v>229</v>
      </c>
      <c r="W369" s="246" t="s">
        <v>229</v>
      </c>
      <c r="X369" s="246" t="s">
        <v>227</v>
      </c>
      <c r="Y369" s="246" t="s">
        <v>229</v>
      </c>
      <c r="Z369" s="246" t="s">
        <v>229</v>
      </c>
      <c r="AA369" s="246" t="s">
        <v>229</v>
      </c>
      <c r="AB369" s="246" t="s">
        <v>229</v>
      </c>
      <c r="AC369" s="246" t="s">
        <v>229</v>
      </c>
      <c r="AD369" s="246" t="s">
        <v>229</v>
      </c>
      <c r="AE369" s="246" t="s">
        <v>229</v>
      </c>
      <c r="AF369" s="246" t="s">
        <v>227</v>
      </c>
      <c r="AG369" s="246" t="s">
        <v>227</v>
      </c>
      <c r="AH369" s="246" t="s">
        <v>229</v>
      </c>
      <c r="AI369" s="246" t="s">
        <v>229</v>
      </c>
      <c r="AJ369" s="246" t="s">
        <v>227</v>
      </c>
      <c r="AK369" s="246" t="s">
        <v>229</v>
      </c>
      <c r="AL369" s="246" t="s">
        <v>229</v>
      </c>
      <c r="AM369" s="246" t="s">
        <v>227</v>
      </c>
      <c r="AN369" s="246" t="s">
        <v>229</v>
      </c>
      <c r="AO369" s="246" t="s">
        <v>229</v>
      </c>
      <c r="AP369" s="246" t="s">
        <v>227</v>
      </c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</row>
    <row r="370" spans="1:53" x14ac:dyDescent="0.3">
      <c r="A370" s="246">
        <v>209046</v>
      </c>
      <c r="B370" s="246" t="s">
        <v>2163</v>
      </c>
      <c r="C370" s="246" t="s">
        <v>227</v>
      </c>
      <c r="D370" s="246" t="s">
        <v>227</v>
      </c>
      <c r="E370" s="246" t="s">
        <v>227</v>
      </c>
      <c r="F370" s="246" t="s">
        <v>228</v>
      </c>
      <c r="G370" s="246" t="s">
        <v>227</v>
      </c>
      <c r="H370" s="246" t="s">
        <v>229</v>
      </c>
      <c r="I370" s="246" t="s">
        <v>227</v>
      </c>
      <c r="J370" s="246" t="s">
        <v>227</v>
      </c>
      <c r="K370" s="246" t="s">
        <v>229</v>
      </c>
      <c r="L370" s="246" t="s">
        <v>229</v>
      </c>
      <c r="M370" s="246" t="s">
        <v>227</v>
      </c>
      <c r="N370" s="246" t="s">
        <v>229</v>
      </c>
      <c r="O370" s="246" t="s">
        <v>229</v>
      </c>
      <c r="P370" s="246" t="s">
        <v>229</v>
      </c>
      <c r="Q370" s="246" t="s">
        <v>227</v>
      </c>
      <c r="R370" s="246" t="s">
        <v>227</v>
      </c>
      <c r="S370" s="246" t="s">
        <v>227</v>
      </c>
      <c r="T370" s="246" t="s">
        <v>227</v>
      </c>
      <c r="U370" s="246" t="s">
        <v>229</v>
      </c>
      <c r="V370" s="246" t="s">
        <v>229</v>
      </c>
      <c r="W370" s="246" t="s">
        <v>229</v>
      </c>
      <c r="X370" s="246" t="s">
        <v>229</v>
      </c>
      <c r="Y370" s="246" t="s">
        <v>227</v>
      </c>
      <c r="Z370" s="246" t="s">
        <v>227</v>
      </c>
      <c r="AA370" s="246" t="s">
        <v>229</v>
      </c>
      <c r="AB370" s="246" t="s">
        <v>229</v>
      </c>
      <c r="AC370" s="246" t="s">
        <v>229</v>
      </c>
      <c r="AD370" s="246" t="s">
        <v>227</v>
      </c>
      <c r="AE370" s="246" t="s">
        <v>229</v>
      </c>
      <c r="AF370" s="246" t="s">
        <v>227</v>
      </c>
      <c r="AG370" s="246" t="s">
        <v>227</v>
      </c>
      <c r="AH370" s="246" t="s">
        <v>229</v>
      </c>
      <c r="AI370" s="246" t="s">
        <v>227</v>
      </c>
      <c r="AJ370" s="246" t="s">
        <v>229</v>
      </c>
      <c r="AK370" s="246" t="s">
        <v>229</v>
      </c>
      <c r="AL370" s="246" t="s">
        <v>227</v>
      </c>
      <c r="AM370" s="246" t="s">
        <v>228</v>
      </c>
      <c r="AN370" s="246" t="s">
        <v>228</v>
      </c>
      <c r="AO370" s="246" t="s">
        <v>229</v>
      </c>
      <c r="AP370" s="246" t="s">
        <v>227</v>
      </c>
      <c r="AQ370" s="246"/>
      <c r="AR370" s="246"/>
      <c r="AS370" s="246"/>
      <c r="AT370" s="246"/>
      <c r="AU370" s="246"/>
      <c r="AV370" s="246"/>
      <c r="AW370" s="246"/>
      <c r="AX370" s="246"/>
      <c r="AY370" s="246"/>
      <c r="AZ370" s="246"/>
      <c r="BA370" s="246"/>
    </row>
    <row r="371" spans="1:53" x14ac:dyDescent="0.3">
      <c r="A371" s="250">
        <v>209082</v>
      </c>
      <c r="B371" s="246" t="s">
        <v>2163</v>
      </c>
      <c r="C371" s="250" t="s">
        <v>227</v>
      </c>
      <c r="D371" s="250" t="s">
        <v>229</v>
      </c>
      <c r="E371" s="250" t="s">
        <v>227</v>
      </c>
      <c r="F371" s="250" t="s">
        <v>227</v>
      </c>
      <c r="G371" s="250" t="s">
        <v>227</v>
      </c>
      <c r="H371" s="250" t="s">
        <v>229</v>
      </c>
      <c r="I371" s="250" t="s">
        <v>229</v>
      </c>
      <c r="J371" s="250" t="s">
        <v>229</v>
      </c>
      <c r="K371" s="250" t="s">
        <v>227</v>
      </c>
      <c r="L371" s="250" t="s">
        <v>229</v>
      </c>
      <c r="M371" s="250" t="s">
        <v>227</v>
      </c>
      <c r="N371" s="250" t="s">
        <v>227</v>
      </c>
      <c r="O371" s="250" t="s">
        <v>229</v>
      </c>
      <c r="P371" s="250" t="s">
        <v>227</v>
      </c>
      <c r="Q371" s="250" t="s">
        <v>227</v>
      </c>
      <c r="R371" s="250" t="s">
        <v>227</v>
      </c>
      <c r="S371" s="250" t="s">
        <v>227</v>
      </c>
      <c r="T371" s="250" t="s">
        <v>229</v>
      </c>
      <c r="U371" s="250" t="s">
        <v>229</v>
      </c>
      <c r="V371" s="250" t="s">
        <v>227</v>
      </c>
      <c r="W371" s="250" t="s">
        <v>229</v>
      </c>
      <c r="X371" s="250" t="s">
        <v>227</v>
      </c>
      <c r="Y371" s="250" t="s">
        <v>227</v>
      </c>
      <c r="Z371" s="250" t="s">
        <v>229</v>
      </c>
      <c r="AA371" s="250" t="s">
        <v>229</v>
      </c>
      <c r="AB371" s="250" t="s">
        <v>229</v>
      </c>
      <c r="AC371" s="250" t="s">
        <v>227</v>
      </c>
      <c r="AD371" s="250" t="s">
        <v>227</v>
      </c>
      <c r="AE371" s="250" t="s">
        <v>227</v>
      </c>
      <c r="AF371" s="250" t="s">
        <v>227</v>
      </c>
      <c r="AG371" s="250" t="s">
        <v>229</v>
      </c>
      <c r="AH371" s="250" t="s">
        <v>228</v>
      </c>
      <c r="AI371" s="250" t="s">
        <v>228</v>
      </c>
      <c r="AJ371" s="250" t="s">
        <v>229</v>
      </c>
      <c r="AK371" s="250" t="s">
        <v>227</v>
      </c>
      <c r="AL371" s="250" t="s">
        <v>227</v>
      </c>
      <c r="AM371" s="250" t="s">
        <v>229</v>
      </c>
      <c r="AN371" s="250" t="s">
        <v>229</v>
      </c>
      <c r="AO371" s="250" t="s">
        <v>227</v>
      </c>
      <c r="AP371" s="250" t="s">
        <v>229</v>
      </c>
      <c r="AQ371" s="250"/>
      <c r="AR371" s="250"/>
      <c r="AS371" s="250"/>
      <c r="AT371" s="250"/>
      <c r="AU371" s="250"/>
      <c r="AV371" s="250"/>
      <c r="AW371" s="250"/>
      <c r="AX371" s="250"/>
      <c r="AY371" s="250"/>
      <c r="AZ371" s="250"/>
      <c r="BA371" s="250"/>
    </row>
    <row r="372" spans="1:53" x14ac:dyDescent="0.3">
      <c r="A372" s="246">
        <v>209096</v>
      </c>
      <c r="B372" s="246" t="s">
        <v>2163</v>
      </c>
      <c r="C372" s="246" t="s">
        <v>227</v>
      </c>
      <c r="D372" s="246" t="s">
        <v>229</v>
      </c>
      <c r="E372" s="246" t="s">
        <v>227</v>
      </c>
      <c r="F372" s="246" t="s">
        <v>228</v>
      </c>
      <c r="G372" s="246" t="s">
        <v>227</v>
      </c>
      <c r="H372" s="246" t="s">
        <v>229</v>
      </c>
      <c r="I372" s="246" t="s">
        <v>229</v>
      </c>
      <c r="J372" s="246" t="s">
        <v>229</v>
      </c>
      <c r="K372" s="246" t="s">
        <v>229</v>
      </c>
      <c r="L372" s="246" t="s">
        <v>229</v>
      </c>
      <c r="M372" s="246" t="s">
        <v>229</v>
      </c>
      <c r="N372" s="246" t="s">
        <v>227</v>
      </c>
      <c r="O372" s="246" t="s">
        <v>229</v>
      </c>
      <c r="P372" s="246" t="s">
        <v>229</v>
      </c>
      <c r="Q372" s="246" t="s">
        <v>229</v>
      </c>
      <c r="R372" s="246" t="s">
        <v>228</v>
      </c>
      <c r="S372" s="246" t="s">
        <v>229</v>
      </c>
      <c r="T372" s="246" t="s">
        <v>229</v>
      </c>
      <c r="U372" s="246" t="s">
        <v>229</v>
      </c>
      <c r="V372" s="246" t="s">
        <v>229</v>
      </c>
      <c r="W372" s="246" t="s">
        <v>229</v>
      </c>
      <c r="X372" s="246" t="s">
        <v>227</v>
      </c>
      <c r="Y372" s="246" t="s">
        <v>227</v>
      </c>
      <c r="Z372" s="246" t="s">
        <v>229</v>
      </c>
      <c r="AA372" s="246" t="s">
        <v>229</v>
      </c>
      <c r="AB372" s="246" t="s">
        <v>229</v>
      </c>
      <c r="AC372" s="246" t="s">
        <v>229</v>
      </c>
      <c r="AD372" s="246" t="s">
        <v>229</v>
      </c>
      <c r="AE372" s="246" t="s">
        <v>229</v>
      </c>
      <c r="AF372" s="246" t="s">
        <v>229</v>
      </c>
      <c r="AG372" s="246" t="s">
        <v>227</v>
      </c>
      <c r="AH372" s="246" t="s">
        <v>227</v>
      </c>
      <c r="AI372" s="246" t="s">
        <v>229</v>
      </c>
      <c r="AJ372" s="246" t="s">
        <v>227</v>
      </c>
      <c r="AK372" s="246" t="s">
        <v>229</v>
      </c>
      <c r="AL372" s="246" t="s">
        <v>229</v>
      </c>
      <c r="AM372" s="246" t="s">
        <v>229</v>
      </c>
      <c r="AN372" s="246" t="s">
        <v>227</v>
      </c>
      <c r="AO372" s="246" t="s">
        <v>227</v>
      </c>
      <c r="AP372" s="246" t="s">
        <v>227</v>
      </c>
      <c r="AQ372" s="246"/>
      <c r="AR372" s="246"/>
      <c r="AS372" s="246"/>
      <c r="AT372" s="246"/>
      <c r="AU372" s="246"/>
      <c r="AV372" s="246"/>
      <c r="AW372" s="246"/>
      <c r="AX372" s="246"/>
      <c r="AY372" s="246"/>
      <c r="AZ372" s="246"/>
      <c r="BA372" s="246"/>
    </row>
    <row r="373" spans="1:53" x14ac:dyDescent="0.3">
      <c r="A373" s="246">
        <v>209113</v>
      </c>
      <c r="B373" s="246" t="s">
        <v>2163</v>
      </c>
      <c r="C373" s="246" t="s">
        <v>227</v>
      </c>
      <c r="D373" s="246" t="s">
        <v>227</v>
      </c>
      <c r="E373" s="246" t="s">
        <v>229</v>
      </c>
      <c r="F373" s="246" t="s">
        <v>229</v>
      </c>
      <c r="G373" s="246" t="s">
        <v>227</v>
      </c>
      <c r="H373" s="246" t="s">
        <v>229</v>
      </c>
      <c r="I373" s="246" t="s">
        <v>229</v>
      </c>
      <c r="J373" s="246" t="s">
        <v>229</v>
      </c>
      <c r="K373" s="246" t="s">
        <v>229</v>
      </c>
      <c r="L373" s="246" t="s">
        <v>229</v>
      </c>
      <c r="M373" s="246" t="s">
        <v>229</v>
      </c>
      <c r="N373" s="246" t="s">
        <v>229</v>
      </c>
      <c r="O373" s="246" t="s">
        <v>229</v>
      </c>
      <c r="P373" s="246" t="s">
        <v>229</v>
      </c>
      <c r="Q373" s="246" t="s">
        <v>227</v>
      </c>
      <c r="R373" s="246" t="s">
        <v>229</v>
      </c>
      <c r="S373" s="246" t="s">
        <v>227</v>
      </c>
      <c r="T373" s="246" t="s">
        <v>227</v>
      </c>
      <c r="U373" s="246" t="s">
        <v>229</v>
      </c>
      <c r="V373" s="246" t="s">
        <v>229</v>
      </c>
      <c r="W373" s="246" t="s">
        <v>227</v>
      </c>
      <c r="X373" s="246" t="s">
        <v>229</v>
      </c>
      <c r="Y373" s="246" t="s">
        <v>227</v>
      </c>
      <c r="Z373" s="246" t="s">
        <v>229</v>
      </c>
      <c r="AA373" s="246" t="s">
        <v>227</v>
      </c>
      <c r="AB373" s="246" t="s">
        <v>229</v>
      </c>
      <c r="AC373" s="246" t="s">
        <v>227</v>
      </c>
      <c r="AD373" s="246" t="s">
        <v>229</v>
      </c>
      <c r="AE373" s="246" t="s">
        <v>227</v>
      </c>
      <c r="AF373" s="246" t="s">
        <v>227</v>
      </c>
      <c r="AG373" s="246" t="s">
        <v>229</v>
      </c>
      <c r="AH373" s="246" t="s">
        <v>227</v>
      </c>
      <c r="AI373" s="246" t="s">
        <v>229</v>
      </c>
      <c r="AJ373" s="246" t="s">
        <v>229</v>
      </c>
      <c r="AK373" s="246" t="s">
        <v>228</v>
      </c>
      <c r="AL373" s="246" t="s">
        <v>228</v>
      </c>
      <c r="AM373" s="246" t="s">
        <v>229</v>
      </c>
      <c r="AN373" s="246" t="s">
        <v>229</v>
      </c>
      <c r="AO373" s="246" t="s">
        <v>229</v>
      </c>
      <c r="AP373" s="246" t="s">
        <v>229</v>
      </c>
      <c r="AQ373" s="246"/>
      <c r="AR373" s="246"/>
      <c r="AS373" s="246"/>
      <c r="AT373" s="246"/>
      <c r="AU373" s="246"/>
      <c r="AV373" s="246"/>
      <c r="AW373" s="246"/>
      <c r="AX373" s="246"/>
      <c r="AY373" s="246"/>
      <c r="AZ373" s="246"/>
      <c r="BA373" s="246"/>
    </row>
    <row r="374" spans="1:53" x14ac:dyDescent="0.3">
      <c r="A374" s="246">
        <v>209117</v>
      </c>
      <c r="B374" s="246" t="s">
        <v>2163</v>
      </c>
      <c r="C374" s="246" t="s">
        <v>227</v>
      </c>
      <c r="D374" s="246" t="s">
        <v>229</v>
      </c>
      <c r="E374" s="246" t="s">
        <v>227</v>
      </c>
      <c r="F374" s="246" t="s">
        <v>229</v>
      </c>
      <c r="G374" s="246" t="s">
        <v>229</v>
      </c>
      <c r="H374" s="246" t="s">
        <v>229</v>
      </c>
      <c r="I374" s="246" t="s">
        <v>227</v>
      </c>
      <c r="J374" s="246" t="s">
        <v>229</v>
      </c>
      <c r="K374" s="246" t="s">
        <v>229</v>
      </c>
      <c r="L374" s="246" t="s">
        <v>229</v>
      </c>
      <c r="M374" s="246" t="s">
        <v>227</v>
      </c>
      <c r="N374" s="246" t="s">
        <v>229</v>
      </c>
      <c r="O374" s="246" t="s">
        <v>229</v>
      </c>
      <c r="P374" s="246" t="s">
        <v>229</v>
      </c>
      <c r="Q374" s="246" t="s">
        <v>227</v>
      </c>
      <c r="R374" s="246" t="s">
        <v>229</v>
      </c>
      <c r="S374" s="246" t="s">
        <v>228</v>
      </c>
      <c r="T374" s="246" t="s">
        <v>229</v>
      </c>
      <c r="U374" s="246" t="s">
        <v>229</v>
      </c>
      <c r="V374" s="246" t="s">
        <v>229</v>
      </c>
      <c r="W374" s="246" t="s">
        <v>229</v>
      </c>
      <c r="X374" s="246" t="s">
        <v>229</v>
      </c>
      <c r="Y374" s="246" t="s">
        <v>229</v>
      </c>
      <c r="Z374" s="246" t="s">
        <v>229</v>
      </c>
      <c r="AA374" s="246" t="s">
        <v>229</v>
      </c>
      <c r="AB374" s="246" t="s">
        <v>229</v>
      </c>
      <c r="AC374" s="246" t="s">
        <v>229</v>
      </c>
      <c r="AD374" s="246" t="s">
        <v>229</v>
      </c>
      <c r="AE374" s="246" t="s">
        <v>229</v>
      </c>
      <c r="AF374" s="246" t="s">
        <v>229</v>
      </c>
      <c r="AG374" s="246" t="s">
        <v>227</v>
      </c>
      <c r="AH374" s="246" t="s">
        <v>227</v>
      </c>
      <c r="AI374" s="246" t="s">
        <v>227</v>
      </c>
      <c r="AJ374" s="246" t="s">
        <v>227</v>
      </c>
      <c r="AK374" s="246" t="s">
        <v>229</v>
      </c>
      <c r="AL374" s="246" t="s">
        <v>228</v>
      </c>
      <c r="AM374" s="246" t="s">
        <v>228</v>
      </c>
      <c r="AN374" s="246" t="s">
        <v>228</v>
      </c>
      <c r="AO374" s="246" t="s">
        <v>228</v>
      </c>
      <c r="AP374" s="246" t="s">
        <v>228</v>
      </c>
      <c r="AQ374" s="246"/>
      <c r="AR374" s="246"/>
      <c r="AS374" s="246"/>
      <c r="AT374" s="246"/>
      <c r="AU374" s="246"/>
      <c r="AV374" s="246"/>
      <c r="AW374" s="246"/>
      <c r="AX374" s="246"/>
      <c r="AY374" s="246"/>
      <c r="AZ374" s="246"/>
      <c r="BA374" s="246"/>
    </row>
    <row r="375" spans="1:53" x14ac:dyDescent="0.3">
      <c r="A375" s="246">
        <v>209121</v>
      </c>
      <c r="B375" s="246" t="s">
        <v>2163</v>
      </c>
      <c r="C375" s="246" t="s">
        <v>229</v>
      </c>
      <c r="D375" s="246" t="s">
        <v>229</v>
      </c>
      <c r="E375" s="246" t="s">
        <v>229</v>
      </c>
      <c r="F375" s="246" t="s">
        <v>228</v>
      </c>
      <c r="G375" s="246" t="s">
        <v>229</v>
      </c>
      <c r="H375" s="246" t="s">
        <v>229</v>
      </c>
      <c r="I375" s="246" t="s">
        <v>227</v>
      </c>
      <c r="J375" s="246" t="s">
        <v>229</v>
      </c>
      <c r="K375" s="246" t="s">
        <v>229</v>
      </c>
      <c r="L375" s="246" t="s">
        <v>229</v>
      </c>
      <c r="M375" s="246" t="s">
        <v>229</v>
      </c>
      <c r="N375" s="246" t="s">
        <v>229</v>
      </c>
      <c r="O375" s="246" t="s">
        <v>229</v>
      </c>
      <c r="P375" s="246" t="s">
        <v>229</v>
      </c>
      <c r="Q375" s="246" t="s">
        <v>227</v>
      </c>
      <c r="R375" s="246" t="s">
        <v>229</v>
      </c>
      <c r="S375" s="246" t="s">
        <v>227</v>
      </c>
      <c r="T375" s="246" t="s">
        <v>229</v>
      </c>
      <c r="U375" s="246" t="s">
        <v>229</v>
      </c>
      <c r="V375" s="246" t="s">
        <v>229</v>
      </c>
      <c r="W375" s="246" t="s">
        <v>227</v>
      </c>
      <c r="X375" s="246" t="s">
        <v>227</v>
      </c>
      <c r="Y375" s="246" t="s">
        <v>227</v>
      </c>
      <c r="Z375" s="246" t="s">
        <v>229</v>
      </c>
      <c r="AA375" s="246" t="s">
        <v>229</v>
      </c>
      <c r="AB375" s="246" t="s">
        <v>229</v>
      </c>
      <c r="AC375" s="246" t="s">
        <v>229</v>
      </c>
      <c r="AD375" s="246" t="s">
        <v>229</v>
      </c>
      <c r="AE375" s="246" t="s">
        <v>229</v>
      </c>
      <c r="AF375" s="246" t="s">
        <v>227</v>
      </c>
      <c r="AG375" s="246" t="s">
        <v>229</v>
      </c>
      <c r="AH375" s="246" t="s">
        <v>229</v>
      </c>
      <c r="AI375" s="246" t="s">
        <v>227</v>
      </c>
      <c r="AJ375" s="246" t="s">
        <v>229</v>
      </c>
      <c r="AK375" s="246" t="s">
        <v>229</v>
      </c>
      <c r="AL375" s="246" t="s">
        <v>229</v>
      </c>
      <c r="AM375" s="246" t="s">
        <v>227</v>
      </c>
      <c r="AN375" s="246" t="s">
        <v>229</v>
      </c>
      <c r="AO375" s="246" t="s">
        <v>227</v>
      </c>
      <c r="AP375" s="246" t="s">
        <v>227</v>
      </c>
      <c r="AQ375" s="246"/>
      <c r="AR375" s="246"/>
      <c r="AS375" s="246"/>
      <c r="AT375" s="246"/>
      <c r="AU375" s="246"/>
      <c r="AV375" s="246"/>
      <c r="AW375" s="246"/>
      <c r="AX375" s="246"/>
      <c r="AY375" s="246"/>
      <c r="AZ375" s="246"/>
      <c r="BA375" s="246"/>
    </row>
    <row r="376" spans="1:53" x14ac:dyDescent="0.3">
      <c r="A376" s="246">
        <v>209148</v>
      </c>
      <c r="B376" s="246" t="s">
        <v>2163</v>
      </c>
      <c r="C376" s="246" t="s">
        <v>227</v>
      </c>
      <c r="D376" s="246" t="s">
        <v>229</v>
      </c>
      <c r="E376" s="246" t="s">
        <v>229</v>
      </c>
      <c r="F376" s="246" t="s">
        <v>228</v>
      </c>
      <c r="G376" s="246" t="s">
        <v>227</v>
      </c>
      <c r="H376" s="246" t="s">
        <v>229</v>
      </c>
      <c r="I376" s="246" t="s">
        <v>227</v>
      </c>
      <c r="J376" s="246" t="s">
        <v>227</v>
      </c>
      <c r="K376" s="246" t="s">
        <v>227</v>
      </c>
      <c r="L376" s="246" t="s">
        <v>229</v>
      </c>
      <c r="M376" s="246" t="s">
        <v>229</v>
      </c>
      <c r="N376" s="246" t="s">
        <v>229</v>
      </c>
      <c r="O376" s="246" t="s">
        <v>229</v>
      </c>
      <c r="P376" s="246" t="s">
        <v>229</v>
      </c>
      <c r="Q376" s="246" t="s">
        <v>228</v>
      </c>
      <c r="R376" s="246" t="s">
        <v>229</v>
      </c>
      <c r="S376" s="246" t="s">
        <v>228</v>
      </c>
      <c r="T376" s="246" t="s">
        <v>229</v>
      </c>
      <c r="U376" s="246" t="s">
        <v>229</v>
      </c>
      <c r="V376" s="246" t="s">
        <v>229</v>
      </c>
      <c r="W376" s="246" t="s">
        <v>229</v>
      </c>
      <c r="X376" s="246" t="s">
        <v>227</v>
      </c>
      <c r="Y376" s="246" t="s">
        <v>227</v>
      </c>
      <c r="Z376" s="246" t="s">
        <v>229</v>
      </c>
      <c r="AA376" s="246" t="s">
        <v>229</v>
      </c>
      <c r="AB376" s="246" t="s">
        <v>229</v>
      </c>
      <c r="AC376" s="246" t="s">
        <v>229</v>
      </c>
      <c r="AD376" s="246" t="s">
        <v>229</v>
      </c>
      <c r="AE376" s="246" t="s">
        <v>229</v>
      </c>
      <c r="AF376" s="246" t="s">
        <v>229</v>
      </c>
      <c r="AG376" s="246" t="s">
        <v>228</v>
      </c>
      <c r="AH376" s="246" t="s">
        <v>229</v>
      </c>
      <c r="AI376" s="246" t="s">
        <v>228</v>
      </c>
      <c r="AJ376" s="246" t="s">
        <v>227</v>
      </c>
      <c r="AK376" s="246" t="s">
        <v>227</v>
      </c>
      <c r="AL376" s="246" t="s">
        <v>227</v>
      </c>
      <c r="AM376" s="246" t="s">
        <v>228</v>
      </c>
      <c r="AN376" s="246" t="s">
        <v>228</v>
      </c>
      <c r="AO376" s="246" t="s">
        <v>229</v>
      </c>
      <c r="AP376" s="246" t="s">
        <v>229</v>
      </c>
      <c r="AQ376" s="246"/>
      <c r="AR376" s="246"/>
      <c r="AS376" s="246"/>
      <c r="AT376" s="246"/>
      <c r="AU376" s="246"/>
      <c r="AV376" s="246"/>
      <c r="AW376" s="246"/>
      <c r="AX376" s="246"/>
      <c r="AY376" s="246"/>
      <c r="AZ376" s="246"/>
      <c r="BA376" s="246"/>
    </row>
    <row r="377" spans="1:53" x14ac:dyDescent="0.3">
      <c r="A377" s="246">
        <v>209156</v>
      </c>
      <c r="B377" s="246" t="s">
        <v>2163</v>
      </c>
      <c r="C377" s="246" t="s">
        <v>229</v>
      </c>
      <c r="D377" s="246" t="s">
        <v>229</v>
      </c>
      <c r="E377" s="246" t="s">
        <v>229</v>
      </c>
      <c r="F377" s="246" t="s">
        <v>229</v>
      </c>
      <c r="G377" s="246" t="s">
        <v>229</v>
      </c>
      <c r="H377" s="246" t="s">
        <v>229</v>
      </c>
      <c r="I377" s="246" t="s">
        <v>229</v>
      </c>
      <c r="J377" s="246" t="s">
        <v>229</v>
      </c>
      <c r="K377" s="246" t="s">
        <v>227</v>
      </c>
      <c r="L377" s="246" t="s">
        <v>229</v>
      </c>
      <c r="M377" s="246" t="s">
        <v>227</v>
      </c>
      <c r="N377" s="246" t="s">
        <v>229</v>
      </c>
      <c r="O377" s="246" t="s">
        <v>227</v>
      </c>
      <c r="P377" s="246" t="s">
        <v>229</v>
      </c>
      <c r="Q377" s="246" t="s">
        <v>227</v>
      </c>
      <c r="R377" s="246" t="s">
        <v>227</v>
      </c>
      <c r="S377" s="246" t="s">
        <v>227</v>
      </c>
      <c r="T377" s="246" t="s">
        <v>229</v>
      </c>
      <c r="U377" s="246" t="s">
        <v>229</v>
      </c>
      <c r="V377" s="246" t="s">
        <v>227</v>
      </c>
      <c r="W377" s="246" t="s">
        <v>229</v>
      </c>
      <c r="X377" s="246" t="s">
        <v>227</v>
      </c>
      <c r="Y377" s="246" t="s">
        <v>229</v>
      </c>
      <c r="Z377" s="246" t="s">
        <v>227</v>
      </c>
      <c r="AA377" s="246" t="s">
        <v>229</v>
      </c>
      <c r="AB377" s="246" t="s">
        <v>227</v>
      </c>
      <c r="AC377" s="246" t="s">
        <v>227</v>
      </c>
      <c r="AD377" s="246" t="s">
        <v>227</v>
      </c>
      <c r="AE377" s="246" t="s">
        <v>227</v>
      </c>
      <c r="AF377" s="246" t="s">
        <v>227</v>
      </c>
      <c r="AG377" s="246" t="s">
        <v>228</v>
      </c>
      <c r="AH377" s="246" t="s">
        <v>229</v>
      </c>
      <c r="AI377" s="246" t="s">
        <v>229</v>
      </c>
      <c r="AJ377" s="246" t="s">
        <v>228</v>
      </c>
      <c r="AK377" s="246" t="s">
        <v>228</v>
      </c>
      <c r="AL377" s="246" t="s">
        <v>228</v>
      </c>
      <c r="AM377" s="246" t="s">
        <v>228</v>
      </c>
      <c r="AN377" s="246" t="s">
        <v>228</v>
      </c>
      <c r="AO377" s="246" t="s">
        <v>228</v>
      </c>
      <c r="AP377" s="246" t="s">
        <v>228</v>
      </c>
      <c r="AQ377" s="246"/>
      <c r="AR377" s="246"/>
      <c r="AS377" s="246"/>
      <c r="AT377" s="246"/>
      <c r="AU377" s="246"/>
      <c r="AV377" s="246"/>
      <c r="AW377" s="246"/>
      <c r="AX377" s="246"/>
      <c r="AY377" s="246"/>
      <c r="AZ377" s="246"/>
      <c r="BA377" s="246"/>
    </row>
    <row r="378" spans="1:53" x14ac:dyDescent="0.3">
      <c r="A378" s="246">
        <v>209158</v>
      </c>
      <c r="B378" s="246" t="s">
        <v>2163</v>
      </c>
      <c r="C378" s="246" t="s">
        <v>227</v>
      </c>
      <c r="D378" s="246" t="s">
        <v>229</v>
      </c>
      <c r="E378" s="246" t="s">
        <v>229</v>
      </c>
      <c r="F378" s="246" t="s">
        <v>229</v>
      </c>
      <c r="G378" s="246" t="s">
        <v>229</v>
      </c>
      <c r="H378" s="246" t="s">
        <v>229</v>
      </c>
      <c r="I378" s="246" t="s">
        <v>227</v>
      </c>
      <c r="J378" s="246" t="s">
        <v>229</v>
      </c>
      <c r="K378" s="246" t="s">
        <v>229</v>
      </c>
      <c r="L378" s="246" t="s">
        <v>227</v>
      </c>
      <c r="M378" s="246" t="s">
        <v>227</v>
      </c>
      <c r="N378" s="246" t="s">
        <v>227</v>
      </c>
      <c r="O378" s="246" t="s">
        <v>227</v>
      </c>
      <c r="P378" s="246" t="s">
        <v>229</v>
      </c>
      <c r="Q378" s="246" t="s">
        <v>227</v>
      </c>
      <c r="R378" s="246" t="s">
        <v>229</v>
      </c>
      <c r="S378" s="246" t="s">
        <v>227</v>
      </c>
      <c r="T378" s="246" t="s">
        <v>229</v>
      </c>
      <c r="U378" s="246" t="s">
        <v>229</v>
      </c>
      <c r="V378" s="246" t="s">
        <v>227</v>
      </c>
      <c r="W378" s="246" t="s">
        <v>229</v>
      </c>
      <c r="X378" s="246" t="s">
        <v>229</v>
      </c>
      <c r="Y378" s="246" t="s">
        <v>227</v>
      </c>
      <c r="Z378" s="246" t="s">
        <v>227</v>
      </c>
      <c r="AA378" s="246" t="s">
        <v>227</v>
      </c>
      <c r="AB378" s="246" t="s">
        <v>229</v>
      </c>
      <c r="AC378" s="246" t="s">
        <v>229</v>
      </c>
      <c r="AD378" s="246" t="s">
        <v>229</v>
      </c>
      <c r="AE378" s="246" t="s">
        <v>229</v>
      </c>
      <c r="AF378" s="246" t="s">
        <v>229</v>
      </c>
      <c r="AG378" s="246" t="s">
        <v>228</v>
      </c>
      <c r="AH378" s="246" t="s">
        <v>227</v>
      </c>
      <c r="AI378" s="246" t="s">
        <v>227</v>
      </c>
      <c r="AJ378" s="246" t="s">
        <v>228</v>
      </c>
      <c r="AK378" s="246" t="s">
        <v>229</v>
      </c>
      <c r="AL378" s="246" t="s">
        <v>228</v>
      </c>
      <c r="AM378" s="246" t="s">
        <v>229</v>
      </c>
      <c r="AN378" s="246" t="s">
        <v>228</v>
      </c>
      <c r="AO378" s="246" t="s">
        <v>229</v>
      </c>
      <c r="AP378" s="246" t="s">
        <v>228</v>
      </c>
      <c r="AQ378" s="246"/>
      <c r="AR378" s="246"/>
      <c r="AS378" s="246"/>
      <c r="AT378" s="246"/>
      <c r="AU378" s="246"/>
      <c r="AV378" s="246"/>
      <c r="AW378" s="246"/>
      <c r="AX378" s="246"/>
      <c r="AY378" s="246"/>
      <c r="AZ378" s="246"/>
      <c r="BA378" s="246"/>
    </row>
    <row r="379" spans="1:53" x14ac:dyDescent="0.3">
      <c r="A379" s="246">
        <v>209170</v>
      </c>
      <c r="B379" s="246" t="s">
        <v>2163</v>
      </c>
      <c r="C379" s="246" t="s">
        <v>229</v>
      </c>
      <c r="D379" s="246" t="s">
        <v>227</v>
      </c>
      <c r="E379" s="246" t="s">
        <v>229</v>
      </c>
      <c r="F379" s="246" t="s">
        <v>228</v>
      </c>
      <c r="G379" s="246" t="s">
        <v>229</v>
      </c>
      <c r="H379" s="246" t="s">
        <v>229</v>
      </c>
      <c r="I379" s="246" t="s">
        <v>227</v>
      </c>
      <c r="J379" s="246" t="s">
        <v>229</v>
      </c>
      <c r="K379" s="246" t="s">
        <v>229</v>
      </c>
      <c r="L379" s="246" t="s">
        <v>229</v>
      </c>
      <c r="M379" s="246" t="s">
        <v>229</v>
      </c>
      <c r="N379" s="246" t="s">
        <v>227</v>
      </c>
      <c r="O379" s="246" t="s">
        <v>229</v>
      </c>
      <c r="P379" s="246" t="s">
        <v>229</v>
      </c>
      <c r="Q379" s="246" t="s">
        <v>229</v>
      </c>
      <c r="R379" s="246" t="s">
        <v>229</v>
      </c>
      <c r="S379" s="246" t="s">
        <v>227</v>
      </c>
      <c r="T379" s="246" t="s">
        <v>229</v>
      </c>
      <c r="U379" s="246" t="s">
        <v>229</v>
      </c>
      <c r="V379" s="246" t="s">
        <v>229</v>
      </c>
      <c r="W379" s="246" t="s">
        <v>229</v>
      </c>
      <c r="X379" s="246" t="s">
        <v>229</v>
      </c>
      <c r="Y379" s="246" t="s">
        <v>227</v>
      </c>
      <c r="Z379" s="246" t="s">
        <v>229</v>
      </c>
      <c r="AA379" s="246" t="s">
        <v>229</v>
      </c>
      <c r="AB379" s="246" t="s">
        <v>229</v>
      </c>
      <c r="AC379" s="246" t="s">
        <v>229</v>
      </c>
      <c r="AD379" s="246" t="s">
        <v>229</v>
      </c>
      <c r="AE379" s="246" t="s">
        <v>229</v>
      </c>
      <c r="AF379" s="246" t="s">
        <v>229</v>
      </c>
      <c r="AG379" s="246" t="s">
        <v>229</v>
      </c>
      <c r="AH379" s="246" t="s">
        <v>227</v>
      </c>
      <c r="AI379" s="246" t="s">
        <v>227</v>
      </c>
      <c r="AJ379" s="246" t="s">
        <v>229</v>
      </c>
      <c r="AK379" s="246" t="s">
        <v>229</v>
      </c>
      <c r="AL379" s="246" t="s">
        <v>229</v>
      </c>
      <c r="AM379" s="246" t="s">
        <v>229</v>
      </c>
      <c r="AN379" s="246" t="s">
        <v>227</v>
      </c>
      <c r="AO379" s="246" t="s">
        <v>229</v>
      </c>
      <c r="AP379" s="246" t="s">
        <v>227</v>
      </c>
      <c r="AQ379" s="246"/>
      <c r="AR379" s="246"/>
      <c r="AS379" s="246"/>
      <c r="AT379" s="246"/>
      <c r="AU379" s="246"/>
      <c r="AV379" s="246"/>
      <c r="AW379" s="246"/>
      <c r="AX379" s="246"/>
      <c r="AY379" s="246"/>
      <c r="AZ379" s="246"/>
      <c r="BA379" s="246"/>
    </row>
    <row r="380" spans="1:53" x14ac:dyDescent="0.3">
      <c r="A380" s="246">
        <v>209185</v>
      </c>
      <c r="B380" s="246" t="s">
        <v>2163</v>
      </c>
      <c r="C380" s="246" t="s">
        <v>229</v>
      </c>
      <c r="D380" s="246" t="s">
        <v>229</v>
      </c>
      <c r="E380" s="246" t="s">
        <v>227</v>
      </c>
      <c r="F380" s="246" t="s">
        <v>229</v>
      </c>
      <c r="G380" s="246" t="s">
        <v>228</v>
      </c>
      <c r="H380" s="246" t="s">
        <v>228</v>
      </c>
      <c r="I380" s="246" t="s">
        <v>229</v>
      </c>
      <c r="J380" s="246" t="s">
        <v>227</v>
      </c>
      <c r="K380" s="246" t="s">
        <v>229</v>
      </c>
      <c r="L380" s="246" t="s">
        <v>229</v>
      </c>
      <c r="M380" s="246" t="s">
        <v>229</v>
      </c>
      <c r="N380" s="246" t="s">
        <v>229</v>
      </c>
      <c r="O380" s="246" t="s">
        <v>229</v>
      </c>
      <c r="P380" s="246" t="s">
        <v>229</v>
      </c>
      <c r="Q380" s="246" t="s">
        <v>227</v>
      </c>
      <c r="R380" s="246" t="s">
        <v>229</v>
      </c>
      <c r="S380" s="246" t="s">
        <v>229</v>
      </c>
      <c r="T380" s="246" t="s">
        <v>229</v>
      </c>
      <c r="U380" s="246" t="s">
        <v>229</v>
      </c>
      <c r="V380" s="246" t="s">
        <v>227</v>
      </c>
      <c r="W380" s="246" t="s">
        <v>229</v>
      </c>
      <c r="X380" s="246" t="s">
        <v>227</v>
      </c>
      <c r="Y380" s="246" t="s">
        <v>229</v>
      </c>
      <c r="Z380" s="246" t="s">
        <v>227</v>
      </c>
      <c r="AA380" s="246" t="s">
        <v>229</v>
      </c>
      <c r="AB380" s="246" t="s">
        <v>229</v>
      </c>
      <c r="AC380" s="246" t="s">
        <v>229</v>
      </c>
      <c r="AD380" s="246" t="s">
        <v>229</v>
      </c>
      <c r="AE380" s="246" t="s">
        <v>229</v>
      </c>
      <c r="AF380" s="246" t="s">
        <v>229</v>
      </c>
      <c r="AG380" s="246" t="s">
        <v>229</v>
      </c>
      <c r="AH380" s="246" t="s">
        <v>229</v>
      </c>
      <c r="AI380" s="246" t="s">
        <v>229</v>
      </c>
      <c r="AJ380" s="246" t="s">
        <v>227</v>
      </c>
      <c r="AK380" s="246" t="s">
        <v>227</v>
      </c>
      <c r="AL380" s="246" t="s">
        <v>228</v>
      </c>
      <c r="AM380" s="246" t="s">
        <v>227</v>
      </c>
      <c r="AN380" s="246" t="s">
        <v>229</v>
      </c>
      <c r="AO380" s="246" t="s">
        <v>229</v>
      </c>
      <c r="AP380" s="246" t="s">
        <v>229</v>
      </c>
      <c r="AQ380" s="246"/>
      <c r="AR380" s="246"/>
      <c r="AS380" s="246"/>
      <c r="AT380" s="246"/>
      <c r="AU380" s="246"/>
      <c r="AV380" s="246"/>
      <c r="AW380" s="246"/>
      <c r="AX380" s="246"/>
      <c r="AY380" s="246"/>
      <c r="AZ380" s="246"/>
      <c r="BA380" s="246"/>
    </row>
    <row r="381" spans="1:53" x14ac:dyDescent="0.3">
      <c r="A381" s="246">
        <v>209198</v>
      </c>
      <c r="B381" s="246" t="s">
        <v>2163</v>
      </c>
      <c r="C381" s="246" t="s">
        <v>229</v>
      </c>
      <c r="D381" s="246" t="s">
        <v>229</v>
      </c>
      <c r="E381" s="246" t="s">
        <v>229</v>
      </c>
      <c r="F381" s="246" t="s">
        <v>227</v>
      </c>
      <c r="G381" s="246" t="s">
        <v>227</v>
      </c>
      <c r="H381" s="246" t="s">
        <v>229</v>
      </c>
      <c r="I381" s="246" t="s">
        <v>229</v>
      </c>
      <c r="J381" s="246" t="s">
        <v>229</v>
      </c>
      <c r="K381" s="246" t="s">
        <v>229</v>
      </c>
      <c r="L381" s="246" t="s">
        <v>229</v>
      </c>
      <c r="M381" s="246" t="s">
        <v>229</v>
      </c>
      <c r="N381" s="246" t="s">
        <v>229</v>
      </c>
      <c r="O381" s="246" t="s">
        <v>227</v>
      </c>
      <c r="P381" s="246" t="s">
        <v>229</v>
      </c>
      <c r="Q381" s="246" t="s">
        <v>227</v>
      </c>
      <c r="R381" s="246" t="s">
        <v>229</v>
      </c>
      <c r="S381" s="246" t="s">
        <v>227</v>
      </c>
      <c r="T381" s="246" t="s">
        <v>229</v>
      </c>
      <c r="U381" s="246" t="s">
        <v>229</v>
      </c>
      <c r="V381" s="246" t="s">
        <v>229</v>
      </c>
      <c r="W381" s="246" t="s">
        <v>229</v>
      </c>
      <c r="X381" s="246" t="s">
        <v>229</v>
      </c>
      <c r="Y381" s="246" t="s">
        <v>229</v>
      </c>
      <c r="Z381" s="246" t="s">
        <v>228</v>
      </c>
      <c r="AA381" s="246" t="s">
        <v>229</v>
      </c>
      <c r="AB381" s="246" t="s">
        <v>227</v>
      </c>
      <c r="AC381" s="246" t="s">
        <v>229</v>
      </c>
      <c r="AD381" s="246" t="s">
        <v>227</v>
      </c>
      <c r="AE381" s="246" t="s">
        <v>227</v>
      </c>
      <c r="AF381" s="246" t="s">
        <v>229</v>
      </c>
      <c r="AG381" s="246" t="s">
        <v>228</v>
      </c>
      <c r="AH381" s="246" t="s">
        <v>228</v>
      </c>
      <c r="AI381" s="246" t="s">
        <v>228</v>
      </c>
      <c r="AJ381" s="246" t="s">
        <v>229</v>
      </c>
      <c r="AK381" s="246" t="s">
        <v>229</v>
      </c>
      <c r="AL381" s="246" t="s">
        <v>229</v>
      </c>
      <c r="AM381" s="246" t="s">
        <v>227</v>
      </c>
      <c r="AN381" s="246" t="s">
        <v>229</v>
      </c>
      <c r="AO381" s="246" t="s">
        <v>227</v>
      </c>
      <c r="AP381" s="246" t="s">
        <v>227</v>
      </c>
      <c r="AQ381" s="246"/>
      <c r="AR381" s="246"/>
      <c r="AS381" s="246"/>
      <c r="AT381" s="246"/>
      <c r="AU381" s="246"/>
      <c r="AV381" s="246"/>
      <c r="AW381" s="246"/>
      <c r="AX381" s="246"/>
      <c r="AY381" s="246"/>
      <c r="AZ381" s="246"/>
      <c r="BA381" s="246"/>
    </row>
    <row r="382" spans="1:53" x14ac:dyDescent="0.3">
      <c r="A382" s="246">
        <v>209218</v>
      </c>
      <c r="B382" s="246" t="s">
        <v>2163</v>
      </c>
      <c r="C382" s="246" t="s">
        <v>229</v>
      </c>
      <c r="D382" s="246" t="s">
        <v>229</v>
      </c>
      <c r="E382" s="246" t="s">
        <v>229</v>
      </c>
      <c r="F382" s="246" t="s">
        <v>229</v>
      </c>
      <c r="G382" s="246" t="s">
        <v>229</v>
      </c>
      <c r="H382" s="246" t="s">
        <v>229</v>
      </c>
      <c r="I382" s="246" t="s">
        <v>229</v>
      </c>
      <c r="J382" s="246" t="s">
        <v>227</v>
      </c>
      <c r="K382" s="246" t="s">
        <v>227</v>
      </c>
      <c r="L382" s="246" t="s">
        <v>227</v>
      </c>
      <c r="M382" s="246" t="s">
        <v>229</v>
      </c>
      <c r="N382" s="246" t="s">
        <v>229</v>
      </c>
      <c r="O382" s="246" t="s">
        <v>229</v>
      </c>
      <c r="P382" s="246" t="s">
        <v>227</v>
      </c>
      <c r="Q382" s="246" t="s">
        <v>229</v>
      </c>
      <c r="R382" s="246" t="s">
        <v>228</v>
      </c>
      <c r="S382" s="246" t="s">
        <v>229</v>
      </c>
      <c r="T382" s="246" t="s">
        <v>227</v>
      </c>
      <c r="U382" s="246" t="s">
        <v>229</v>
      </c>
      <c r="V382" s="246" t="s">
        <v>229</v>
      </c>
      <c r="W382" s="246" t="s">
        <v>229</v>
      </c>
      <c r="X382" s="246" t="s">
        <v>229</v>
      </c>
      <c r="Y382" s="246" t="s">
        <v>229</v>
      </c>
      <c r="Z382" s="246" t="s">
        <v>227</v>
      </c>
      <c r="AA382" s="246" t="s">
        <v>229</v>
      </c>
      <c r="AB382" s="246" t="s">
        <v>227</v>
      </c>
      <c r="AC382" s="246" t="s">
        <v>229</v>
      </c>
      <c r="AD382" s="246" t="s">
        <v>229</v>
      </c>
      <c r="AE382" s="246" t="s">
        <v>229</v>
      </c>
      <c r="AF382" s="246" t="s">
        <v>229</v>
      </c>
      <c r="AG382" s="246" t="s">
        <v>229</v>
      </c>
      <c r="AH382" s="246" t="s">
        <v>229</v>
      </c>
      <c r="AI382" s="246" t="s">
        <v>229</v>
      </c>
      <c r="AJ382" s="246" t="s">
        <v>229</v>
      </c>
      <c r="AK382" s="246" t="s">
        <v>228</v>
      </c>
      <c r="AL382" s="246" t="s">
        <v>228</v>
      </c>
      <c r="AM382" s="246" t="s">
        <v>228</v>
      </c>
      <c r="AN382" s="246" t="s">
        <v>228</v>
      </c>
      <c r="AO382" s="246" t="s">
        <v>228</v>
      </c>
      <c r="AP382" s="246" t="s">
        <v>228</v>
      </c>
      <c r="AQ382" s="246"/>
      <c r="AR382" s="246"/>
      <c r="AS382" s="246"/>
      <c r="AT382" s="246"/>
      <c r="AU382" s="246"/>
      <c r="AV382" s="246"/>
      <c r="AW382" s="246"/>
      <c r="AX382" s="246"/>
      <c r="AY382" s="246"/>
      <c r="AZ382" s="246"/>
      <c r="BA382" s="246"/>
    </row>
    <row r="383" spans="1:53" x14ac:dyDescent="0.3">
      <c r="A383" s="246">
        <v>209223</v>
      </c>
      <c r="B383" s="246" t="s">
        <v>2163</v>
      </c>
      <c r="C383" s="246" t="s">
        <v>227</v>
      </c>
      <c r="D383" s="246" t="s">
        <v>229</v>
      </c>
      <c r="E383" s="246" t="s">
        <v>229</v>
      </c>
      <c r="F383" s="246" t="s">
        <v>229</v>
      </c>
      <c r="G383" s="246" t="s">
        <v>229</v>
      </c>
      <c r="H383" s="246" t="s">
        <v>229</v>
      </c>
      <c r="I383" s="246" t="s">
        <v>229</v>
      </c>
      <c r="J383" s="246" t="s">
        <v>229</v>
      </c>
      <c r="K383" s="246" t="s">
        <v>229</v>
      </c>
      <c r="L383" s="246" t="s">
        <v>229</v>
      </c>
      <c r="M383" s="246" t="s">
        <v>229</v>
      </c>
      <c r="N383" s="246" t="s">
        <v>229</v>
      </c>
      <c r="O383" s="246" t="s">
        <v>229</v>
      </c>
      <c r="P383" s="246" t="s">
        <v>228</v>
      </c>
      <c r="Q383" s="246" t="s">
        <v>227</v>
      </c>
      <c r="R383" s="246" t="s">
        <v>228</v>
      </c>
      <c r="S383" s="246" t="s">
        <v>228</v>
      </c>
      <c r="T383" s="246" t="s">
        <v>228</v>
      </c>
      <c r="U383" s="246" t="s">
        <v>228</v>
      </c>
      <c r="V383" s="246" t="s">
        <v>228</v>
      </c>
      <c r="W383" s="246" t="s">
        <v>228</v>
      </c>
      <c r="X383" s="246" t="s">
        <v>228</v>
      </c>
      <c r="Y383" s="246" t="s">
        <v>228</v>
      </c>
      <c r="Z383" s="246" t="s">
        <v>228</v>
      </c>
      <c r="AA383" s="246" t="s">
        <v>228</v>
      </c>
      <c r="AB383" s="246" t="s">
        <v>228</v>
      </c>
      <c r="AC383" s="246" t="s">
        <v>228</v>
      </c>
      <c r="AD383" s="246" t="s">
        <v>228</v>
      </c>
      <c r="AE383" s="246" t="s">
        <v>228</v>
      </c>
      <c r="AF383" s="246" t="s">
        <v>228</v>
      </c>
      <c r="AG383" s="246" t="s">
        <v>228</v>
      </c>
      <c r="AH383" s="246" t="s">
        <v>228</v>
      </c>
      <c r="AI383" s="246" t="s">
        <v>228</v>
      </c>
      <c r="AJ383" s="246" t="s">
        <v>228</v>
      </c>
      <c r="AK383" s="246" t="s">
        <v>229</v>
      </c>
      <c r="AL383" s="246" t="s">
        <v>228</v>
      </c>
      <c r="AM383" s="246" t="s">
        <v>228</v>
      </c>
      <c r="AN383" s="246" t="s">
        <v>228</v>
      </c>
      <c r="AO383" s="246" t="s">
        <v>228</v>
      </c>
      <c r="AP383" s="246" t="s">
        <v>228</v>
      </c>
      <c r="AQ383" s="246"/>
      <c r="AR383" s="246"/>
      <c r="AS383" s="246"/>
      <c r="AT383" s="246"/>
      <c r="AU383" s="246"/>
      <c r="AV383" s="246"/>
      <c r="AW383" s="246"/>
      <c r="AX383" s="246"/>
      <c r="AY383" s="246"/>
      <c r="AZ383" s="246"/>
      <c r="BA383" s="246"/>
    </row>
    <row r="384" spans="1:53" x14ac:dyDescent="0.3">
      <c r="A384" s="246">
        <v>209233</v>
      </c>
      <c r="B384" s="246" t="s">
        <v>2163</v>
      </c>
      <c r="C384" s="246" t="s">
        <v>227</v>
      </c>
      <c r="D384" s="246" t="s">
        <v>229</v>
      </c>
      <c r="E384" s="246" t="s">
        <v>227</v>
      </c>
      <c r="F384" s="246" t="s">
        <v>229</v>
      </c>
      <c r="G384" s="246" t="s">
        <v>229</v>
      </c>
      <c r="H384" s="246" t="s">
        <v>229</v>
      </c>
      <c r="I384" s="246" t="s">
        <v>229</v>
      </c>
      <c r="J384" s="246" t="s">
        <v>229</v>
      </c>
      <c r="K384" s="246" t="s">
        <v>229</v>
      </c>
      <c r="L384" s="246" t="s">
        <v>227</v>
      </c>
      <c r="M384" s="246" t="s">
        <v>229</v>
      </c>
      <c r="N384" s="246" t="s">
        <v>229</v>
      </c>
      <c r="O384" s="246" t="s">
        <v>229</v>
      </c>
      <c r="P384" s="246" t="s">
        <v>229</v>
      </c>
      <c r="Q384" s="246" t="s">
        <v>227</v>
      </c>
      <c r="R384" s="246" t="s">
        <v>229</v>
      </c>
      <c r="S384" s="246" t="s">
        <v>227</v>
      </c>
      <c r="T384" s="246" t="s">
        <v>229</v>
      </c>
      <c r="U384" s="246" t="s">
        <v>229</v>
      </c>
      <c r="V384" s="246" t="s">
        <v>229</v>
      </c>
      <c r="W384" s="246" t="s">
        <v>229</v>
      </c>
      <c r="X384" s="246" t="s">
        <v>229</v>
      </c>
      <c r="Y384" s="246" t="s">
        <v>229</v>
      </c>
      <c r="Z384" s="246" t="s">
        <v>229</v>
      </c>
      <c r="AA384" s="246" t="s">
        <v>229</v>
      </c>
      <c r="AB384" s="246" t="s">
        <v>229</v>
      </c>
      <c r="AC384" s="246" t="s">
        <v>229</v>
      </c>
      <c r="AD384" s="246" t="s">
        <v>229</v>
      </c>
      <c r="AE384" s="246" t="s">
        <v>229</v>
      </c>
      <c r="AF384" s="246" t="s">
        <v>229</v>
      </c>
      <c r="AG384" s="246" t="s">
        <v>227</v>
      </c>
      <c r="AH384" s="246" t="s">
        <v>229</v>
      </c>
      <c r="AI384" s="246" t="s">
        <v>227</v>
      </c>
      <c r="AJ384" s="246" t="s">
        <v>229</v>
      </c>
      <c r="AK384" s="246" t="s">
        <v>229</v>
      </c>
      <c r="AL384" s="246" t="s">
        <v>227</v>
      </c>
      <c r="AM384" s="246" t="s">
        <v>227</v>
      </c>
      <c r="AN384" s="246" t="s">
        <v>229</v>
      </c>
      <c r="AO384" s="246" t="s">
        <v>229</v>
      </c>
      <c r="AP384" s="246" t="s">
        <v>227</v>
      </c>
      <c r="AQ384" s="246"/>
      <c r="AR384" s="246"/>
      <c r="AS384" s="246"/>
      <c r="AT384" s="246"/>
      <c r="AU384" s="246"/>
      <c r="AV384" s="246"/>
      <c r="AW384" s="246"/>
      <c r="AX384" s="246"/>
      <c r="AY384" s="246"/>
      <c r="AZ384" s="246"/>
      <c r="BA384" s="246"/>
    </row>
    <row r="385" spans="1:53" x14ac:dyDescent="0.3">
      <c r="A385" s="250">
        <v>209249</v>
      </c>
      <c r="B385" s="246" t="s">
        <v>2163</v>
      </c>
      <c r="C385" s="250" t="s">
        <v>229</v>
      </c>
      <c r="D385" s="250" t="s">
        <v>229</v>
      </c>
      <c r="E385" s="250" t="s">
        <v>227</v>
      </c>
      <c r="F385" s="250" t="s">
        <v>227</v>
      </c>
      <c r="G385" s="250" t="s">
        <v>229</v>
      </c>
      <c r="H385" s="250" t="s">
        <v>229</v>
      </c>
      <c r="I385" s="250" t="s">
        <v>229</v>
      </c>
      <c r="J385" s="250" t="s">
        <v>229</v>
      </c>
      <c r="K385" s="250" t="s">
        <v>227</v>
      </c>
      <c r="L385" s="250" t="s">
        <v>227</v>
      </c>
      <c r="M385" s="250" t="s">
        <v>229</v>
      </c>
      <c r="N385" s="250" t="s">
        <v>229</v>
      </c>
      <c r="O385" s="250" t="s">
        <v>229</v>
      </c>
      <c r="P385" s="250" t="s">
        <v>229</v>
      </c>
      <c r="Q385" s="250" t="s">
        <v>227</v>
      </c>
      <c r="R385" s="250" t="s">
        <v>229</v>
      </c>
      <c r="S385" s="250" t="s">
        <v>227</v>
      </c>
      <c r="T385" s="250" t="s">
        <v>229</v>
      </c>
      <c r="U385" s="250" t="s">
        <v>229</v>
      </c>
      <c r="V385" s="250" t="s">
        <v>229</v>
      </c>
      <c r="W385" s="250" t="s">
        <v>229</v>
      </c>
      <c r="X385" s="250" t="s">
        <v>229</v>
      </c>
      <c r="Y385" s="250" t="s">
        <v>229</v>
      </c>
      <c r="Z385" s="250" t="s">
        <v>229</v>
      </c>
      <c r="AA385" s="250" t="s">
        <v>229</v>
      </c>
      <c r="AB385" s="250" t="s">
        <v>227</v>
      </c>
      <c r="AC385" s="250" t="s">
        <v>229</v>
      </c>
      <c r="AD385" s="250" t="s">
        <v>227</v>
      </c>
      <c r="AE385" s="250" t="s">
        <v>229</v>
      </c>
      <c r="AF385" s="250" t="s">
        <v>229</v>
      </c>
      <c r="AG385" s="250" t="s">
        <v>227</v>
      </c>
      <c r="AH385" s="250" t="s">
        <v>227</v>
      </c>
      <c r="AI385" s="250" t="s">
        <v>227</v>
      </c>
      <c r="AJ385" s="250" t="s">
        <v>229</v>
      </c>
      <c r="AK385" s="250" t="s">
        <v>227</v>
      </c>
      <c r="AL385" s="250" t="s">
        <v>228</v>
      </c>
      <c r="AM385" s="250" t="s">
        <v>228</v>
      </c>
      <c r="AN385" s="250" t="s">
        <v>228</v>
      </c>
      <c r="AO385" s="250" t="s">
        <v>228</v>
      </c>
      <c r="AP385" s="250" t="s">
        <v>228</v>
      </c>
      <c r="AQ385" s="250"/>
      <c r="AR385" s="250"/>
      <c r="AS385" s="250"/>
      <c r="AT385" s="250"/>
      <c r="AU385" s="250"/>
      <c r="AV385" s="250"/>
      <c r="AW385" s="250"/>
      <c r="AX385" s="250"/>
      <c r="AY385" s="250"/>
      <c r="AZ385" s="250"/>
      <c r="BA385" s="250"/>
    </row>
    <row r="386" spans="1:53" x14ac:dyDescent="0.3">
      <c r="A386" s="246">
        <v>209265</v>
      </c>
      <c r="B386" s="246" t="s">
        <v>2163</v>
      </c>
      <c r="C386" s="246" t="s">
        <v>229</v>
      </c>
      <c r="D386" s="246" t="s">
        <v>229</v>
      </c>
      <c r="E386" s="246" t="s">
        <v>229</v>
      </c>
      <c r="F386" s="246" t="s">
        <v>229</v>
      </c>
      <c r="G386" s="246" t="s">
        <v>229</v>
      </c>
      <c r="H386" s="246" t="s">
        <v>229</v>
      </c>
      <c r="I386" s="246" t="s">
        <v>229</v>
      </c>
      <c r="J386" s="246" t="s">
        <v>227</v>
      </c>
      <c r="K386" s="246" t="s">
        <v>229</v>
      </c>
      <c r="L386" s="246" t="s">
        <v>227</v>
      </c>
      <c r="M386" s="246" t="s">
        <v>229</v>
      </c>
      <c r="N386" s="246" t="s">
        <v>229</v>
      </c>
      <c r="O386" s="246" t="s">
        <v>229</v>
      </c>
      <c r="P386" s="246" t="s">
        <v>229</v>
      </c>
      <c r="Q386" s="246" t="s">
        <v>227</v>
      </c>
      <c r="R386" s="246" t="s">
        <v>229</v>
      </c>
      <c r="S386" s="246" t="s">
        <v>227</v>
      </c>
      <c r="T386" s="246" t="s">
        <v>229</v>
      </c>
      <c r="U386" s="246" t="s">
        <v>229</v>
      </c>
      <c r="V386" s="246" t="s">
        <v>229</v>
      </c>
      <c r="W386" s="246" t="s">
        <v>227</v>
      </c>
      <c r="X386" s="246" t="s">
        <v>227</v>
      </c>
      <c r="Y386" s="246" t="s">
        <v>227</v>
      </c>
      <c r="Z386" s="246" t="s">
        <v>229</v>
      </c>
      <c r="AA386" s="246" t="s">
        <v>229</v>
      </c>
      <c r="AB386" s="246" t="s">
        <v>229</v>
      </c>
      <c r="AC386" s="246" t="s">
        <v>229</v>
      </c>
      <c r="AD386" s="246" t="s">
        <v>229</v>
      </c>
      <c r="AE386" s="246" t="s">
        <v>229</v>
      </c>
      <c r="AF386" s="246" t="s">
        <v>229</v>
      </c>
      <c r="AG386" s="246" t="s">
        <v>227</v>
      </c>
      <c r="AH386" s="246" t="s">
        <v>227</v>
      </c>
      <c r="AI386" s="246" t="s">
        <v>227</v>
      </c>
      <c r="AJ386" s="246" t="s">
        <v>227</v>
      </c>
      <c r="AK386" s="246" t="s">
        <v>227</v>
      </c>
      <c r="AL386" s="246" t="s">
        <v>227</v>
      </c>
      <c r="AM386" s="246" t="s">
        <v>227</v>
      </c>
      <c r="AN386" s="246" t="s">
        <v>227</v>
      </c>
      <c r="AO386" s="246" t="s">
        <v>227</v>
      </c>
      <c r="AP386" s="246" t="s">
        <v>227</v>
      </c>
      <c r="AQ386" s="246"/>
      <c r="AR386" s="246"/>
      <c r="AS386" s="246"/>
      <c r="AT386" s="246"/>
      <c r="AU386" s="246"/>
      <c r="AV386" s="246"/>
      <c r="AW386" s="246"/>
      <c r="AX386" s="246"/>
      <c r="AY386" s="246"/>
      <c r="AZ386" s="246"/>
      <c r="BA386" s="246"/>
    </row>
    <row r="387" spans="1:53" x14ac:dyDescent="0.3">
      <c r="A387" s="246">
        <v>209303</v>
      </c>
      <c r="B387" s="246" t="s">
        <v>2163</v>
      </c>
      <c r="C387" s="246" t="s">
        <v>227</v>
      </c>
      <c r="D387" s="246" t="s">
        <v>227</v>
      </c>
      <c r="E387" s="246" t="s">
        <v>227</v>
      </c>
      <c r="F387" s="246" t="s">
        <v>229</v>
      </c>
      <c r="G387" s="246" t="s">
        <v>229</v>
      </c>
      <c r="H387" s="246" t="s">
        <v>227</v>
      </c>
      <c r="I387" s="246" t="s">
        <v>227</v>
      </c>
      <c r="J387" s="246" t="s">
        <v>229</v>
      </c>
      <c r="K387" s="246" t="s">
        <v>229</v>
      </c>
      <c r="L387" s="246" t="s">
        <v>228</v>
      </c>
      <c r="M387" s="246" t="s">
        <v>229</v>
      </c>
      <c r="N387" s="246" t="s">
        <v>229</v>
      </c>
      <c r="O387" s="246" t="s">
        <v>227</v>
      </c>
      <c r="P387" s="246" t="s">
        <v>229</v>
      </c>
      <c r="Q387" s="246" t="s">
        <v>227</v>
      </c>
      <c r="R387" s="246" t="s">
        <v>227</v>
      </c>
      <c r="S387" s="246" t="s">
        <v>228</v>
      </c>
      <c r="T387" s="246" t="s">
        <v>229</v>
      </c>
      <c r="U387" s="246" t="s">
        <v>229</v>
      </c>
      <c r="V387" s="246" t="s">
        <v>229</v>
      </c>
      <c r="W387" s="246" t="s">
        <v>227</v>
      </c>
      <c r="X387" s="246" t="s">
        <v>229</v>
      </c>
      <c r="Y387" s="246" t="s">
        <v>229</v>
      </c>
      <c r="Z387" s="246" t="s">
        <v>229</v>
      </c>
      <c r="AA387" s="246" t="s">
        <v>229</v>
      </c>
      <c r="AB387" s="246" t="s">
        <v>227</v>
      </c>
      <c r="AC387" s="246" t="s">
        <v>229</v>
      </c>
      <c r="AD387" s="246" t="s">
        <v>227</v>
      </c>
      <c r="AE387" s="246" t="s">
        <v>227</v>
      </c>
      <c r="AF387" s="246" t="s">
        <v>229</v>
      </c>
      <c r="AG387" s="246" t="s">
        <v>229</v>
      </c>
      <c r="AH387" s="246" t="s">
        <v>229</v>
      </c>
      <c r="AI387" s="246" t="s">
        <v>228</v>
      </c>
      <c r="AJ387" s="246" t="s">
        <v>229</v>
      </c>
      <c r="AK387" s="246" t="s">
        <v>228</v>
      </c>
      <c r="AL387" s="246" t="s">
        <v>228</v>
      </c>
      <c r="AM387" s="246" t="s">
        <v>228</v>
      </c>
      <c r="AN387" s="246" t="s">
        <v>228</v>
      </c>
      <c r="AO387" s="246" t="s">
        <v>229</v>
      </c>
      <c r="AP387" s="246" t="s">
        <v>229</v>
      </c>
      <c r="AQ387" s="246"/>
      <c r="AR387" s="246"/>
      <c r="AS387" s="246"/>
      <c r="AT387" s="246"/>
      <c r="AU387" s="246"/>
      <c r="AV387" s="246"/>
      <c r="AW387" s="246"/>
      <c r="AX387" s="246"/>
      <c r="AY387" s="246"/>
      <c r="AZ387" s="246"/>
      <c r="BA387" s="246"/>
    </row>
    <row r="388" spans="1:53" x14ac:dyDescent="0.3">
      <c r="A388" s="246">
        <v>209364</v>
      </c>
      <c r="B388" s="246" t="s">
        <v>2163</v>
      </c>
      <c r="C388" s="246" t="s">
        <v>229</v>
      </c>
      <c r="D388" s="246" t="s">
        <v>229</v>
      </c>
      <c r="E388" s="246" t="s">
        <v>229</v>
      </c>
      <c r="F388" s="246" t="s">
        <v>228</v>
      </c>
      <c r="G388" s="246" t="s">
        <v>229</v>
      </c>
      <c r="H388" s="246" t="s">
        <v>229</v>
      </c>
      <c r="I388" s="246" t="s">
        <v>227</v>
      </c>
      <c r="J388" s="246" t="s">
        <v>229</v>
      </c>
      <c r="K388" s="246" t="s">
        <v>229</v>
      </c>
      <c r="L388" s="246" t="s">
        <v>229</v>
      </c>
      <c r="M388" s="246" t="s">
        <v>227</v>
      </c>
      <c r="N388" s="246" t="s">
        <v>229</v>
      </c>
      <c r="O388" s="246" t="s">
        <v>229</v>
      </c>
      <c r="P388" s="246" t="s">
        <v>229</v>
      </c>
      <c r="Q388" s="246" t="s">
        <v>229</v>
      </c>
      <c r="R388" s="246" t="s">
        <v>229</v>
      </c>
      <c r="S388" s="246" t="s">
        <v>227</v>
      </c>
      <c r="T388" s="246" t="s">
        <v>229</v>
      </c>
      <c r="U388" s="246" t="s">
        <v>229</v>
      </c>
      <c r="V388" s="246" t="s">
        <v>227</v>
      </c>
      <c r="W388" s="246" t="s">
        <v>229</v>
      </c>
      <c r="X388" s="246" t="s">
        <v>227</v>
      </c>
      <c r="Y388" s="246" t="s">
        <v>229</v>
      </c>
      <c r="Z388" s="246" t="s">
        <v>229</v>
      </c>
      <c r="AA388" s="246" t="s">
        <v>229</v>
      </c>
      <c r="AB388" s="246" t="s">
        <v>228</v>
      </c>
      <c r="AC388" s="246" t="s">
        <v>228</v>
      </c>
      <c r="AD388" s="246" t="s">
        <v>229</v>
      </c>
      <c r="AE388" s="246" t="s">
        <v>229</v>
      </c>
      <c r="AF388" s="246" t="s">
        <v>229</v>
      </c>
      <c r="AG388" s="246" t="s">
        <v>227</v>
      </c>
      <c r="AH388" s="246" t="s">
        <v>229</v>
      </c>
      <c r="AI388" s="246" t="s">
        <v>227</v>
      </c>
      <c r="AJ388" s="246" t="s">
        <v>229</v>
      </c>
      <c r="AK388" s="246" t="s">
        <v>227</v>
      </c>
      <c r="AL388" s="246" t="s">
        <v>229</v>
      </c>
      <c r="AM388" s="246" t="s">
        <v>229</v>
      </c>
      <c r="AN388" s="246" t="s">
        <v>229</v>
      </c>
      <c r="AO388" s="246" t="s">
        <v>229</v>
      </c>
      <c r="AP388" s="246" t="s">
        <v>229</v>
      </c>
      <c r="AQ388" s="246"/>
      <c r="AR388" s="246"/>
      <c r="AS388" s="246"/>
      <c r="AT388" s="246"/>
      <c r="AU388" s="246"/>
      <c r="AV388" s="246"/>
      <c r="AW388" s="246"/>
      <c r="AX388" s="246"/>
      <c r="AY388" s="246"/>
      <c r="AZ388" s="246"/>
      <c r="BA388" s="246"/>
    </row>
    <row r="389" spans="1:53" x14ac:dyDescent="0.3">
      <c r="A389" s="246">
        <v>209394</v>
      </c>
      <c r="B389" s="246" t="s">
        <v>2163</v>
      </c>
      <c r="C389" s="246" t="s">
        <v>229</v>
      </c>
      <c r="D389" s="246" t="s">
        <v>229</v>
      </c>
      <c r="E389" s="246" t="s">
        <v>229</v>
      </c>
      <c r="F389" s="246" t="s">
        <v>229</v>
      </c>
      <c r="G389" s="246" t="s">
        <v>229</v>
      </c>
      <c r="H389" s="246" t="s">
        <v>229</v>
      </c>
      <c r="I389" s="246" t="s">
        <v>229</v>
      </c>
      <c r="J389" s="246" t="s">
        <v>229</v>
      </c>
      <c r="K389" s="246" t="s">
        <v>229</v>
      </c>
      <c r="L389" s="246" t="s">
        <v>229</v>
      </c>
      <c r="M389" s="246" t="s">
        <v>227</v>
      </c>
      <c r="N389" s="246" t="s">
        <v>229</v>
      </c>
      <c r="O389" s="246" t="s">
        <v>229</v>
      </c>
      <c r="P389" s="246" t="s">
        <v>229</v>
      </c>
      <c r="Q389" s="246" t="s">
        <v>227</v>
      </c>
      <c r="R389" s="246" t="s">
        <v>229</v>
      </c>
      <c r="S389" s="246" t="s">
        <v>229</v>
      </c>
      <c r="T389" s="246" t="s">
        <v>229</v>
      </c>
      <c r="U389" s="246" t="s">
        <v>229</v>
      </c>
      <c r="V389" s="246" t="s">
        <v>229</v>
      </c>
      <c r="W389" s="246" t="s">
        <v>229</v>
      </c>
      <c r="X389" s="246" t="s">
        <v>229</v>
      </c>
      <c r="Y389" s="246" t="s">
        <v>229</v>
      </c>
      <c r="Z389" s="246" t="s">
        <v>227</v>
      </c>
      <c r="AA389" s="246" t="s">
        <v>229</v>
      </c>
      <c r="AB389" s="246" t="s">
        <v>229</v>
      </c>
      <c r="AC389" s="246" t="s">
        <v>229</v>
      </c>
      <c r="AD389" s="246" t="s">
        <v>227</v>
      </c>
      <c r="AE389" s="246" t="s">
        <v>227</v>
      </c>
      <c r="AF389" s="246" t="s">
        <v>229</v>
      </c>
      <c r="AG389" s="246" t="s">
        <v>229</v>
      </c>
      <c r="AH389" s="246" t="s">
        <v>229</v>
      </c>
      <c r="AI389" s="246" t="s">
        <v>229</v>
      </c>
      <c r="AJ389" s="246" t="s">
        <v>228</v>
      </c>
      <c r="AK389" s="246" t="s">
        <v>229</v>
      </c>
      <c r="AL389" s="246" t="s">
        <v>229</v>
      </c>
      <c r="AM389" s="246" t="s">
        <v>228</v>
      </c>
      <c r="AN389" s="246" t="s">
        <v>229</v>
      </c>
      <c r="AO389" s="246" t="s">
        <v>228</v>
      </c>
      <c r="AP389" s="246" t="s">
        <v>228</v>
      </c>
      <c r="AQ389" s="246"/>
      <c r="AR389" s="246"/>
      <c r="AS389" s="246"/>
      <c r="AT389" s="246"/>
      <c r="AU389" s="246"/>
      <c r="AV389" s="246"/>
      <c r="AW389" s="246"/>
      <c r="AX389" s="246"/>
      <c r="AY389" s="246"/>
      <c r="AZ389" s="246"/>
      <c r="BA389" s="246"/>
    </row>
    <row r="390" spans="1:53" x14ac:dyDescent="0.3">
      <c r="A390" s="246">
        <v>209410</v>
      </c>
      <c r="B390" s="246" t="s">
        <v>2163</v>
      </c>
      <c r="C390" s="246" t="s">
        <v>229</v>
      </c>
      <c r="D390" s="246" t="s">
        <v>229</v>
      </c>
      <c r="E390" s="246" t="s">
        <v>229</v>
      </c>
      <c r="F390" s="246" t="s">
        <v>227</v>
      </c>
      <c r="G390" s="246" t="s">
        <v>229</v>
      </c>
      <c r="H390" s="246" t="s">
        <v>227</v>
      </c>
      <c r="I390" s="246" t="s">
        <v>229</v>
      </c>
      <c r="J390" s="246" t="s">
        <v>229</v>
      </c>
      <c r="K390" s="246" t="s">
        <v>227</v>
      </c>
      <c r="L390" s="246" t="s">
        <v>229</v>
      </c>
      <c r="M390" s="246" t="s">
        <v>227</v>
      </c>
      <c r="N390" s="246" t="s">
        <v>229</v>
      </c>
      <c r="O390" s="246" t="s">
        <v>229</v>
      </c>
      <c r="P390" s="246" t="s">
        <v>229</v>
      </c>
      <c r="Q390" s="246" t="s">
        <v>227</v>
      </c>
      <c r="R390" s="246" t="s">
        <v>229</v>
      </c>
      <c r="S390" s="246" t="s">
        <v>229</v>
      </c>
      <c r="T390" s="246" t="s">
        <v>229</v>
      </c>
      <c r="U390" s="246" t="s">
        <v>229</v>
      </c>
      <c r="V390" s="246" t="s">
        <v>229</v>
      </c>
      <c r="W390" s="246" t="s">
        <v>229</v>
      </c>
      <c r="X390" s="246" t="s">
        <v>229</v>
      </c>
      <c r="Y390" s="246" t="s">
        <v>227</v>
      </c>
      <c r="Z390" s="246" t="s">
        <v>228</v>
      </c>
      <c r="AA390" s="246" t="s">
        <v>227</v>
      </c>
      <c r="AB390" s="246" t="s">
        <v>227</v>
      </c>
      <c r="AC390" s="246" t="s">
        <v>228</v>
      </c>
      <c r="AD390" s="246" t="s">
        <v>229</v>
      </c>
      <c r="AE390" s="246" t="s">
        <v>229</v>
      </c>
      <c r="AF390" s="246" t="s">
        <v>228</v>
      </c>
      <c r="AG390" s="246" t="s">
        <v>228</v>
      </c>
      <c r="AH390" s="246" t="s">
        <v>228</v>
      </c>
      <c r="AI390" s="246" t="s">
        <v>228</v>
      </c>
      <c r="AJ390" s="246" t="s">
        <v>228</v>
      </c>
      <c r="AK390" s="246" t="s">
        <v>227</v>
      </c>
      <c r="AL390" s="246" t="s">
        <v>228</v>
      </c>
      <c r="AM390" s="246" t="s">
        <v>228</v>
      </c>
      <c r="AN390" s="246" t="s">
        <v>228</v>
      </c>
      <c r="AO390" s="246" t="s">
        <v>229</v>
      </c>
      <c r="AP390" s="246" t="s">
        <v>228</v>
      </c>
      <c r="AQ390" s="246"/>
      <c r="AR390" s="246"/>
      <c r="AS390" s="246"/>
      <c r="AT390" s="246"/>
      <c r="AU390" s="246"/>
      <c r="AV390" s="246"/>
      <c r="AW390" s="246"/>
      <c r="AX390" s="246"/>
      <c r="AY390" s="246"/>
      <c r="AZ390" s="246"/>
      <c r="BA390" s="246"/>
    </row>
    <row r="391" spans="1:53" x14ac:dyDescent="0.3">
      <c r="A391" s="246">
        <v>209418</v>
      </c>
      <c r="B391" s="246" t="s">
        <v>2163</v>
      </c>
      <c r="C391" s="246" t="s">
        <v>229</v>
      </c>
      <c r="D391" s="246" t="s">
        <v>229</v>
      </c>
      <c r="E391" s="246" t="s">
        <v>227</v>
      </c>
      <c r="F391" s="246" t="s">
        <v>228</v>
      </c>
      <c r="G391" s="246" t="s">
        <v>227</v>
      </c>
      <c r="H391" s="246" t="s">
        <v>229</v>
      </c>
      <c r="I391" s="246" t="s">
        <v>227</v>
      </c>
      <c r="J391" s="246" t="s">
        <v>229</v>
      </c>
      <c r="K391" s="246" t="s">
        <v>229</v>
      </c>
      <c r="L391" s="246" t="s">
        <v>229</v>
      </c>
      <c r="M391" s="246" t="s">
        <v>227</v>
      </c>
      <c r="N391" s="246" t="s">
        <v>229</v>
      </c>
      <c r="O391" s="246" t="s">
        <v>229</v>
      </c>
      <c r="P391" s="246" t="s">
        <v>227</v>
      </c>
      <c r="Q391" s="246" t="s">
        <v>227</v>
      </c>
      <c r="R391" s="246" t="s">
        <v>227</v>
      </c>
      <c r="S391" s="246" t="s">
        <v>227</v>
      </c>
      <c r="T391" s="246" t="s">
        <v>227</v>
      </c>
      <c r="U391" s="246" t="s">
        <v>227</v>
      </c>
      <c r="V391" s="246" t="s">
        <v>229</v>
      </c>
      <c r="W391" s="246" t="s">
        <v>227</v>
      </c>
      <c r="X391" s="246" t="s">
        <v>229</v>
      </c>
      <c r="Y391" s="246" t="s">
        <v>229</v>
      </c>
      <c r="Z391" s="246" t="s">
        <v>227</v>
      </c>
      <c r="AA391" s="246" t="s">
        <v>227</v>
      </c>
      <c r="AB391" s="246" t="s">
        <v>229</v>
      </c>
      <c r="AC391" s="246" t="s">
        <v>229</v>
      </c>
      <c r="AD391" s="246" t="s">
        <v>229</v>
      </c>
      <c r="AE391" s="246" t="s">
        <v>229</v>
      </c>
      <c r="AF391" s="246" t="s">
        <v>229</v>
      </c>
      <c r="AG391" s="246" t="s">
        <v>227</v>
      </c>
      <c r="AH391" s="246" t="s">
        <v>229</v>
      </c>
      <c r="AI391" s="246" t="s">
        <v>227</v>
      </c>
      <c r="AJ391" s="246" t="s">
        <v>229</v>
      </c>
      <c r="AK391" s="246" t="s">
        <v>229</v>
      </c>
      <c r="AL391" s="246" t="s">
        <v>227</v>
      </c>
      <c r="AM391" s="246" t="s">
        <v>229</v>
      </c>
      <c r="AN391" s="246" t="s">
        <v>227</v>
      </c>
      <c r="AO391" s="246" t="s">
        <v>227</v>
      </c>
      <c r="AP391" s="246" t="s">
        <v>227</v>
      </c>
      <c r="AQ391" s="246"/>
      <c r="AR391" s="246"/>
      <c r="AS391" s="246"/>
      <c r="AT391" s="246"/>
      <c r="AU391" s="246"/>
      <c r="AV391" s="246"/>
      <c r="AW391" s="246"/>
      <c r="AX391" s="246"/>
      <c r="AY391" s="246"/>
      <c r="AZ391" s="246"/>
      <c r="BA391" s="246"/>
    </row>
    <row r="392" spans="1:53" x14ac:dyDescent="0.3">
      <c r="A392" s="246">
        <v>209451</v>
      </c>
      <c r="B392" s="246" t="s">
        <v>2163</v>
      </c>
      <c r="C392" s="246" t="s">
        <v>227</v>
      </c>
      <c r="D392" s="246" t="s">
        <v>229</v>
      </c>
      <c r="E392" s="246" t="s">
        <v>229</v>
      </c>
      <c r="F392" s="246" t="s">
        <v>229</v>
      </c>
      <c r="G392" s="246" t="s">
        <v>229</v>
      </c>
      <c r="H392" s="246" t="s">
        <v>229</v>
      </c>
      <c r="I392" s="246" t="s">
        <v>227</v>
      </c>
      <c r="J392" s="246" t="s">
        <v>227</v>
      </c>
      <c r="K392" s="246" t="s">
        <v>229</v>
      </c>
      <c r="L392" s="246" t="s">
        <v>227</v>
      </c>
      <c r="M392" s="246" t="s">
        <v>227</v>
      </c>
      <c r="N392" s="246" t="s">
        <v>227</v>
      </c>
      <c r="O392" s="246" t="s">
        <v>229</v>
      </c>
      <c r="P392" s="246" t="s">
        <v>227</v>
      </c>
      <c r="Q392" s="246" t="s">
        <v>229</v>
      </c>
      <c r="R392" s="246" t="s">
        <v>227</v>
      </c>
      <c r="S392" s="246" t="s">
        <v>229</v>
      </c>
      <c r="T392" s="246" t="s">
        <v>229</v>
      </c>
      <c r="U392" s="246" t="s">
        <v>228</v>
      </c>
      <c r="V392" s="246" t="s">
        <v>227</v>
      </c>
      <c r="W392" s="246" t="s">
        <v>229</v>
      </c>
      <c r="X392" s="246" t="s">
        <v>227</v>
      </c>
      <c r="Y392" s="246" t="s">
        <v>227</v>
      </c>
      <c r="Z392" s="246" t="s">
        <v>229</v>
      </c>
      <c r="AA392" s="246" t="s">
        <v>227</v>
      </c>
      <c r="AB392" s="246" t="s">
        <v>229</v>
      </c>
      <c r="AC392" s="246" t="s">
        <v>229</v>
      </c>
      <c r="AD392" s="246" t="s">
        <v>229</v>
      </c>
      <c r="AE392" s="246" t="s">
        <v>229</v>
      </c>
      <c r="AF392" s="246" t="s">
        <v>227</v>
      </c>
      <c r="AG392" s="246" t="s">
        <v>229</v>
      </c>
      <c r="AH392" s="246" t="s">
        <v>229</v>
      </c>
      <c r="AI392" s="246" t="s">
        <v>227</v>
      </c>
      <c r="AJ392" s="246" t="s">
        <v>229</v>
      </c>
      <c r="AK392" s="246" t="s">
        <v>227</v>
      </c>
      <c r="AL392" s="246" t="s">
        <v>229</v>
      </c>
      <c r="AM392" s="246" t="s">
        <v>229</v>
      </c>
      <c r="AN392" s="246" t="s">
        <v>229</v>
      </c>
      <c r="AO392" s="246" t="s">
        <v>229</v>
      </c>
      <c r="AP392" s="246" t="s">
        <v>227</v>
      </c>
      <c r="AQ392" s="246"/>
      <c r="AR392" s="246"/>
      <c r="AS392" s="246"/>
      <c r="AT392" s="246"/>
      <c r="AU392" s="246"/>
      <c r="AV392" s="246"/>
      <c r="AW392" s="246"/>
      <c r="AX392" s="246"/>
      <c r="AY392" s="246"/>
      <c r="AZ392" s="246"/>
      <c r="BA392" s="246"/>
    </row>
    <row r="393" spans="1:53" x14ac:dyDescent="0.3">
      <c r="A393" s="246">
        <v>209507</v>
      </c>
      <c r="B393" s="246" t="s">
        <v>2163</v>
      </c>
      <c r="C393" s="246" t="s">
        <v>229</v>
      </c>
      <c r="D393" s="246" t="s">
        <v>229</v>
      </c>
      <c r="E393" s="246" t="s">
        <v>227</v>
      </c>
      <c r="F393" s="246" t="s">
        <v>228</v>
      </c>
      <c r="G393" s="246" t="s">
        <v>227</v>
      </c>
      <c r="H393" s="246" t="s">
        <v>229</v>
      </c>
      <c r="I393" s="246" t="s">
        <v>227</v>
      </c>
      <c r="J393" s="246" t="s">
        <v>227</v>
      </c>
      <c r="K393" s="246" t="s">
        <v>227</v>
      </c>
      <c r="L393" s="246" t="s">
        <v>227</v>
      </c>
      <c r="M393" s="246" t="s">
        <v>227</v>
      </c>
      <c r="N393" s="246" t="s">
        <v>227</v>
      </c>
      <c r="O393" s="246" t="s">
        <v>227</v>
      </c>
      <c r="P393" s="246" t="s">
        <v>229</v>
      </c>
      <c r="Q393" s="246" t="s">
        <v>227</v>
      </c>
      <c r="R393" s="246" t="s">
        <v>229</v>
      </c>
      <c r="S393" s="246" t="s">
        <v>227</v>
      </c>
      <c r="T393" s="246" t="s">
        <v>227</v>
      </c>
      <c r="U393" s="246" t="s">
        <v>227</v>
      </c>
      <c r="V393" s="246" t="s">
        <v>227</v>
      </c>
      <c r="W393" s="246" t="s">
        <v>229</v>
      </c>
      <c r="X393" s="246" t="s">
        <v>229</v>
      </c>
      <c r="Y393" s="246" t="s">
        <v>229</v>
      </c>
      <c r="Z393" s="246" t="s">
        <v>229</v>
      </c>
      <c r="AA393" s="246" t="s">
        <v>229</v>
      </c>
      <c r="AB393" s="246" t="s">
        <v>227</v>
      </c>
      <c r="AC393" s="246" t="s">
        <v>227</v>
      </c>
      <c r="AD393" s="246" t="s">
        <v>227</v>
      </c>
      <c r="AE393" s="246" t="s">
        <v>227</v>
      </c>
      <c r="AF393" s="246" t="s">
        <v>227</v>
      </c>
      <c r="AG393" s="246" t="s">
        <v>229</v>
      </c>
      <c r="AH393" s="246" t="s">
        <v>229</v>
      </c>
      <c r="AI393" s="246" t="s">
        <v>227</v>
      </c>
      <c r="AJ393" s="246" t="s">
        <v>229</v>
      </c>
      <c r="AK393" s="246" t="s">
        <v>229</v>
      </c>
      <c r="AL393" s="246" t="s">
        <v>229</v>
      </c>
      <c r="AM393" s="246" t="s">
        <v>229</v>
      </c>
      <c r="AN393" s="246" t="s">
        <v>229</v>
      </c>
      <c r="AO393" s="246" t="s">
        <v>229</v>
      </c>
      <c r="AP393" s="246" t="s">
        <v>227</v>
      </c>
      <c r="AQ393" s="246"/>
      <c r="AR393" s="246"/>
      <c r="AS393" s="246"/>
      <c r="AT393" s="246"/>
      <c r="AU393" s="246"/>
      <c r="AV393" s="246"/>
      <c r="AW393" s="246"/>
      <c r="AX393" s="246"/>
      <c r="AY393" s="246"/>
      <c r="AZ393" s="246"/>
      <c r="BA393" s="246"/>
    </row>
    <row r="394" spans="1:53" x14ac:dyDescent="0.3">
      <c r="A394" s="246">
        <v>209515</v>
      </c>
      <c r="B394" s="246" t="s">
        <v>2163</v>
      </c>
      <c r="C394" s="246" t="s">
        <v>229</v>
      </c>
      <c r="D394" s="246" t="s">
        <v>229</v>
      </c>
      <c r="E394" s="246" t="s">
        <v>229</v>
      </c>
      <c r="F394" s="246" t="s">
        <v>228</v>
      </c>
      <c r="G394" s="246" t="s">
        <v>229</v>
      </c>
      <c r="H394" s="246" t="s">
        <v>227</v>
      </c>
      <c r="I394" s="246" t="s">
        <v>229</v>
      </c>
      <c r="J394" s="246" t="s">
        <v>227</v>
      </c>
      <c r="K394" s="246" t="s">
        <v>229</v>
      </c>
      <c r="L394" s="246" t="s">
        <v>229</v>
      </c>
      <c r="M394" s="246" t="s">
        <v>227</v>
      </c>
      <c r="N394" s="246" t="s">
        <v>229</v>
      </c>
      <c r="O394" s="246" t="s">
        <v>229</v>
      </c>
      <c r="P394" s="246" t="s">
        <v>229</v>
      </c>
      <c r="Q394" s="246" t="s">
        <v>229</v>
      </c>
      <c r="R394" s="246" t="s">
        <v>229</v>
      </c>
      <c r="S394" s="246" t="s">
        <v>229</v>
      </c>
      <c r="T394" s="246" t="s">
        <v>229</v>
      </c>
      <c r="U394" s="246" t="s">
        <v>229</v>
      </c>
      <c r="V394" s="246" t="s">
        <v>229</v>
      </c>
      <c r="W394" s="246" t="s">
        <v>227</v>
      </c>
      <c r="X394" s="246" t="s">
        <v>227</v>
      </c>
      <c r="Y394" s="246" t="s">
        <v>227</v>
      </c>
      <c r="Z394" s="246" t="s">
        <v>229</v>
      </c>
      <c r="AA394" s="246" t="s">
        <v>229</v>
      </c>
      <c r="AB394" s="246" t="s">
        <v>227</v>
      </c>
      <c r="AC394" s="246" t="s">
        <v>229</v>
      </c>
      <c r="AD394" s="246" t="s">
        <v>227</v>
      </c>
      <c r="AE394" s="246" t="s">
        <v>227</v>
      </c>
      <c r="AF394" s="246" t="s">
        <v>229</v>
      </c>
      <c r="AG394" s="246" t="s">
        <v>229</v>
      </c>
      <c r="AH394" s="246" t="s">
        <v>229</v>
      </c>
      <c r="AI394" s="246" t="s">
        <v>229</v>
      </c>
      <c r="AJ394" s="246" t="s">
        <v>229</v>
      </c>
      <c r="AK394" s="246" t="s">
        <v>229</v>
      </c>
      <c r="AL394" s="246" t="s">
        <v>227</v>
      </c>
      <c r="AM394" s="246" t="s">
        <v>229</v>
      </c>
      <c r="AN394" s="246" t="s">
        <v>227</v>
      </c>
      <c r="AO394" s="246" t="s">
        <v>227</v>
      </c>
      <c r="AP394" s="246" t="s">
        <v>229</v>
      </c>
      <c r="AQ394" s="246"/>
      <c r="AR394" s="246"/>
      <c r="AS394" s="246"/>
      <c r="AT394" s="246"/>
      <c r="AU394" s="246"/>
      <c r="AV394" s="246"/>
      <c r="AW394" s="246"/>
      <c r="AX394" s="246"/>
      <c r="AY394" s="246"/>
      <c r="AZ394" s="246"/>
      <c r="BA394" s="246"/>
    </row>
    <row r="395" spans="1:53" x14ac:dyDescent="0.3">
      <c r="A395" s="246">
        <v>209536</v>
      </c>
      <c r="B395" s="246" t="s">
        <v>2163</v>
      </c>
      <c r="C395" s="246" t="s">
        <v>227</v>
      </c>
      <c r="D395" s="246" t="s">
        <v>229</v>
      </c>
      <c r="E395" s="246" t="s">
        <v>227</v>
      </c>
      <c r="F395" s="246" t="s">
        <v>227</v>
      </c>
      <c r="G395" s="246" t="s">
        <v>227</v>
      </c>
      <c r="H395" s="246" t="s">
        <v>229</v>
      </c>
      <c r="I395" s="246" t="s">
        <v>227</v>
      </c>
      <c r="J395" s="246" t="s">
        <v>227</v>
      </c>
      <c r="K395" s="246" t="s">
        <v>229</v>
      </c>
      <c r="L395" s="246" t="s">
        <v>228</v>
      </c>
      <c r="M395" s="246" t="s">
        <v>227</v>
      </c>
      <c r="N395" s="246" t="s">
        <v>227</v>
      </c>
      <c r="O395" s="246" t="s">
        <v>227</v>
      </c>
      <c r="P395" s="246" t="s">
        <v>229</v>
      </c>
      <c r="Q395" s="246" t="s">
        <v>227</v>
      </c>
      <c r="R395" s="246" t="s">
        <v>229</v>
      </c>
      <c r="S395" s="246" t="s">
        <v>228</v>
      </c>
      <c r="T395" s="246" t="s">
        <v>227</v>
      </c>
      <c r="U395" s="246" t="s">
        <v>229</v>
      </c>
      <c r="V395" s="246" t="s">
        <v>227</v>
      </c>
      <c r="W395" s="246" t="s">
        <v>227</v>
      </c>
      <c r="X395" s="246" t="s">
        <v>229</v>
      </c>
      <c r="Y395" s="246" t="s">
        <v>227</v>
      </c>
      <c r="Z395" s="246" t="s">
        <v>229</v>
      </c>
      <c r="AA395" s="246" t="s">
        <v>229</v>
      </c>
      <c r="AB395" s="246" t="s">
        <v>229</v>
      </c>
      <c r="AC395" s="246" t="s">
        <v>227</v>
      </c>
      <c r="AD395" s="246" t="s">
        <v>227</v>
      </c>
      <c r="AE395" s="246" t="s">
        <v>229</v>
      </c>
      <c r="AF395" s="246" t="s">
        <v>227</v>
      </c>
      <c r="AG395" s="246" t="s">
        <v>229</v>
      </c>
      <c r="AH395" s="246" t="s">
        <v>229</v>
      </c>
      <c r="AI395" s="246" t="s">
        <v>229</v>
      </c>
      <c r="AJ395" s="246" t="s">
        <v>229</v>
      </c>
      <c r="AK395" s="246" t="s">
        <v>229</v>
      </c>
      <c r="AL395" s="246" t="s">
        <v>229</v>
      </c>
      <c r="AM395" s="246" t="s">
        <v>229</v>
      </c>
      <c r="AN395" s="246" t="s">
        <v>228</v>
      </c>
      <c r="AO395" s="246" t="s">
        <v>229</v>
      </c>
      <c r="AP395" s="246" t="s">
        <v>229</v>
      </c>
      <c r="AQ395" s="246"/>
      <c r="AR395" s="246"/>
      <c r="AS395" s="246"/>
      <c r="AT395" s="246"/>
      <c r="AU395" s="246"/>
      <c r="AV395" s="246"/>
      <c r="AW395" s="246"/>
      <c r="AX395" s="246"/>
      <c r="AY395" s="246"/>
      <c r="AZ395" s="246"/>
      <c r="BA395" s="246"/>
    </row>
    <row r="396" spans="1:53" x14ac:dyDescent="0.3">
      <c r="A396" s="246">
        <v>209580</v>
      </c>
      <c r="B396" s="246" t="s">
        <v>2163</v>
      </c>
      <c r="C396" s="246" t="s">
        <v>227</v>
      </c>
      <c r="D396" s="246" t="s">
        <v>229</v>
      </c>
      <c r="E396" s="246" t="s">
        <v>229</v>
      </c>
      <c r="F396" s="246" t="s">
        <v>229</v>
      </c>
      <c r="G396" s="246" t="s">
        <v>227</v>
      </c>
      <c r="H396" s="246" t="s">
        <v>229</v>
      </c>
      <c r="I396" s="246" t="s">
        <v>229</v>
      </c>
      <c r="J396" s="246" t="s">
        <v>229</v>
      </c>
      <c r="K396" s="246" t="s">
        <v>229</v>
      </c>
      <c r="L396" s="246" t="s">
        <v>229</v>
      </c>
      <c r="M396" s="246" t="s">
        <v>227</v>
      </c>
      <c r="N396" s="246" t="s">
        <v>229</v>
      </c>
      <c r="O396" s="246" t="s">
        <v>227</v>
      </c>
      <c r="P396" s="246" t="s">
        <v>229</v>
      </c>
      <c r="Q396" s="246" t="s">
        <v>229</v>
      </c>
      <c r="R396" s="246" t="s">
        <v>229</v>
      </c>
      <c r="S396" s="246" t="s">
        <v>229</v>
      </c>
      <c r="T396" s="246" t="s">
        <v>229</v>
      </c>
      <c r="U396" s="246" t="s">
        <v>229</v>
      </c>
      <c r="V396" s="246" t="s">
        <v>229</v>
      </c>
      <c r="W396" s="246" t="s">
        <v>227</v>
      </c>
      <c r="X396" s="246" t="s">
        <v>229</v>
      </c>
      <c r="Y396" s="246" t="s">
        <v>227</v>
      </c>
      <c r="Z396" s="246" t="s">
        <v>229</v>
      </c>
      <c r="AA396" s="246" t="s">
        <v>227</v>
      </c>
      <c r="AB396" s="246" t="s">
        <v>227</v>
      </c>
      <c r="AC396" s="246" t="s">
        <v>227</v>
      </c>
      <c r="AD396" s="246" t="s">
        <v>227</v>
      </c>
      <c r="AE396" s="246" t="s">
        <v>228</v>
      </c>
      <c r="AF396" s="246" t="s">
        <v>229</v>
      </c>
      <c r="AG396" s="246" t="s">
        <v>229</v>
      </c>
      <c r="AH396" s="246" t="s">
        <v>227</v>
      </c>
      <c r="AI396" s="246" t="s">
        <v>227</v>
      </c>
      <c r="AJ396" s="246" t="s">
        <v>229</v>
      </c>
      <c r="AK396" s="246" t="s">
        <v>228</v>
      </c>
      <c r="AL396" s="246" t="s">
        <v>228</v>
      </c>
      <c r="AM396" s="246" t="s">
        <v>228</v>
      </c>
      <c r="AN396" s="246" t="s">
        <v>228</v>
      </c>
      <c r="AO396" s="246" t="s">
        <v>228</v>
      </c>
      <c r="AP396" s="246" t="s">
        <v>228</v>
      </c>
      <c r="AQ396" s="246"/>
      <c r="AR396" s="246"/>
      <c r="AS396" s="246"/>
      <c r="AT396" s="246"/>
      <c r="AU396" s="246"/>
      <c r="AV396" s="246"/>
      <c r="AW396" s="246"/>
      <c r="AX396" s="246"/>
      <c r="AY396" s="246"/>
      <c r="AZ396" s="246"/>
      <c r="BA396" s="246"/>
    </row>
    <row r="397" spans="1:53" x14ac:dyDescent="0.3">
      <c r="A397" s="246">
        <v>209643</v>
      </c>
      <c r="B397" s="246" t="s">
        <v>2163</v>
      </c>
      <c r="C397" s="246" t="s">
        <v>229</v>
      </c>
      <c r="D397" s="246" t="s">
        <v>229</v>
      </c>
      <c r="E397" s="246" t="s">
        <v>229</v>
      </c>
      <c r="F397" s="246" t="s">
        <v>229</v>
      </c>
      <c r="G397" s="246" t="s">
        <v>229</v>
      </c>
      <c r="H397" s="246" t="s">
        <v>229</v>
      </c>
      <c r="I397" s="246" t="s">
        <v>229</v>
      </c>
      <c r="J397" s="246" t="s">
        <v>227</v>
      </c>
      <c r="K397" s="246" t="s">
        <v>229</v>
      </c>
      <c r="L397" s="246" t="s">
        <v>229</v>
      </c>
      <c r="M397" s="246" t="s">
        <v>227</v>
      </c>
      <c r="N397" s="246" t="s">
        <v>229</v>
      </c>
      <c r="O397" s="246" t="s">
        <v>229</v>
      </c>
      <c r="P397" s="246" t="s">
        <v>229</v>
      </c>
      <c r="Q397" s="246" t="s">
        <v>227</v>
      </c>
      <c r="R397" s="246" t="s">
        <v>229</v>
      </c>
      <c r="S397" s="246" t="s">
        <v>229</v>
      </c>
      <c r="T397" s="246" t="s">
        <v>229</v>
      </c>
      <c r="U397" s="246" t="s">
        <v>227</v>
      </c>
      <c r="V397" s="246" t="s">
        <v>229</v>
      </c>
      <c r="W397" s="246" t="s">
        <v>229</v>
      </c>
      <c r="X397" s="246" t="s">
        <v>227</v>
      </c>
      <c r="Y397" s="246" t="s">
        <v>227</v>
      </c>
      <c r="Z397" s="246" t="s">
        <v>227</v>
      </c>
      <c r="AA397" s="246" t="s">
        <v>227</v>
      </c>
      <c r="AB397" s="246" t="s">
        <v>227</v>
      </c>
      <c r="AC397" s="246" t="s">
        <v>227</v>
      </c>
      <c r="AD397" s="246" t="s">
        <v>227</v>
      </c>
      <c r="AE397" s="246" t="s">
        <v>227</v>
      </c>
      <c r="AF397" s="246" t="s">
        <v>227</v>
      </c>
      <c r="AG397" s="246" t="s">
        <v>229</v>
      </c>
      <c r="AH397" s="246" t="s">
        <v>229</v>
      </c>
      <c r="AI397" s="246" t="s">
        <v>227</v>
      </c>
      <c r="AJ397" s="246" t="s">
        <v>229</v>
      </c>
      <c r="AK397" s="246" t="s">
        <v>228</v>
      </c>
      <c r="AL397" s="246" t="s">
        <v>227</v>
      </c>
      <c r="AM397" s="246" t="s">
        <v>229</v>
      </c>
      <c r="AN397" s="246" t="s">
        <v>228</v>
      </c>
      <c r="AO397" s="246" t="s">
        <v>229</v>
      </c>
      <c r="AP397" s="246" t="s">
        <v>227</v>
      </c>
      <c r="AQ397" s="246"/>
      <c r="AR397" s="246"/>
      <c r="AS397" s="246"/>
      <c r="AT397" s="246"/>
      <c r="AU397" s="246"/>
      <c r="AV397" s="246"/>
      <c r="AW397" s="246"/>
      <c r="AX397" s="246"/>
      <c r="AY397" s="246"/>
      <c r="AZ397" s="246"/>
      <c r="BA397" s="246"/>
    </row>
    <row r="398" spans="1:53" x14ac:dyDescent="0.3">
      <c r="A398" s="246">
        <v>209692</v>
      </c>
      <c r="B398" s="246" t="s">
        <v>2163</v>
      </c>
      <c r="C398" s="246" t="s">
        <v>227</v>
      </c>
      <c r="D398" s="246" t="s">
        <v>227</v>
      </c>
      <c r="E398" s="246" t="s">
        <v>228</v>
      </c>
      <c r="F398" s="246" t="s">
        <v>229</v>
      </c>
      <c r="G398" s="246" t="s">
        <v>227</v>
      </c>
      <c r="H398" s="246" t="s">
        <v>227</v>
      </c>
      <c r="I398" s="246" t="s">
        <v>227</v>
      </c>
      <c r="J398" s="246" t="s">
        <v>229</v>
      </c>
      <c r="K398" s="246" t="s">
        <v>229</v>
      </c>
      <c r="L398" s="246" t="s">
        <v>229</v>
      </c>
      <c r="M398" s="246" t="s">
        <v>227</v>
      </c>
      <c r="N398" s="246" t="s">
        <v>229</v>
      </c>
      <c r="O398" s="246" t="s">
        <v>227</v>
      </c>
      <c r="P398" s="246" t="s">
        <v>227</v>
      </c>
      <c r="Q398" s="246" t="s">
        <v>227</v>
      </c>
      <c r="R398" s="246" t="s">
        <v>227</v>
      </c>
      <c r="S398" s="246" t="s">
        <v>227</v>
      </c>
      <c r="T398" s="246" t="s">
        <v>227</v>
      </c>
      <c r="U398" s="246" t="s">
        <v>227</v>
      </c>
      <c r="V398" s="246" t="s">
        <v>227</v>
      </c>
      <c r="W398" s="246" t="s">
        <v>227</v>
      </c>
      <c r="X398" s="246" t="s">
        <v>227</v>
      </c>
      <c r="Y398" s="246" t="s">
        <v>227</v>
      </c>
      <c r="Z398" s="246" t="s">
        <v>227</v>
      </c>
      <c r="AA398" s="246" t="s">
        <v>227</v>
      </c>
      <c r="AB398" s="246" t="s">
        <v>227</v>
      </c>
      <c r="AC398" s="246" t="s">
        <v>227</v>
      </c>
      <c r="AD398" s="246" t="s">
        <v>229</v>
      </c>
      <c r="AE398" s="246" t="s">
        <v>227</v>
      </c>
      <c r="AF398" s="246" t="s">
        <v>227</v>
      </c>
      <c r="AG398" s="246" t="s">
        <v>227</v>
      </c>
      <c r="AH398" s="246" t="s">
        <v>229</v>
      </c>
      <c r="AI398" s="246" t="s">
        <v>227</v>
      </c>
      <c r="AJ398" s="246" t="s">
        <v>229</v>
      </c>
      <c r="AK398" s="246" t="s">
        <v>227</v>
      </c>
      <c r="AL398" s="246" t="s">
        <v>229</v>
      </c>
      <c r="AM398" s="246" t="s">
        <v>229</v>
      </c>
      <c r="AN398" s="246" t="s">
        <v>229</v>
      </c>
      <c r="AO398" s="246" t="s">
        <v>229</v>
      </c>
      <c r="AP398" s="246" t="s">
        <v>229</v>
      </c>
      <c r="AQ398" s="246"/>
      <c r="AR398" s="246"/>
      <c r="AS398" s="246"/>
      <c r="AT398" s="246"/>
      <c r="AU398" s="246"/>
      <c r="AV398" s="246"/>
      <c r="AW398" s="246"/>
      <c r="AX398" s="246"/>
      <c r="AY398" s="246"/>
      <c r="AZ398" s="246"/>
      <c r="BA398" s="246"/>
    </row>
    <row r="399" spans="1:53" x14ac:dyDescent="0.3">
      <c r="A399" s="246">
        <v>209742</v>
      </c>
      <c r="B399" s="246" t="s">
        <v>2163</v>
      </c>
      <c r="C399" s="246" t="s">
        <v>229</v>
      </c>
      <c r="D399" s="246" t="s">
        <v>229</v>
      </c>
      <c r="E399" s="246" t="s">
        <v>229</v>
      </c>
      <c r="F399" s="246" t="s">
        <v>228</v>
      </c>
      <c r="G399" s="246" t="s">
        <v>227</v>
      </c>
      <c r="H399" s="246" t="s">
        <v>227</v>
      </c>
      <c r="I399" s="246" t="s">
        <v>229</v>
      </c>
      <c r="J399" s="246" t="s">
        <v>227</v>
      </c>
      <c r="K399" s="246" t="s">
        <v>229</v>
      </c>
      <c r="L399" s="246" t="s">
        <v>227</v>
      </c>
      <c r="M399" s="246" t="s">
        <v>227</v>
      </c>
      <c r="N399" s="246" t="s">
        <v>229</v>
      </c>
      <c r="O399" s="246" t="s">
        <v>229</v>
      </c>
      <c r="P399" s="246" t="s">
        <v>227</v>
      </c>
      <c r="Q399" s="246" t="s">
        <v>227</v>
      </c>
      <c r="R399" s="246" t="s">
        <v>229</v>
      </c>
      <c r="S399" s="246" t="s">
        <v>229</v>
      </c>
      <c r="T399" s="246" t="s">
        <v>229</v>
      </c>
      <c r="U399" s="246" t="s">
        <v>229</v>
      </c>
      <c r="V399" s="246" t="s">
        <v>229</v>
      </c>
      <c r="W399" s="246" t="s">
        <v>227</v>
      </c>
      <c r="X399" s="246" t="s">
        <v>229</v>
      </c>
      <c r="Y399" s="246" t="s">
        <v>227</v>
      </c>
      <c r="Z399" s="246" t="s">
        <v>227</v>
      </c>
      <c r="AA399" s="246" t="s">
        <v>229</v>
      </c>
      <c r="AB399" s="246" t="s">
        <v>229</v>
      </c>
      <c r="AC399" s="246" t="s">
        <v>229</v>
      </c>
      <c r="AD399" s="246" t="s">
        <v>229</v>
      </c>
      <c r="AE399" s="246" t="s">
        <v>229</v>
      </c>
      <c r="AF399" s="246" t="s">
        <v>229</v>
      </c>
      <c r="AG399" s="246" t="s">
        <v>229</v>
      </c>
      <c r="AH399" s="246" t="s">
        <v>227</v>
      </c>
      <c r="AI399" s="246" t="s">
        <v>227</v>
      </c>
      <c r="AJ399" s="246" t="s">
        <v>228</v>
      </c>
      <c r="AK399" s="246" t="s">
        <v>229</v>
      </c>
      <c r="AL399" s="246" t="s">
        <v>229</v>
      </c>
      <c r="AM399" s="246" t="s">
        <v>229</v>
      </c>
      <c r="AN399" s="246" t="s">
        <v>229</v>
      </c>
      <c r="AO399" s="246" t="s">
        <v>228</v>
      </c>
      <c r="AP399" s="246" t="s">
        <v>229</v>
      </c>
      <c r="AQ399" s="246"/>
      <c r="AR399" s="246"/>
      <c r="AS399" s="246"/>
      <c r="AT399" s="246"/>
      <c r="AU399" s="246"/>
      <c r="AV399" s="246"/>
      <c r="AW399" s="246"/>
      <c r="AX399" s="246"/>
      <c r="AY399" s="246"/>
      <c r="AZ399" s="246"/>
      <c r="BA399" s="246"/>
    </row>
    <row r="400" spans="1:53" x14ac:dyDescent="0.3">
      <c r="A400" s="246">
        <v>209779</v>
      </c>
      <c r="B400" s="246" t="s">
        <v>2163</v>
      </c>
      <c r="C400" s="246" t="s">
        <v>227</v>
      </c>
      <c r="D400" s="246" t="s">
        <v>229</v>
      </c>
      <c r="E400" s="246" t="s">
        <v>229</v>
      </c>
      <c r="F400" s="246" t="s">
        <v>228</v>
      </c>
      <c r="G400" s="246" t="s">
        <v>229</v>
      </c>
      <c r="H400" s="246" t="s">
        <v>229</v>
      </c>
      <c r="I400" s="246" t="s">
        <v>229</v>
      </c>
      <c r="J400" s="246" t="s">
        <v>227</v>
      </c>
      <c r="K400" s="246" t="s">
        <v>227</v>
      </c>
      <c r="L400" s="246" t="s">
        <v>227</v>
      </c>
      <c r="M400" s="246" t="s">
        <v>229</v>
      </c>
      <c r="N400" s="246" t="s">
        <v>229</v>
      </c>
      <c r="O400" s="246" t="s">
        <v>227</v>
      </c>
      <c r="P400" s="246" t="s">
        <v>229</v>
      </c>
      <c r="Q400" s="246" t="s">
        <v>227</v>
      </c>
      <c r="R400" s="246" t="s">
        <v>229</v>
      </c>
      <c r="S400" s="246" t="s">
        <v>229</v>
      </c>
      <c r="T400" s="246" t="s">
        <v>227</v>
      </c>
      <c r="U400" s="246" t="s">
        <v>229</v>
      </c>
      <c r="V400" s="246" t="s">
        <v>229</v>
      </c>
      <c r="W400" s="246" t="s">
        <v>227</v>
      </c>
      <c r="X400" s="246" t="s">
        <v>229</v>
      </c>
      <c r="Y400" s="246" t="s">
        <v>227</v>
      </c>
      <c r="Z400" s="246" t="s">
        <v>229</v>
      </c>
      <c r="AA400" s="246" t="s">
        <v>227</v>
      </c>
      <c r="AB400" s="246" t="s">
        <v>227</v>
      </c>
      <c r="AC400" s="246" t="s">
        <v>229</v>
      </c>
      <c r="AD400" s="246" t="s">
        <v>229</v>
      </c>
      <c r="AE400" s="246" t="s">
        <v>227</v>
      </c>
      <c r="AF400" s="246" t="s">
        <v>229</v>
      </c>
      <c r="AG400" s="246" t="s">
        <v>227</v>
      </c>
      <c r="AH400" s="246" t="s">
        <v>227</v>
      </c>
      <c r="AI400" s="246" t="s">
        <v>227</v>
      </c>
      <c r="AJ400" s="246" t="s">
        <v>227</v>
      </c>
      <c r="AK400" s="246" t="s">
        <v>227</v>
      </c>
      <c r="AL400" s="246" t="s">
        <v>227</v>
      </c>
      <c r="AM400" s="246" t="s">
        <v>227</v>
      </c>
      <c r="AN400" s="246" t="s">
        <v>227</v>
      </c>
      <c r="AO400" s="246" t="s">
        <v>227</v>
      </c>
      <c r="AP400" s="246" t="s">
        <v>229</v>
      </c>
      <c r="AQ400" s="246"/>
      <c r="AR400" s="246"/>
      <c r="AS400" s="246"/>
      <c r="AT400" s="246"/>
      <c r="AU400" s="246"/>
      <c r="AV400" s="246"/>
      <c r="AW400" s="246"/>
      <c r="AX400" s="246"/>
      <c r="AY400" s="246"/>
      <c r="AZ400" s="246"/>
      <c r="BA400" s="246"/>
    </row>
    <row r="401" spans="1:53" x14ac:dyDescent="0.3">
      <c r="A401" s="246">
        <v>209818</v>
      </c>
      <c r="B401" s="246" t="s">
        <v>2163</v>
      </c>
      <c r="C401" s="246" t="s">
        <v>229</v>
      </c>
      <c r="D401" s="246" t="s">
        <v>229</v>
      </c>
      <c r="E401" s="246" t="s">
        <v>227</v>
      </c>
      <c r="F401" s="246" t="s">
        <v>229</v>
      </c>
      <c r="G401" s="246" t="s">
        <v>229</v>
      </c>
      <c r="H401" s="246" t="s">
        <v>229</v>
      </c>
      <c r="I401" s="246" t="s">
        <v>229</v>
      </c>
      <c r="J401" s="246" t="s">
        <v>227</v>
      </c>
      <c r="K401" s="246" t="s">
        <v>227</v>
      </c>
      <c r="L401" s="246" t="s">
        <v>229</v>
      </c>
      <c r="M401" s="246" t="s">
        <v>227</v>
      </c>
      <c r="N401" s="246" t="s">
        <v>229</v>
      </c>
      <c r="O401" s="246" t="s">
        <v>229</v>
      </c>
      <c r="P401" s="246" t="s">
        <v>229</v>
      </c>
      <c r="Q401" s="246" t="s">
        <v>227</v>
      </c>
      <c r="R401" s="246" t="s">
        <v>229</v>
      </c>
      <c r="S401" s="246" t="s">
        <v>227</v>
      </c>
      <c r="T401" s="246" t="s">
        <v>229</v>
      </c>
      <c r="U401" s="246" t="s">
        <v>229</v>
      </c>
      <c r="V401" s="246" t="s">
        <v>229</v>
      </c>
      <c r="W401" s="246" t="s">
        <v>227</v>
      </c>
      <c r="X401" s="246" t="s">
        <v>229</v>
      </c>
      <c r="Y401" s="246" t="s">
        <v>229</v>
      </c>
      <c r="Z401" s="246" t="s">
        <v>227</v>
      </c>
      <c r="AA401" s="246" t="s">
        <v>227</v>
      </c>
      <c r="AB401" s="246" t="s">
        <v>229</v>
      </c>
      <c r="AC401" s="246" t="s">
        <v>229</v>
      </c>
      <c r="AD401" s="246" t="s">
        <v>229</v>
      </c>
      <c r="AE401" s="246" t="s">
        <v>227</v>
      </c>
      <c r="AF401" s="246" t="s">
        <v>227</v>
      </c>
      <c r="AG401" s="246" t="s">
        <v>229</v>
      </c>
      <c r="AH401" s="246" t="s">
        <v>229</v>
      </c>
      <c r="AI401" s="246" t="s">
        <v>229</v>
      </c>
      <c r="AJ401" s="246" t="s">
        <v>229</v>
      </c>
      <c r="AK401" s="246" t="s">
        <v>229</v>
      </c>
      <c r="AL401" s="246" t="s">
        <v>229</v>
      </c>
      <c r="AM401" s="246" t="s">
        <v>228</v>
      </c>
      <c r="AN401" s="246" t="s">
        <v>229</v>
      </c>
      <c r="AO401" s="246" t="s">
        <v>229</v>
      </c>
      <c r="AP401" s="246" t="s">
        <v>229</v>
      </c>
      <c r="AQ401" s="246"/>
      <c r="AR401" s="246"/>
      <c r="AS401" s="246"/>
      <c r="AT401" s="246"/>
      <c r="AU401" s="246"/>
      <c r="AV401" s="246"/>
      <c r="AW401" s="246"/>
      <c r="AX401" s="246"/>
      <c r="AY401" s="246"/>
      <c r="AZ401" s="246"/>
      <c r="BA401" s="246"/>
    </row>
    <row r="402" spans="1:53" x14ac:dyDescent="0.3">
      <c r="A402" s="246">
        <v>209830</v>
      </c>
      <c r="B402" s="246" t="s">
        <v>2163</v>
      </c>
      <c r="C402" s="246" t="s">
        <v>227</v>
      </c>
      <c r="D402" s="246" t="s">
        <v>227</v>
      </c>
      <c r="E402" s="246" t="s">
        <v>227</v>
      </c>
      <c r="F402" s="246" t="s">
        <v>229</v>
      </c>
      <c r="G402" s="246" t="s">
        <v>229</v>
      </c>
      <c r="H402" s="246" t="s">
        <v>227</v>
      </c>
      <c r="I402" s="246" t="s">
        <v>229</v>
      </c>
      <c r="J402" s="246" t="s">
        <v>229</v>
      </c>
      <c r="K402" s="246" t="s">
        <v>229</v>
      </c>
      <c r="L402" s="246" t="s">
        <v>228</v>
      </c>
      <c r="M402" s="246" t="s">
        <v>227</v>
      </c>
      <c r="N402" s="246" t="s">
        <v>229</v>
      </c>
      <c r="O402" s="246" t="s">
        <v>229</v>
      </c>
      <c r="P402" s="246" t="s">
        <v>229</v>
      </c>
      <c r="Q402" s="246" t="s">
        <v>227</v>
      </c>
      <c r="R402" s="246" t="s">
        <v>228</v>
      </c>
      <c r="S402" s="246" t="s">
        <v>227</v>
      </c>
      <c r="T402" s="246" t="s">
        <v>227</v>
      </c>
      <c r="U402" s="246" t="s">
        <v>229</v>
      </c>
      <c r="V402" s="246" t="s">
        <v>227</v>
      </c>
      <c r="W402" s="246" t="s">
        <v>229</v>
      </c>
      <c r="X402" s="246" t="s">
        <v>229</v>
      </c>
      <c r="Y402" s="246" t="s">
        <v>229</v>
      </c>
      <c r="Z402" s="246" t="s">
        <v>229</v>
      </c>
      <c r="AA402" s="246" t="s">
        <v>227</v>
      </c>
      <c r="AB402" s="246" t="s">
        <v>229</v>
      </c>
      <c r="AC402" s="246" t="s">
        <v>229</v>
      </c>
      <c r="AD402" s="246" t="s">
        <v>227</v>
      </c>
      <c r="AE402" s="246" t="s">
        <v>227</v>
      </c>
      <c r="AF402" s="246" t="s">
        <v>229</v>
      </c>
      <c r="AG402" s="246" t="s">
        <v>229</v>
      </c>
      <c r="AH402" s="246" t="s">
        <v>229</v>
      </c>
      <c r="AI402" s="246" t="s">
        <v>229</v>
      </c>
      <c r="AJ402" s="246" t="s">
        <v>228</v>
      </c>
      <c r="AK402" s="246" t="s">
        <v>229</v>
      </c>
      <c r="AL402" s="246" t="s">
        <v>229</v>
      </c>
      <c r="AM402" s="246" t="s">
        <v>228</v>
      </c>
      <c r="AN402" s="246" t="s">
        <v>229</v>
      </c>
      <c r="AO402" s="246" t="s">
        <v>229</v>
      </c>
      <c r="AP402" s="246" t="s">
        <v>228</v>
      </c>
      <c r="AQ402" s="246"/>
      <c r="AR402" s="246"/>
      <c r="AS402" s="246"/>
      <c r="AT402" s="246"/>
      <c r="AU402" s="246"/>
      <c r="AV402" s="246"/>
      <c r="AW402" s="246"/>
      <c r="AX402" s="246"/>
      <c r="AY402" s="246"/>
      <c r="AZ402" s="246"/>
      <c r="BA402" s="246"/>
    </row>
    <row r="403" spans="1:53" x14ac:dyDescent="0.3">
      <c r="A403" s="246">
        <v>209848</v>
      </c>
      <c r="B403" s="246" t="s">
        <v>2163</v>
      </c>
      <c r="C403" s="246" t="s">
        <v>227</v>
      </c>
      <c r="D403" s="246" t="s">
        <v>229</v>
      </c>
      <c r="E403" s="246" t="s">
        <v>229</v>
      </c>
      <c r="F403" s="246" t="s">
        <v>227</v>
      </c>
      <c r="G403" s="246" t="s">
        <v>227</v>
      </c>
      <c r="H403" s="246" t="s">
        <v>229</v>
      </c>
      <c r="I403" s="246" t="s">
        <v>229</v>
      </c>
      <c r="J403" s="246" t="s">
        <v>229</v>
      </c>
      <c r="K403" s="246" t="s">
        <v>229</v>
      </c>
      <c r="L403" s="246" t="s">
        <v>229</v>
      </c>
      <c r="M403" s="246" t="s">
        <v>229</v>
      </c>
      <c r="N403" s="246" t="s">
        <v>229</v>
      </c>
      <c r="O403" s="246" t="s">
        <v>229</v>
      </c>
      <c r="P403" s="246" t="s">
        <v>227</v>
      </c>
      <c r="Q403" s="246" t="s">
        <v>229</v>
      </c>
      <c r="R403" s="246" t="s">
        <v>227</v>
      </c>
      <c r="S403" s="246" t="s">
        <v>229</v>
      </c>
      <c r="T403" s="246" t="s">
        <v>229</v>
      </c>
      <c r="U403" s="246" t="s">
        <v>229</v>
      </c>
      <c r="V403" s="246" t="s">
        <v>229</v>
      </c>
      <c r="W403" s="246" t="s">
        <v>229</v>
      </c>
      <c r="X403" s="246" t="s">
        <v>229</v>
      </c>
      <c r="Y403" s="246" t="s">
        <v>229</v>
      </c>
      <c r="Z403" s="246" t="s">
        <v>227</v>
      </c>
      <c r="AA403" s="246" t="s">
        <v>229</v>
      </c>
      <c r="AB403" s="246" t="s">
        <v>229</v>
      </c>
      <c r="AC403" s="246" t="s">
        <v>229</v>
      </c>
      <c r="AD403" s="246" t="s">
        <v>229</v>
      </c>
      <c r="AE403" s="246" t="s">
        <v>229</v>
      </c>
      <c r="AF403" s="246" t="s">
        <v>227</v>
      </c>
      <c r="AG403" s="246" t="s">
        <v>228</v>
      </c>
      <c r="AH403" s="246" t="s">
        <v>229</v>
      </c>
      <c r="AI403" s="246" t="s">
        <v>227</v>
      </c>
      <c r="AJ403" s="246" t="s">
        <v>229</v>
      </c>
      <c r="AK403" s="246" t="s">
        <v>227</v>
      </c>
      <c r="AL403" s="246" t="s">
        <v>229</v>
      </c>
      <c r="AM403" s="246" t="s">
        <v>228</v>
      </c>
      <c r="AN403" s="246" t="s">
        <v>227</v>
      </c>
      <c r="AO403" s="246" t="s">
        <v>227</v>
      </c>
      <c r="AP403" s="246" t="s">
        <v>229</v>
      </c>
      <c r="AQ403" s="246"/>
      <c r="AR403" s="246"/>
      <c r="AS403" s="246"/>
      <c r="AT403" s="246"/>
      <c r="AU403" s="246"/>
      <c r="AV403" s="246"/>
      <c r="AW403" s="246"/>
      <c r="AX403" s="246"/>
      <c r="AY403" s="246"/>
      <c r="AZ403" s="246"/>
      <c r="BA403" s="246"/>
    </row>
    <row r="404" spans="1:53" x14ac:dyDescent="0.3">
      <c r="A404" s="246">
        <v>209859</v>
      </c>
      <c r="B404" s="246" t="s">
        <v>2163</v>
      </c>
      <c r="C404" s="246" t="s">
        <v>227</v>
      </c>
      <c r="D404" s="246" t="s">
        <v>227</v>
      </c>
      <c r="E404" s="246" t="s">
        <v>227</v>
      </c>
      <c r="F404" s="246" t="s">
        <v>227</v>
      </c>
      <c r="G404" s="246" t="s">
        <v>229</v>
      </c>
      <c r="H404" s="246" t="s">
        <v>227</v>
      </c>
      <c r="I404" s="246" t="s">
        <v>229</v>
      </c>
      <c r="J404" s="246" t="s">
        <v>227</v>
      </c>
      <c r="K404" s="246" t="s">
        <v>227</v>
      </c>
      <c r="L404" s="246" t="s">
        <v>229</v>
      </c>
      <c r="M404" s="246" t="s">
        <v>229</v>
      </c>
      <c r="N404" s="246" t="s">
        <v>229</v>
      </c>
      <c r="O404" s="246" t="s">
        <v>227</v>
      </c>
      <c r="P404" s="246" t="s">
        <v>229</v>
      </c>
      <c r="Q404" s="246" t="s">
        <v>227</v>
      </c>
      <c r="R404" s="246" t="s">
        <v>227</v>
      </c>
      <c r="S404" s="246" t="s">
        <v>227</v>
      </c>
      <c r="T404" s="246" t="s">
        <v>228</v>
      </c>
      <c r="U404" s="246" t="s">
        <v>228</v>
      </c>
      <c r="V404" s="246" t="s">
        <v>227</v>
      </c>
      <c r="W404" s="246" t="s">
        <v>229</v>
      </c>
      <c r="X404" s="246" t="s">
        <v>229</v>
      </c>
      <c r="Y404" s="246" t="s">
        <v>229</v>
      </c>
      <c r="Z404" s="246" t="s">
        <v>229</v>
      </c>
      <c r="AA404" s="246" t="s">
        <v>229</v>
      </c>
      <c r="AB404" s="246" t="s">
        <v>229</v>
      </c>
      <c r="AC404" s="246" t="s">
        <v>229</v>
      </c>
      <c r="AD404" s="246" t="s">
        <v>229</v>
      </c>
      <c r="AE404" s="246" t="s">
        <v>227</v>
      </c>
      <c r="AF404" s="246" t="s">
        <v>229</v>
      </c>
      <c r="AG404" s="246" t="s">
        <v>229</v>
      </c>
      <c r="AH404" s="246" t="s">
        <v>229</v>
      </c>
      <c r="AI404" s="246" t="s">
        <v>229</v>
      </c>
      <c r="AJ404" s="246" t="s">
        <v>229</v>
      </c>
      <c r="AK404" s="246" t="s">
        <v>229</v>
      </c>
      <c r="AL404" s="246" t="s">
        <v>229</v>
      </c>
      <c r="AM404" s="246" t="s">
        <v>229</v>
      </c>
      <c r="AN404" s="246" t="s">
        <v>229</v>
      </c>
      <c r="AO404" s="246" t="s">
        <v>229</v>
      </c>
      <c r="AP404" s="246" t="s">
        <v>229</v>
      </c>
      <c r="AQ404" s="246"/>
      <c r="AR404" s="246"/>
      <c r="AS404" s="246"/>
      <c r="AT404" s="246"/>
      <c r="AU404" s="246"/>
      <c r="AV404" s="246"/>
      <c r="AW404" s="246"/>
      <c r="AX404" s="246"/>
      <c r="AY404" s="246"/>
      <c r="AZ404" s="246"/>
      <c r="BA404" s="246"/>
    </row>
    <row r="405" spans="1:53" x14ac:dyDescent="0.3">
      <c r="A405" s="246">
        <v>209872</v>
      </c>
      <c r="B405" s="246" t="s">
        <v>2163</v>
      </c>
      <c r="C405" s="246" t="s">
        <v>227</v>
      </c>
      <c r="D405" s="246" t="s">
        <v>227</v>
      </c>
      <c r="E405" s="246" t="s">
        <v>227</v>
      </c>
      <c r="F405" s="246" t="s">
        <v>227</v>
      </c>
      <c r="G405" s="246" t="s">
        <v>227</v>
      </c>
      <c r="H405" s="246" t="s">
        <v>229</v>
      </c>
      <c r="I405" s="246" t="s">
        <v>229</v>
      </c>
      <c r="J405" s="246" t="s">
        <v>227</v>
      </c>
      <c r="K405" s="246" t="s">
        <v>229</v>
      </c>
      <c r="L405" s="246" t="s">
        <v>227</v>
      </c>
      <c r="M405" s="246" t="s">
        <v>227</v>
      </c>
      <c r="N405" s="246" t="s">
        <v>227</v>
      </c>
      <c r="O405" s="246" t="s">
        <v>229</v>
      </c>
      <c r="P405" s="246" t="s">
        <v>227</v>
      </c>
      <c r="Q405" s="246" t="s">
        <v>229</v>
      </c>
      <c r="R405" s="246" t="s">
        <v>227</v>
      </c>
      <c r="S405" s="246" t="s">
        <v>229</v>
      </c>
      <c r="T405" s="246" t="s">
        <v>229</v>
      </c>
      <c r="U405" s="246" t="s">
        <v>229</v>
      </c>
      <c r="V405" s="246" t="s">
        <v>227</v>
      </c>
      <c r="W405" s="246" t="s">
        <v>229</v>
      </c>
      <c r="X405" s="246" t="s">
        <v>227</v>
      </c>
      <c r="Y405" s="246" t="s">
        <v>229</v>
      </c>
      <c r="Z405" s="246" t="s">
        <v>229</v>
      </c>
      <c r="AA405" s="246" t="s">
        <v>227</v>
      </c>
      <c r="AB405" s="246" t="s">
        <v>229</v>
      </c>
      <c r="AC405" s="246" t="s">
        <v>229</v>
      </c>
      <c r="AD405" s="246" t="s">
        <v>229</v>
      </c>
      <c r="AE405" s="246" t="s">
        <v>228</v>
      </c>
      <c r="AF405" s="246" t="s">
        <v>229</v>
      </c>
      <c r="AG405" s="246" t="s">
        <v>229</v>
      </c>
      <c r="AH405" s="246" t="s">
        <v>229</v>
      </c>
      <c r="AI405" s="246" t="s">
        <v>227</v>
      </c>
      <c r="AJ405" s="246" t="s">
        <v>229</v>
      </c>
      <c r="AK405" s="246" t="s">
        <v>229</v>
      </c>
      <c r="AL405" s="246" t="s">
        <v>229</v>
      </c>
      <c r="AM405" s="246" t="s">
        <v>229</v>
      </c>
      <c r="AN405" s="246" t="s">
        <v>229</v>
      </c>
      <c r="AO405" s="246" t="s">
        <v>229</v>
      </c>
      <c r="AP405" s="246" t="s">
        <v>229</v>
      </c>
      <c r="AQ405" s="246"/>
      <c r="AR405" s="246"/>
      <c r="AS405" s="246"/>
      <c r="AT405" s="246"/>
      <c r="AU405" s="246"/>
      <c r="AV405" s="246"/>
      <c r="AW405" s="246"/>
      <c r="AX405" s="246"/>
      <c r="AY405" s="246"/>
      <c r="AZ405" s="246"/>
      <c r="BA405" s="246"/>
    </row>
    <row r="406" spans="1:53" x14ac:dyDescent="0.3">
      <c r="A406" s="246">
        <v>209883</v>
      </c>
      <c r="B406" s="246" t="s">
        <v>2163</v>
      </c>
      <c r="C406" s="246" t="s">
        <v>229</v>
      </c>
      <c r="D406" s="246" t="s">
        <v>229</v>
      </c>
      <c r="E406" s="246" t="s">
        <v>229</v>
      </c>
      <c r="F406" s="246" t="s">
        <v>228</v>
      </c>
      <c r="G406" s="246" t="s">
        <v>227</v>
      </c>
      <c r="H406" s="246" t="s">
        <v>227</v>
      </c>
      <c r="I406" s="246" t="s">
        <v>229</v>
      </c>
      <c r="J406" s="246" t="s">
        <v>227</v>
      </c>
      <c r="K406" s="246" t="s">
        <v>227</v>
      </c>
      <c r="L406" s="246" t="s">
        <v>227</v>
      </c>
      <c r="M406" s="246" t="s">
        <v>227</v>
      </c>
      <c r="N406" s="246" t="s">
        <v>229</v>
      </c>
      <c r="O406" s="246" t="s">
        <v>229</v>
      </c>
      <c r="P406" s="246" t="s">
        <v>229</v>
      </c>
      <c r="Q406" s="246" t="s">
        <v>227</v>
      </c>
      <c r="R406" s="246" t="s">
        <v>229</v>
      </c>
      <c r="S406" s="246" t="s">
        <v>227</v>
      </c>
      <c r="T406" s="246" t="s">
        <v>229</v>
      </c>
      <c r="U406" s="246" t="s">
        <v>229</v>
      </c>
      <c r="V406" s="246" t="s">
        <v>227</v>
      </c>
      <c r="W406" s="246" t="s">
        <v>227</v>
      </c>
      <c r="X406" s="246" t="s">
        <v>227</v>
      </c>
      <c r="Y406" s="246" t="s">
        <v>227</v>
      </c>
      <c r="Z406" s="246" t="s">
        <v>229</v>
      </c>
      <c r="AA406" s="246" t="s">
        <v>229</v>
      </c>
      <c r="AB406" s="246" t="s">
        <v>229</v>
      </c>
      <c r="AC406" s="246" t="s">
        <v>229</v>
      </c>
      <c r="AD406" s="246" t="s">
        <v>229</v>
      </c>
      <c r="AE406" s="246" t="s">
        <v>227</v>
      </c>
      <c r="AF406" s="246" t="s">
        <v>229</v>
      </c>
      <c r="AG406" s="246" t="s">
        <v>229</v>
      </c>
      <c r="AH406" s="246" t="s">
        <v>229</v>
      </c>
      <c r="AI406" s="246" t="s">
        <v>229</v>
      </c>
      <c r="AJ406" s="246" t="s">
        <v>229</v>
      </c>
      <c r="AK406" s="246" t="s">
        <v>229</v>
      </c>
      <c r="AL406" s="246" t="s">
        <v>228</v>
      </c>
      <c r="AM406" s="246" t="s">
        <v>228</v>
      </c>
      <c r="AN406" s="246" t="s">
        <v>228</v>
      </c>
      <c r="AO406" s="246" t="s">
        <v>228</v>
      </c>
      <c r="AP406" s="246" t="s">
        <v>228</v>
      </c>
      <c r="AQ406" s="246"/>
      <c r="AR406" s="246"/>
      <c r="AS406" s="246"/>
      <c r="AT406" s="246"/>
      <c r="AU406" s="246"/>
      <c r="AV406" s="246"/>
      <c r="AW406" s="246"/>
      <c r="AX406" s="246"/>
      <c r="AY406" s="246"/>
      <c r="AZ406" s="246"/>
      <c r="BA406" s="246"/>
    </row>
    <row r="407" spans="1:53" x14ac:dyDescent="0.3">
      <c r="A407" s="246">
        <v>209905</v>
      </c>
      <c r="B407" s="246" t="s">
        <v>2163</v>
      </c>
      <c r="C407" s="246" t="s">
        <v>227</v>
      </c>
      <c r="D407" s="246" t="s">
        <v>229</v>
      </c>
      <c r="E407" s="246" t="s">
        <v>229</v>
      </c>
      <c r="F407" s="246" t="s">
        <v>229</v>
      </c>
      <c r="G407" s="246" t="s">
        <v>229</v>
      </c>
      <c r="H407" s="246" t="s">
        <v>229</v>
      </c>
      <c r="I407" s="246" t="s">
        <v>229</v>
      </c>
      <c r="J407" s="246" t="s">
        <v>227</v>
      </c>
      <c r="K407" s="246" t="s">
        <v>227</v>
      </c>
      <c r="L407" s="246" t="s">
        <v>227</v>
      </c>
      <c r="M407" s="246" t="s">
        <v>227</v>
      </c>
      <c r="N407" s="246" t="s">
        <v>227</v>
      </c>
      <c r="O407" s="246" t="s">
        <v>227</v>
      </c>
      <c r="P407" s="246" t="s">
        <v>227</v>
      </c>
      <c r="Q407" s="246" t="s">
        <v>227</v>
      </c>
      <c r="R407" s="246" t="s">
        <v>227</v>
      </c>
      <c r="S407" s="246" t="s">
        <v>227</v>
      </c>
      <c r="T407" s="246" t="s">
        <v>229</v>
      </c>
      <c r="U407" s="246" t="s">
        <v>229</v>
      </c>
      <c r="V407" s="246" t="s">
        <v>227</v>
      </c>
      <c r="W407" s="246" t="s">
        <v>228</v>
      </c>
      <c r="X407" s="246" t="s">
        <v>228</v>
      </c>
      <c r="Y407" s="246" t="s">
        <v>227</v>
      </c>
      <c r="Z407" s="246" t="s">
        <v>227</v>
      </c>
      <c r="AA407" s="246" t="s">
        <v>229</v>
      </c>
      <c r="AB407" s="246" t="s">
        <v>229</v>
      </c>
      <c r="AC407" s="246" t="s">
        <v>229</v>
      </c>
      <c r="AD407" s="246" t="s">
        <v>229</v>
      </c>
      <c r="AE407" s="246" t="s">
        <v>227</v>
      </c>
      <c r="AF407" s="246" t="s">
        <v>227</v>
      </c>
      <c r="AG407" s="246" t="s">
        <v>227</v>
      </c>
      <c r="AH407" s="246" t="s">
        <v>229</v>
      </c>
      <c r="AI407" s="246" t="s">
        <v>227</v>
      </c>
      <c r="AJ407" s="246" t="s">
        <v>227</v>
      </c>
      <c r="AK407" s="246" t="s">
        <v>227</v>
      </c>
      <c r="AL407" s="246" t="s">
        <v>229</v>
      </c>
      <c r="AM407" s="246" t="s">
        <v>229</v>
      </c>
      <c r="AN407" s="246" t="s">
        <v>227</v>
      </c>
      <c r="AO407" s="246" t="s">
        <v>227</v>
      </c>
      <c r="AP407" s="246" t="s">
        <v>227</v>
      </c>
      <c r="AQ407" s="246"/>
      <c r="AR407" s="246"/>
      <c r="AS407" s="246"/>
      <c r="AT407" s="246"/>
      <c r="AU407" s="246"/>
      <c r="AV407" s="246"/>
      <c r="AW407" s="246"/>
      <c r="AX407" s="246"/>
      <c r="AY407" s="246"/>
      <c r="AZ407" s="246"/>
      <c r="BA407" s="246"/>
    </row>
    <row r="408" spans="1:53" x14ac:dyDescent="0.3">
      <c r="A408" s="246">
        <v>209961</v>
      </c>
      <c r="B408" s="246" t="s">
        <v>2163</v>
      </c>
      <c r="C408" s="246" t="s">
        <v>227</v>
      </c>
      <c r="D408" s="246" t="s">
        <v>228</v>
      </c>
      <c r="E408" s="246" t="s">
        <v>227</v>
      </c>
      <c r="F408" s="246" t="s">
        <v>227</v>
      </c>
      <c r="G408" s="246" t="s">
        <v>227</v>
      </c>
      <c r="H408" s="246" t="s">
        <v>227</v>
      </c>
      <c r="I408" s="246" t="s">
        <v>229</v>
      </c>
      <c r="J408" s="246" t="s">
        <v>229</v>
      </c>
      <c r="K408" s="246" t="s">
        <v>229</v>
      </c>
      <c r="L408" s="246" t="s">
        <v>229</v>
      </c>
      <c r="M408" s="246" t="s">
        <v>229</v>
      </c>
      <c r="N408" s="246" t="s">
        <v>229</v>
      </c>
      <c r="O408" s="246" t="s">
        <v>229</v>
      </c>
      <c r="P408" s="246" t="s">
        <v>229</v>
      </c>
      <c r="Q408" s="246" t="s">
        <v>227</v>
      </c>
      <c r="R408" s="246" t="s">
        <v>227</v>
      </c>
      <c r="S408" s="246" t="s">
        <v>229</v>
      </c>
      <c r="T408" s="246" t="s">
        <v>227</v>
      </c>
      <c r="U408" s="246" t="s">
        <v>229</v>
      </c>
      <c r="V408" s="246" t="s">
        <v>227</v>
      </c>
      <c r="W408" s="246" t="s">
        <v>227</v>
      </c>
      <c r="X408" s="246" t="s">
        <v>227</v>
      </c>
      <c r="Y408" s="246" t="s">
        <v>229</v>
      </c>
      <c r="Z408" s="246" t="s">
        <v>229</v>
      </c>
      <c r="AA408" s="246" t="s">
        <v>227</v>
      </c>
      <c r="AB408" s="246" t="s">
        <v>229</v>
      </c>
      <c r="AC408" s="246" t="s">
        <v>227</v>
      </c>
      <c r="AD408" s="246" t="s">
        <v>229</v>
      </c>
      <c r="AE408" s="246" t="s">
        <v>227</v>
      </c>
      <c r="AF408" s="246" t="s">
        <v>227</v>
      </c>
      <c r="AG408" s="246" t="s">
        <v>229</v>
      </c>
      <c r="AH408" s="246" t="s">
        <v>229</v>
      </c>
      <c r="AI408" s="246" t="s">
        <v>229</v>
      </c>
      <c r="AJ408" s="246" t="s">
        <v>227</v>
      </c>
      <c r="AK408" s="246" t="s">
        <v>227</v>
      </c>
      <c r="AL408" s="246" t="s">
        <v>229</v>
      </c>
      <c r="AM408" s="246" t="s">
        <v>229</v>
      </c>
      <c r="AN408" s="246" t="s">
        <v>229</v>
      </c>
      <c r="AO408" s="246" t="s">
        <v>229</v>
      </c>
      <c r="AP408" s="246" t="s">
        <v>229</v>
      </c>
      <c r="AQ408" s="246"/>
      <c r="AR408" s="246"/>
      <c r="AS408" s="246"/>
      <c r="AT408" s="246"/>
      <c r="AU408" s="246"/>
      <c r="AV408" s="246"/>
      <c r="AW408" s="246"/>
      <c r="AX408" s="246"/>
      <c r="AY408" s="246"/>
      <c r="AZ408" s="246"/>
      <c r="BA408" s="246"/>
    </row>
    <row r="409" spans="1:53" x14ac:dyDescent="0.3">
      <c r="A409" s="246">
        <v>209983</v>
      </c>
      <c r="B409" s="246" t="s">
        <v>2163</v>
      </c>
      <c r="C409" s="246" t="s">
        <v>229</v>
      </c>
      <c r="D409" s="246" t="s">
        <v>229</v>
      </c>
      <c r="E409" s="246" t="s">
        <v>227</v>
      </c>
      <c r="F409" s="246" t="s">
        <v>229</v>
      </c>
      <c r="G409" s="246" t="s">
        <v>227</v>
      </c>
      <c r="H409" s="246" t="s">
        <v>227</v>
      </c>
      <c r="I409" s="246" t="s">
        <v>229</v>
      </c>
      <c r="J409" s="246" t="s">
        <v>227</v>
      </c>
      <c r="K409" s="246" t="s">
        <v>229</v>
      </c>
      <c r="L409" s="246" t="s">
        <v>227</v>
      </c>
      <c r="M409" s="246" t="s">
        <v>229</v>
      </c>
      <c r="N409" s="246" t="s">
        <v>229</v>
      </c>
      <c r="O409" s="246" t="s">
        <v>229</v>
      </c>
      <c r="P409" s="246" t="s">
        <v>229</v>
      </c>
      <c r="Q409" s="246" t="s">
        <v>229</v>
      </c>
      <c r="R409" s="246" t="s">
        <v>229</v>
      </c>
      <c r="S409" s="246" t="s">
        <v>229</v>
      </c>
      <c r="T409" s="246" t="s">
        <v>229</v>
      </c>
      <c r="U409" s="246" t="s">
        <v>229</v>
      </c>
      <c r="V409" s="246" t="s">
        <v>227</v>
      </c>
      <c r="W409" s="246" t="s">
        <v>229</v>
      </c>
      <c r="X409" s="246" t="s">
        <v>229</v>
      </c>
      <c r="Y409" s="246" t="s">
        <v>229</v>
      </c>
      <c r="Z409" s="246" t="s">
        <v>228</v>
      </c>
      <c r="AA409" s="246" t="s">
        <v>229</v>
      </c>
      <c r="AB409" s="246" t="s">
        <v>229</v>
      </c>
      <c r="AC409" s="246" t="s">
        <v>229</v>
      </c>
      <c r="AD409" s="246" t="s">
        <v>229</v>
      </c>
      <c r="AE409" s="246" t="s">
        <v>229</v>
      </c>
      <c r="AF409" s="246" t="s">
        <v>229</v>
      </c>
      <c r="AG409" s="246" t="s">
        <v>229</v>
      </c>
      <c r="AH409" s="246" t="s">
        <v>229</v>
      </c>
      <c r="AI409" s="246" t="s">
        <v>229</v>
      </c>
      <c r="AJ409" s="246" t="s">
        <v>229</v>
      </c>
      <c r="AK409" s="246" t="s">
        <v>229</v>
      </c>
      <c r="AL409" s="246" t="s">
        <v>228</v>
      </c>
      <c r="AM409" s="246" t="s">
        <v>228</v>
      </c>
      <c r="AN409" s="246" t="s">
        <v>228</v>
      </c>
      <c r="AO409" s="246" t="s">
        <v>228</v>
      </c>
      <c r="AP409" s="246" t="s">
        <v>228</v>
      </c>
      <c r="AQ409" s="246"/>
      <c r="AR409" s="246"/>
      <c r="AS409" s="246"/>
      <c r="AT409" s="246"/>
      <c r="AU409" s="246"/>
      <c r="AV409" s="246"/>
      <c r="AW409" s="246"/>
      <c r="AX409" s="246"/>
      <c r="AY409" s="246"/>
      <c r="AZ409" s="246"/>
      <c r="BA409" s="246"/>
    </row>
    <row r="410" spans="1:53" x14ac:dyDescent="0.3">
      <c r="A410" s="246">
        <v>209989</v>
      </c>
      <c r="B410" s="246" t="s">
        <v>2163</v>
      </c>
      <c r="C410" s="246" t="s">
        <v>227</v>
      </c>
      <c r="D410" s="246" t="s">
        <v>227</v>
      </c>
      <c r="E410" s="246" t="s">
        <v>227</v>
      </c>
      <c r="F410" s="246" t="s">
        <v>227</v>
      </c>
      <c r="G410" s="246" t="s">
        <v>229</v>
      </c>
      <c r="H410" s="246" t="s">
        <v>227</v>
      </c>
      <c r="I410" s="246" t="s">
        <v>229</v>
      </c>
      <c r="J410" s="246" t="s">
        <v>229</v>
      </c>
      <c r="K410" s="246" t="s">
        <v>227</v>
      </c>
      <c r="L410" s="246" t="s">
        <v>229</v>
      </c>
      <c r="M410" s="246" t="s">
        <v>227</v>
      </c>
      <c r="N410" s="246" t="s">
        <v>227</v>
      </c>
      <c r="O410" s="246" t="s">
        <v>227</v>
      </c>
      <c r="P410" s="246" t="s">
        <v>229</v>
      </c>
      <c r="Q410" s="246" t="s">
        <v>229</v>
      </c>
      <c r="R410" s="246" t="s">
        <v>229</v>
      </c>
      <c r="S410" s="246" t="s">
        <v>227</v>
      </c>
      <c r="T410" s="246" t="s">
        <v>229</v>
      </c>
      <c r="U410" s="246" t="s">
        <v>227</v>
      </c>
      <c r="V410" s="246" t="s">
        <v>229</v>
      </c>
      <c r="W410" s="246" t="s">
        <v>229</v>
      </c>
      <c r="X410" s="246" t="s">
        <v>227</v>
      </c>
      <c r="Y410" s="246" t="s">
        <v>227</v>
      </c>
      <c r="Z410" s="246" t="s">
        <v>229</v>
      </c>
      <c r="AA410" s="246" t="s">
        <v>227</v>
      </c>
      <c r="AB410" s="246" t="s">
        <v>229</v>
      </c>
      <c r="AC410" s="246" t="s">
        <v>229</v>
      </c>
      <c r="AD410" s="246" t="s">
        <v>227</v>
      </c>
      <c r="AE410" s="246" t="s">
        <v>229</v>
      </c>
      <c r="AF410" s="246" t="s">
        <v>227</v>
      </c>
      <c r="AG410" s="246" t="s">
        <v>227</v>
      </c>
      <c r="AH410" s="246" t="s">
        <v>229</v>
      </c>
      <c r="AI410" s="246" t="s">
        <v>228</v>
      </c>
      <c r="AJ410" s="246" t="s">
        <v>229</v>
      </c>
      <c r="AK410" s="246" t="s">
        <v>229</v>
      </c>
      <c r="AL410" s="246" t="s">
        <v>227</v>
      </c>
      <c r="AM410" s="246" t="s">
        <v>229</v>
      </c>
      <c r="AN410" s="246" t="s">
        <v>229</v>
      </c>
      <c r="AO410" s="246" t="s">
        <v>229</v>
      </c>
      <c r="AP410" s="246" t="s">
        <v>227</v>
      </c>
      <c r="AQ410" s="246"/>
      <c r="AR410" s="246"/>
      <c r="AS410" s="246"/>
      <c r="AT410" s="246"/>
      <c r="AU410" s="246"/>
      <c r="AV410" s="246"/>
      <c r="AW410" s="246"/>
      <c r="AX410" s="246"/>
      <c r="AY410" s="246"/>
      <c r="AZ410" s="246"/>
      <c r="BA410" s="246"/>
    </row>
    <row r="411" spans="1:53" x14ac:dyDescent="0.3">
      <c r="A411" s="246">
        <v>209993</v>
      </c>
      <c r="B411" s="246" t="s">
        <v>2163</v>
      </c>
      <c r="C411" s="246" t="s">
        <v>227</v>
      </c>
      <c r="D411" s="246" t="s">
        <v>227</v>
      </c>
      <c r="E411" s="246" t="s">
        <v>229</v>
      </c>
      <c r="F411" s="246" t="s">
        <v>227</v>
      </c>
      <c r="G411" s="246" t="s">
        <v>227</v>
      </c>
      <c r="H411" s="246" t="s">
        <v>229</v>
      </c>
      <c r="I411" s="246" t="s">
        <v>229</v>
      </c>
      <c r="J411" s="246" t="s">
        <v>229</v>
      </c>
      <c r="K411" s="246" t="s">
        <v>227</v>
      </c>
      <c r="L411" s="246" t="s">
        <v>227</v>
      </c>
      <c r="M411" s="246" t="s">
        <v>229</v>
      </c>
      <c r="N411" s="246" t="s">
        <v>229</v>
      </c>
      <c r="O411" s="246" t="s">
        <v>229</v>
      </c>
      <c r="P411" s="246" t="s">
        <v>229</v>
      </c>
      <c r="Q411" s="246" t="s">
        <v>229</v>
      </c>
      <c r="R411" s="246" t="s">
        <v>227</v>
      </c>
      <c r="S411" s="246" t="s">
        <v>227</v>
      </c>
      <c r="T411" s="246" t="s">
        <v>227</v>
      </c>
      <c r="U411" s="246" t="s">
        <v>227</v>
      </c>
      <c r="V411" s="246" t="s">
        <v>227</v>
      </c>
      <c r="W411" s="246" t="s">
        <v>229</v>
      </c>
      <c r="X411" s="246" t="s">
        <v>229</v>
      </c>
      <c r="Y411" s="246" t="s">
        <v>229</v>
      </c>
      <c r="Z411" s="246" t="s">
        <v>229</v>
      </c>
      <c r="AA411" s="246" t="s">
        <v>229</v>
      </c>
      <c r="AB411" s="246" t="s">
        <v>229</v>
      </c>
      <c r="AC411" s="246" t="s">
        <v>229</v>
      </c>
      <c r="AD411" s="246" t="s">
        <v>229</v>
      </c>
      <c r="AE411" s="246" t="s">
        <v>229</v>
      </c>
      <c r="AF411" s="246" t="s">
        <v>229</v>
      </c>
      <c r="AG411" s="246" t="s">
        <v>229</v>
      </c>
      <c r="AH411" s="246" t="s">
        <v>229</v>
      </c>
      <c r="AI411" s="246" t="s">
        <v>229</v>
      </c>
      <c r="AJ411" s="246" t="s">
        <v>229</v>
      </c>
      <c r="AK411" s="246" t="s">
        <v>229</v>
      </c>
      <c r="AL411" s="246" t="s">
        <v>229</v>
      </c>
      <c r="AM411" s="246" t="s">
        <v>229</v>
      </c>
      <c r="AN411" s="246" t="s">
        <v>229</v>
      </c>
      <c r="AO411" s="246" t="s">
        <v>229</v>
      </c>
      <c r="AP411" s="246" t="s">
        <v>228</v>
      </c>
      <c r="AQ411" s="246"/>
      <c r="AR411" s="246"/>
      <c r="AS411" s="246"/>
      <c r="AT411" s="246"/>
      <c r="AU411" s="246"/>
      <c r="AV411" s="246"/>
      <c r="AW411" s="246"/>
      <c r="AX411" s="246"/>
      <c r="AY411" s="246"/>
      <c r="AZ411" s="246"/>
      <c r="BA411" s="246"/>
    </row>
    <row r="412" spans="1:53" x14ac:dyDescent="0.3">
      <c r="A412" s="246">
        <v>210004</v>
      </c>
      <c r="B412" s="246" t="s">
        <v>2163</v>
      </c>
      <c r="C412" s="246" t="s">
        <v>227</v>
      </c>
      <c r="D412" s="246" t="s">
        <v>229</v>
      </c>
      <c r="E412" s="246" t="s">
        <v>229</v>
      </c>
      <c r="F412" s="246" t="s">
        <v>227</v>
      </c>
      <c r="G412" s="246" t="s">
        <v>227</v>
      </c>
      <c r="H412" s="246" t="s">
        <v>227</v>
      </c>
      <c r="I412" s="246" t="s">
        <v>227</v>
      </c>
      <c r="J412" s="246" t="s">
        <v>227</v>
      </c>
      <c r="K412" s="246" t="s">
        <v>227</v>
      </c>
      <c r="L412" s="246" t="s">
        <v>229</v>
      </c>
      <c r="M412" s="246" t="s">
        <v>229</v>
      </c>
      <c r="N412" s="246" t="s">
        <v>229</v>
      </c>
      <c r="O412" s="246" t="s">
        <v>229</v>
      </c>
      <c r="P412" s="246" t="s">
        <v>229</v>
      </c>
      <c r="Q412" s="246" t="s">
        <v>229</v>
      </c>
      <c r="R412" s="246" t="s">
        <v>228</v>
      </c>
      <c r="S412" s="246" t="s">
        <v>229</v>
      </c>
      <c r="T412" s="246" t="s">
        <v>229</v>
      </c>
      <c r="U412" s="246" t="s">
        <v>229</v>
      </c>
      <c r="V412" s="246" t="s">
        <v>229</v>
      </c>
      <c r="W412" s="246" t="s">
        <v>229</v>
      </c>
      <c r="X412" s="246" t="s">
        <v>229</v>
      </c>
      <c r="Y412" s="246" t="s">
        <v>227</v>
      </c>
      <c r="Z412" s="246" t="s">
        <v>227</v>
      </c>
      <c r="AA412" s="246" t="s">
        <v>227</v>
      </c>
      <c r="AB412" s="246" t="s">
        <v>227</v>
      </c>
      <c r="AC412" s="246" t="s">
        <v>229</v>
      </c>
      <c r="AD412" s="246" t="s">
        <v>229</v>
      </c>
      <c r="AE412" s="246" t="s">
        <v>229</v>
      </c>
      <c r="AF412" s="246" t="s">
        <v>229</v>
      </c>
      <c r="AG412" s="246" t="s">
        <v>229</v>
      </c>
      <c r="AH412" s="246" t="s">
        <v>227</v>
      </c>
      <c r="AI412" s="246" t="s">
        <v>229</v>
      </c>
      <c r="AJ412" s="246" t="s">
        <v>228</v>
      </c>
      <c r="AK412" s="246" t="s">
        <v>227</v>
      </c>
      <c r="AL412" s="246" t="s">
        <v>227</v>
      </c>
      <c r="AM412" s="246" t="s">
        <v>227</v>
      </c>
      <c r="AN412" s="246" t="s">
        <v>227</v>
      </c>
      <c r="AO412" s="246" t="s">
        <v>229</v>
      </c>
      <c r="AP412" s="246" t="s">
        <v>229</v>
      </c>
      <c r="AQ412" s="246"/>
      <c r="AR412" s="246"/>
      <c r="AS412" s="246"/>
      <c r="AT412" s="246"/>
      <c r="AU412" s="246"/>
      <c r="AV412" s="246"/>
      <c r="AW412" s="246"/>
      <c r="AX412" s="246"/>
      <c r="AY412" s="246"/>
      <c r="AZ412" s="246"/>
      <c r="BA412" s="246"/>
    </row>
    <row r="413" spans="1:53" x14ac:dyDescent="0.3">
      <c r="A413" s="246">
        <v>210017</v>
      </c>
      <c r="B413" s="246" t="s">
        <v>2163</v>
      </c>
      <c r="C413" s="246" t="s">
        <v>227</v>
      </c>
      <c r="D413" s="246" t="s">
        <v>229</v>
      </c>
      <c r="E413" s="246" t="s">
        <v>229</v>
      </c>
      <c r="F413" s="246" t="s">
        <v>229</v>
      </c>
      <c r="G413" s="246" t="s">
        <v>227</v>
      </c>
      <c r="H413" s="246" t="s">
        <v>229</v>
      </c>
      <c r="I413" s="246" t="s">
        <v>229</v>
      </c>
      <c r="J413" s="246" t="s">
        <v>227</v>
      </c>
      <c r="K413" s="246" t="s">
        <v>229</v>
      </c>
      <c r="L413" s="246" t="s">
        <v>227</v>
      </c>
      <c r="M413" s="246" t="s">
        <v>227</v>
      </c>
      <c r="N413" s="246" t="s">
        <v>227</v>
      </c>
      <c r="O413" s="246" t="s">
        <v>229</v>
      </c>
      <c r="P413" s="246" t="s">
        <v>227</v>
      </c>
      <c r="Q413" s="246" t="s">
        <v>229</v>
      </c>
      <c r="R413" s="246" t="s">
        <v>227</v>
      </c>
      <c r="S413" s="246" t="s">
        <v>227</v>
      </c>
      <c r="T413" s="246" t="s">
        <v>227</v>
      </c>
      <c r="U413" s="246" t="s">
        <v>229</v>
      </c>
      <c r="V413" s="246" t="s">
        <v>229</v>
      </c>
      <c r="W413" s="246" t="s">
        <v>229</v>
      </c>
      <c r="X413" s="246" t="s">
        <v>227</v>
      </c>
      <c r="Y413" s="246" t="s">
        <v>227</v>
      </c>
      <c r="Z413" s="246" t="s">
        <v>227</v>
      </c>
      <c r="AA413" s="246" t="s">
        <v>227</v>
      </c>
      <c r="AB413" s="246" t="s">
        <v>229</v>
      </c>
      <c r="AC413" s="246" t="s">
        <v>227</v>
      </c>
      <c r="AD413" s="246" t="s">
        <v>229</v>
      </c>
      <c r="AE413" s="246" t="s">
        <v>227</v>
      </c>
      <c r="AF413" s="246" t="s">
        <v>229</v>
      </c>
      <c r="AG413" s="246" t="s">
        <v>227</v>
      </c>
      <c r="AH413" s="246" t="s">
        <v>227</v>
      </c>
      <c r="AI413" s="246" t="s">
        <v>228</v>
      </c>
      <c r="AJ413" s="246" t="s">
        <v>227</v>
      </c>
      <c r="AK413" s="246" t="s">
        <v>227</v>
      </c>
      <c r="AL413" s="246" t="s">
        <v>228</v>
      </c>
      <c r="AM413" s="246" t="s">
        <v>227</v>
      </c>
      <c r="AN413" s="246" t="s">
        <v>228</v>
      </c>
      <c r="AO413" s="246" t="s">
        <v>227</v>
      </c>
      <c r="AP413" s="246" t="s">
        <v>227</v>
      </c>
      <c r="AQ413" s="246"/>
      <c r="AR413" s="246"/>
      <c r="AS413" s="246"/>
      <c r="AT413" s="246"/>
      <c r="AU413" s="246"/>
      <c r="AV413" s="246"/>
      <c r="AW413" s="246"/>
      <c r="AX413" s="246"/>
      <c r="AY413" s="246"/>
      <c r="AZ413" s="246"/>
      <c r="BA413" s="246"/>
    </row>
    <row r="414" spans="1:53" x14ac:dyDescent="0.3">
      <c r="A414" s="246">
        <v>210064</v>
      </c>
      <c r="B414" s="246" t="s">
        <v>2163</v>
      </c>
      <c r="C414" s="246" t="s">
        <v>229</v>
      </c>
      <c r="D414" s="246" t="s">
        <v>229</v>
      </c>
      <c r="E414" s="246" t="s">
        <v>229</v>
      </c>
      <c r="F414" s="246" t="s">
        <v>229</v>
      </c>
      <c r="G414" s="246" t="s">
        <v>229</v>
      </c>
      <c r="H414" s="246" t="s">
        <v>228</v>
      </c>
      <c r="I414" s="246" t="s">
        <v>227</v>
      </c>
      <c r="J414" s="246" t="s">
        <v>229</v>
      </c>
      <c r="K414" s="246" t="s">
        <v>229</v>
      </c>
      <c r="L414" s="246" t="s">
        <v>229</v>
      </c>
      <c r="M414" s="246" t="s">
        <v>227</v>
      </c>
      <c r="N414" s="246" t="s">
        <v>227</v>
      </c>
      <c r="O414" s="246" t="s">
        <v>229</v>
      </c>
      <c r="P414" s="246" t="s">
        <v>229</v>
      </c>
      <c r="Q414" s="246" t="s">
        <v>229</v>
      </c>
      <c r="R414" s="246" t="s">
        <v>227</v>
      </c>
      <c r="S414" s="246" t="s">
        <v>229</v>
      </c>
      <c r="T414" s="246" t="s">
        <v>227</v>
      </c>
      <c r="U414" s="246" t="s">
        <v>227</v>
      </c>
      <c r="V414" s="246" t="s">
        <v>227</v>
      </c>
      <c r="W414" s="246" t="s">
        <v>229</v>
      </c>
      <c r="X414" s="246" t="s">
        <v>229</v>
      </c>
      <c r="Y414" s="246" t="s">
        <v>229</v>
      </c>
      <c r="Z414" s="246" t="s">
        <v>229</v>
      </c>
      <c r="AA414" s="246" t="s">
        <v>229</v>
      </c>
      <c r="AB414" s="246" t="s">
        <v>229</v>
      </c>
      <c r="AC414" s="246" t="s">
        <v>229</v>
      </c>
      <c r="AD414" s="246" t="s">
        <v>227</v>
      </c>
      <c r="AE414" s="246" t="s">
        <v>227</v>
      </c>
      <c r="AF414" s="246" t="s">
        <v>227</v>
      </c>
      <c r="AG414" s="246" t="s">
        <v>228</v>
      </c>
      <c r="AH414" s="246" t="s">
        <v>227</v>
      </c>
      <c r="AI414" s="246" t="s">
        <v>227</v>
      </c>
      <c r="AJ414" s="246" t="s">
        <v>229</v>
      </c>
      <c r="AK414" s="246" t="s">
        <v>229</v>
      </c>
      <c r="AL414" s="246" t="s">
        <v>228</v>
      </c>
      <c r="AM414" s="246" t="s">
        <v>228</v>
      </c>
      <c r="AN414" s="246" t="s">
        <v>228</v>
      </c>
      <c r="AO414" s="246" t="s">
        <v>228</v>
      </c>
      <c r="AP414" s="246" t="s">
        <v>228</v>
      </c>
      <c r="AQ414" s="246"/>
      <c r="AR414" s="246"/>
      <c r="AS414" s="246"/>
      <c r="AT414" s="246"/>
      <c r="AU414" s="246"/>
      <c r="AV414" s="246"/>
      <c r="AW414" s="246"/>
      <c r="AX414" s="246"/>
      <c r="AY414" s="246"/>
      <c r="AZ414" s="246"/>
      <c r="BA414" s="246"/>
    </row>
    <row r="415" spans="1:53" x14ac:dyDescent="0.3">
      <c r="A415" s="246">
        <v>210066</v>
      </c>
      <c r="B415" s="246" t="s">
        <v>2163</v>
      </c>
      <c r="C415" s="246" t="s">
        <v>227</v>
      </c>
      <c r="D415" s="246" t="s">
        <v>227</v>
      </c>
      <c r="E415" s="246" t="s">
        <v>227</v>
      </c>
      <c r="F415" s="246" t="s">
        <v>229</v>
      </c>
      <c r="G415" s="246" t="s">
        <v>227</v>
      </c>
      <c r="H415" s="246" t="s">
        <v>229</v>
      </c>
      <c r="I415" s="246" t="s">
        <v>227</v>
      </c>
      <c r="J415" s="246" t="s">
        <v>227</v>
      </c>
      <c r="K415" s="246" t="s">
        <v>229</v>
      </c>
      <c r="L415" s="246" t="s">
        <v>227</v>
      </c>
      <c r="M415" s="246" t="s">
        <v>227</v>
      </c>
      <c r="N415" s="246" t="s">
        <v>229</v>
      </c>
      <c r="O415" s="246" t="s">
        <v>227</v>
      </c>
      <c r="P415" s="246" t="s">
        <v>229</v>
      </c>
      <c r="Q415" s="246" t="s">
        <v>229</v>
      </c>
      <c r="R415" s="246" t="s">
        <v>229</v>
      </c>
      <c r="S415" s="246" t="s">
        <v>229</v>
      </c>
      <c r="T415" s="246" t="s">
        <v>229</v>
      </c>
      <c r="U415" s="246" t="s">
        <v>229</v>
      </c>
      <c r="V415" s="246" t="s">
        <v>229</v>
      </c>
      <c r="W415" s="246" t="s">
        <v>229</v>
      </c>
      <c r="X415" s="246" t="s">
        <v>229</v>
      </c>
      <c r="Y415" s="246" t="s">
        <v>229</v>
      </c>
      <c r="Z415" s="246" t="s">
        <v>227</v>
      </c>
      <c r="AA415" s="246" t="s">
        <v>227</v>
      </c>
      <c r="AB415" s="246" t="s">
        <v>227</v>
      </c>
      <c r="AC415" s="246" t="s">
        <v>227</v>
      </c>
      <c r="AD415" s="246" t="s">
        <v>229</v>
      </c>
      <c r="AE415" s="246" t="s">
        <v>229</v>
      </c>
      <c r="AF415" s="246" t="s">
        <v>227</v>
      </c>
      <c r="AG415" s="246" t="s">
        <v>229</v>
      </c>
      <c r="AH415" s="246" t="s">
        <v>227</v>
      </c>
      <c r="AI415" s="246" t="s">
        <v>227</v>
      </c>
      <c r="AJ415" s="246" t="s">
        <v>229</v>
      </c>
      <c r="AK415" s="246" t="s">
        <v>229</v>
      </c>
      <c r="AL415" s="246" t="s">
        <v>229</v>
      </c>
      <c r="AM415" s="246" t="s">
        <v>228</v>
      </c>
      <c r="AN415" s="246" t="s">
        <v>227</v>
      </c>
      <c r="AO415" s="246" t="s">
        <v>227</v>
      </c>
      <c r="AP415" s="246" t="s">
        <v>229</v>
      </c>
      <c r="AQ415" s="246"/>
      <c r="AR415" s="246"/>
      <c r="AS415" s="246"/>
      <c r="AT415" s="246"/>
      <c r="AU415" s="246"/>
      <c r="AV415" s="246"/>
      <c r="AW415" s="246"/>
      <c r="AX415" s="246"/>
      <c r="AY415" s="246"/>
      <c r="AZ415" s="246"/>
      <c r="BA415" s="246"/>
    </row>
    <row r="416" spans="1:53" x14ac:dyDescent="0.3">
      <c r="A416" s="246">
        <v>210069</v>
      </c>
      <c r="B416" s="246" t="s">
        <v>2163</v>
      </c>
      <c r="C416" s="246" t="s">
        <v>227</v>
      </c>
      <c r="D416" s="246" t="s">
        <v>229</v>
      </c>
      <c r="E416" s="246" t="s">
        <v>227</v>
      </c>
      <c r="F416" s="246" t="s">
        <v>228</v>
      </c>
      <c r="G416" s="246" t="s">
        <v>227</v>
      </c>
      <c r="H416" s="246" t="s">
        <v>229</v>
      </c>
      <c r="I416" s="246" t="s">
        <v>227</v>
      </c>
      <c r="J416" s="246" t="s">
        <v>227</v>
      </c>
      <c r="K416" s="246" t="s">
        <v>229</v>
      </c>
      <c r="L416" s="246" t="s">
        <v>227</v>
      </c>
      <c r="M416" s="246" t="s">
        <v>229</v>
      </c>
      <c r="N416" s="246" t="s">
        <v>227</v>
      </c>
      <c r="O416" s="246" t="s">
        <v>229</v>
      </c>
      <c r="P416" s="246" t="s">
        <v>227</v>
      </c>
      <c r="Q416" s="246" t="s">
        <v>229</v>
      </c>
      <c r="R416" s="246" t="s">
        <v>229</v>
      </c>
      <c r="S416" s="246" t="s">
        <v>229</v>
      </c>
      <c r="T416" s="246" t="s">
        <v>229</v>
      </c>
      <c r="U416" s="246" t="s">
        <v>229</v>
      </c>
      <c r="V416" s="246" t="s">
        <v>229</v>
      </c>
      <c r="W416" s="246" t="s">
        <v>227</v>
      </c>
      <c r="X416" s="246" t="s">
        <v>229</v>
      </c>
      <c r="Y416" s="246" t="s">
        <v>229</v>
      </c>
      <c r="Z416" s="246" t="s">
        <v>229</v>
      </c>
      <c r="AA416" s="246" t="s">
        <v>227</v>
      </c>
      <c r="AB416" s="246" t="s">
        <v>229</v>
      </c>
      <c r="AC416" s="246" t="s">
        <v>229</v>
      </c>
      <c r="AD416" s="246" t="s">
        <v>227</v>
      </c>
      <c r="AE416" s="246" t="s">
        <v>227</v>
      </c>
      <c r="AF416" s="246" t="s">
        <v>229</v>
      </c>
      <c r="AG416" s="246" t="s">
        <v>227</v>
      </c>
      <c r="AH416" s="246" t="s">
        <v>229</v>
      </c>
      <c r="AI416" s="246" t="s">
        <v>229</v>
      </c>
      <c r="AJ416" s="246" t="s">
        <v>229</v>
      </c>
      <c r="AK416" s="246" t="s">
        <v>227</v>
      </c>
      <c r="AL416" s="246" t="s">
        <v>229</v>
      </c>
      <c r="AM416" s="246" t="s">
        <v>229</v>
      </c>
      <c r="AN416" s="246" t="s">
        <v>227</v>
      </c>
      <c r="AO416" s="246" t="s">
        <v>229</v>
      </c>
      <c r="AP416" s="246" t="s">
        <v>227</v>
      </c>
      <c r="AQ416" s="246"/>
      <c r="AR416" s="246"/>
      <c r="AS416" s="246"/>
      <c r="AT416" s="246"/>
      <c r="AU416" s="246"/>
      <c r="AV416" s="246"/>
      <c r="AW416" s="246"/>
      <c r="AX416" s="246"/>
      <c r="AY416" s="246"/>
      <c r="AZ416" s="246"/>
      <c r="BA416" s="246"/>
    </row>
    <row r="417" spans="1:53" x14ac:dyDescent="0.3">
      <c r="A417" s="246">
        <v>210081</v>
      </c>
      <c r="B417" s="246" t="s">
        <v>2163</v>
      </c>
      <c r="C417" s="246" t="s">
        <v>227</v>
      </c>
      <c r="D417" s="246" t="s">
        <v>227</v>
      </c>
      <c r="E417" s="246" t="s">
        <v>227</v>
      </c>
      <c r="F417" s="246" t="s">
        <v>229</v>
      </c>
      <c r="G417" s="246" t="s">
        <v>227</v>
      </c>
      <c r="H417" s="246" t="s">
        <v>229</v>
      </c>
      <c r="I417" s="246" t="s">
        <v>229</v>
      </c>
      <c r="J417" s="246" t="s">
        <v>227</v>
      </c>
      <c r="K417" s="246" t="s">
        <v>227</v>
      </c>
      <c r="L417" s="246" t="s">
        <v>227</v>
      </c>
      <c r="M417" s="246" t="s">
        <v>227</v>
      </c>
      <c r="N417" s="246" t="s">
        <v>227</v>
      </c>
      <c r="O417" s="246" t="s">
        <v>229</v>
      </c>
      <c r="P417" s="246" t="s">
        <v>229</v>
      </c>
      <c r="Q417" s="246" t="s">
        <v>227</v>
      </c>
      <c r="R417" s="246" t="s">
        <v>227</v>
      </c>
      <c r="S417" s="246" t="s">
        <v>227</v>
      </c>
      <c r="T417" s="246" t="s">
        <v>229</v>
      </c>
      <c r="U417" s="246" t="s">
        <v>227</v>
      </c>
      <c r="V417" s="246" t="s">
        <v>229</v>
      </c>
      <c r="W417" s="246" t="s">
        <v>227</v>
      </c>
      <c r="X417" s="246" t="s">
        <v>227</v>
      </c>
      <c r="Y417" s="246" t="s">
        <v>227</v>
      </c>
      <c r="Z417" s="246" t="s">
        <v>229</v>
      </c>
      <c r="AA417" s="246" t="s">
        <v>229</v>
      </c>
      <c r="AB417" s="246" t="s">
        <v>227</v>
      </c>
      <c r="AC417" s="246" t="s">
        <v>229</v>
      </c>
      <c r="AD417" s="246" t="s">
        <v>227</v>
      </c>
      <c r="AE417" s="246" t="s">
        <v>227</v>
      </c>
      <c r="AF417" s="246" t="s">
        <v>229</v>
      </c>
      <c r="AG417" s="246" t="s">
        <v>229</v>
      </c>
      <c r="AH417" s="246" t="s">
        <v>228</v>
      </c>
      <c r="AI417" s="246" t="s">
        <v>228</v>
      </c>
      <c r="AJ417" s="246" t="s">
        <v>228</v>
      </c>
      <c r="AK417" s="246" t="s">
        <v>229</v>
      </c>
      <c r="AL417" s="246" t="s">
        <v>228</v>
      </c>
      <c r="AM417" s="246" t="s">
        <v>228</v>
      </c>
      <c r="AN417" s="246" t="s">
        <v>228</v>
      </c>
      <c r="AO417" s="246" t="s">
        <v>228</v>
      </c>
      <c r="AP417" s="246" t="s">
        <v>228</v>
      </c>
      <c r="AQ417" s="246"/>
      <c r="AR417" s="246"/>
      <c r="AS417" s="246"/>
      <c r="AT417" s="246"/>
      <c r="AU417" s="246"/>
      <c r="AV417" s="246"/>
      <c r="AW417" s="246"/>
      <c r="AX417" s="246"/>
      <c r="AY417" s="246"/>
      <c r="AZ417" s="246"/>
      <c r="BA417" s="246"/>
    </row>
    <row r="418" spans="1:53" x14ac:dyDescent="0.3">
      <c r="A418" s="246">
        <v>210086</v>
      </c>
      <c r="B418" s="246" t="s">
        <v>2163</v>
      </c>
      <c r="C418" s="246" t="s">
        <v>229</v>
      </c>
      <c r="D418" s="246" t="s">
        <v>227</v>
      </c>
      <c r="E418" s="246" t="s">
        <v>227</v>
      </c>
      <c r="F418" s="246" t="s">
        <v>229</v>
      </c>
      <c r="G418" s="246" t="s">
        <v>227</v>
      </c>
      <c r="H418" s="246" t="s">
        <v>229</v>
      </c>
      <c r="I418" s="246" t="s">
        <v>229</v>
      </c>
      <c r="J418" s="246" t="s">
        <v>229</v>
      </c>
      <c r="K418" s="246" t="s">
        <v>229</v>
      </c>
      <c r="L418" s="246" t="s">
        <v>229</v>
      </c>
      <c r="M418" s="246" t="s">
        <v>229</v>
      </c>
      <c r="N418" s="246" t="s">
        <v>229</v>
      </c>
      <c r="O418" s="246" t="s">
        <v>229</v>
      </c>
      <c r="P418" s="246" t="s">
        <v>229</v>
      </c>
      <c r="Q418" s="246" t="s">
        <v>229</v>
      </c>
      <c r="R418" s="246" t="s">
        <v>229</v>
      </c>
      <c r="S418" s="246" t="s">
        <v>229</v>
      </c>
      <c r="T418" s="246" t="s">
        <v>229</v>
      </c>
      <c r="U418" s="246" t="s">
        <v>229</v>
      </c>
      <c r="V418" s="246" t="s">
        <v>229</v>
      </c>
      <c r="W418" s="246" t="s">
        <v>227</v>
      </c>
      <c r="X418" s="246" t="s">
        <v>229</v>
      </c>
      <c r="Y418" s="246" t="s">
        <v>227</v>
      </c>
      <c r="Z418" s="246" t="s">
        <v>229</v>
      </c>
      <c r="AA418" s="246" t="s">
        <v>227</v>
      </c>
      <c r="AB418" s="246" t="s">
        <v>227</v>
      </c>
      <c r="AC418" s="246" t="s">
        <v>229</v>
      </c>
      <c r="AD418" s="246" t="s">
        <v>229</v>
      </c>
      <c r="AE418" s="246" t="s">
        <v>229</v>
      </c>
      <c r="AF418" s="246" t="s">
        <v>229</v>
      </c>
      <c r="AG418" s="246" t="s">
        <v>228</v>
      </c>
      <c r="AH418" s="246" t="s">
        <v>228</v>
      </c>
      <c r="AI418" s="246" t="s">
        <v>228</v>
      </c>
      <c r="AJ418" s="246" t="s">
        <v>228</v>
      </c>
      <c r="AK418" s="246" t="s">
        <v>228</v>
      </c>
      <c r="AL418" s="246" t="s">
        <v>228</v>
      </c>
      <c r="AM418" s="246" t="s">
        <v>228</v>
      </c>
      <c r="AN418" s="246" t="s">
        <v>228</v>
      </c>
      <c r="AO418" s="246" t="s">
        <v>228</v>
      </c>
      <c r="AP418" s="246" t="s">
        <v>228</v>
      </c>
      <c r="AQ418" s="246"/>
      <c r="AR418" s="246"/>
      <c r="AS418" s="246"/>
      <c r="AT418" s="246"/>
      <c r="AU418" s="246"/>
      <c r="AV418" s="246"/>
      <c r="AW418" s="246"/>
      <c r="AX418" s="246"/>
      <c r="AY418" s="246"/>
      <c r="AZ418" s="246"/>
      <c r="BA418" s="246"/>
    </row>
    <row r="419" spans="1:53" x14ac:dyDescent="0.3">
      <c r="A419" s="246">
        <v>210089</v>
      </c>
      <c r="B419" s="246" t="s">
        <v>2163</v>
      </c>
      <c r="C419" s="246" t="s">
        <v>229</v>
      </c>
      <c r="D419" s="246" t="s">
        <v>229</v>
      </c>
      <c r="E419" s="246" t="s">
        <v>229</v>
      </c>
      <c r="F419" s="246" t="s">
        <v>227</v>
      </c>
      <c r="G419" s="246" t="s">
        <v>227</v>
      </c>
      <c r="H419" s="246" t="s">
        <v>227</v>
      </c>
      <c r="I419" s="246" t="s">
        <v>227</v>
      </c>
      <c r="J419" s="246" t="s">
        <v>229</v>
      </c>
      <c r="K419" s="246" t="s">
        <v>229</v>
      </c>
      <c r="L419" s="246" t="s">
        <v>227</v>
      </c>
      <c r="M419" s="246" t="s">
        <v>227</v>
      </c>
      <c r="N419" s="246" t="s">
        <v>229</v>
      </c>
      <c r="O419" s="246" t="s">
        <v>229</v>
      </c>
      <c r="P419" s="246" t="s">
        <v>227</v>
      </c>
      <c r="Q419" s="246" t="s">
        <v>229</v>
      </c>
      <c r="R419" s="246" t="s">
        <v>227</v>
      </c>
      <c r="S419" s="246" t="s">
        <v>229</v>
      </c>
      <c r="T419" s="246" t="s">
        <v>227</v>
      </c>
      <c r="U419" s="246" t="s">
        <v>229</v>
      </c>
      <c r="V419" s="246" t="s">
        <v>229</v>
      </c>
      <c r="W419" s="246" t="s">
        <v>227</v>
      </c>
      <c r="X419" s="246" t="s">
        <v>227</v>
      </c>
      <c r="Y419" s="246" t="s">
        <v>229</v>
      </c>
      <c r="Z419" s="246" t="s">
        <v>229</v>
      </c>
      <c r="AA419" s="246" t="s">
        <v>229</v>
      </c>
      <c r="AB419" s="246" t="s">
        <v>229</v>
      </c>
      <c r="AC419" s="246" t="s">
        <v>229</v>
      </c>
      <c r="AD419" s="246" t="s">
        <v>229</v>
      </c>
      <c r="AE419" s="246" t="s">
        <v>228</v>
      </c>
      <c r="AF419" s="246" t="s">
        <v>229</v>
      </c>
      <c r="AG419" s="246" t="s">
        <v>229</v>
      </c>
      <c r="AH419" s="246" t="s">
        <v>229</v>
      </c>
      <c r="AI419" s="246" t="s">
        <v>227</v>
      </c>
      <c r="AJ419" s="246" t="s">
        <v>229</v>
      </c>
      <c r="AK419" s="246" t="s">
        <v>229</v>
      </c>
      <c r="AL419" s="246" t="s">
        <v>227</v>
      </c>
      <c r="AM419" s="246" t="s">
        <v>227</v>
      </c>
      <c r="AN419" s="246" t="s">
        <v>227</v>
      </c>
      <c r="AO419" s="246" t="s">
        <v>227</v>
      </c>
      <c r="AP419" s="246" t="s">
        <v>227</v>
      </c>
      <c r="AQ419" s="246"/>
      <c r="AR419" s="246"/>
      <c r="AS419" s="246"/>
      <c r="AT419" s="246"/>
      <c r="AU419" s="246"/>
      <c r="AV419" s="246"/>
      <c r="AW419" s="246"/>
      <c r="AX419" s="246"/>
      <c r="AY419" s="246"/>
      <c r="AZ419" s="246"/>
      <c r="BA419" s="246"/>
    </row>
    <row r="420" spans="1:53" x14ac:dyDescent="0.3">
      <c r="A420" s="246">
        <v>210100</v>
      </c>
      <c r="B420" s="246" t="s">
        <v>2163</v>
      </c>
      <c r="C420" s="246" t="s">
        <v>227</v>
      </c>
      <c r="D420" s="246" t="s">
        <v>228</v>
      </c>
      <c r="E420" s="246" t="s">
        <v>229</v>
      </c>
      <c r="F420" s="246" t="s">
        <v>228</v>
      </c>
      <c r="G420" s="246" t="s">
        <v>227</v>
      </c>
      <c r="H420" s="246" t="s">
        <v>228</v>
      </c>
      <c r="I420" s="246" t="s">
        <v>229</v>
      </c>
      <c r="J420" s="246" t="s">
        <v>229</v>
      </c>
      <c r="K420" s="246" t="s">
        <v>229</v>
      </c>
      <c r="L420" s="246" t="s">
        <v>229</v>
      </c>
      <c r="M420" s="246" t="s">
        <v>227</v>
      </c>
      <c r="N420" s="246" t="s">
        <v>227</v>
      </c>
      <c r="O420" s="246" t="s">
        <v>229</v>
      </c>
      <c r="P420" s="246" t="s">
        <v>227</v>
      </c>
      <c r="Q420" s="246" t="s">
        <v>227</v>
      </c>
      <c r="R420" s="246" t="s">
        <v>227</v>
      </c>
      <c r="S420" s="246" t="s">
        <v>227</v>
      </c>
      <c r="T420" s="246" t="s">
        <v>229</v>
      </c>
      <c r="U420" s="246" t="s">
        <v>227</v>
      </c>
      <c r="V420" s="246" t="s">
        <v>227</v>
      </c>
      <c r="W420" s="246" t="s">
        <v>227</v>
      </c>
      <c r="X420" s="246" t="s">
        <v>229</v>
      </c>
      <c r="Y420" s="246" t="s">
        <v>227</v>
      </c>
      <c r="Z420" s="246" t="s">
        <v>229</v>
      </c>
      <c r="AA420" s="246" t="s">
        <v>227</v>
      </c>
      <c r="AB420" s="246" t="s">
        <v>227</v>
      </c>
      <c r="AC420" s="246" t="s">
        <v>227</v>
      </c>
      <c r="AD420" s="246" t="s">
        <v>229</v>
      </c>
      <c r="AE420" s="246" t="s">
        <v>227</v>
      </c>
      <c r="AF420" s="246" t="s">
        <v>229</v>
      </c>
      <c r="AG420" s="246" t="s">
        <v>228</v>
      </c>
      <c r="AH420" s="246" t="s">
        <v>228</v>
      </c>
      <c r="AI420" s="246" t="s">
        <v>228</v>
      </c>
      <c r="AJ420" s="246" t="s">
        <v>228</v>
      </c>
      <c r="AK420" s="246" t="s">
        <v>228</v>
      </c>
      <c r="AL420" s="246" t="s">
        <v>228</v>
      </c>
      <c r="AM420" s="246" t="s">
        <v>228</v>
      </c>
      <c r="AN420" s="246" t="s">
        <v>228</v>
      </c>
      <c r="AO420" s="246" t="s">
        <v>228</v>
      </c>
      <c r="AP420" s="246" t="s">
        <v>228</v>
      </c>
      <c r="AQ420" s="246"/>
      <c r="AR420" s="246"/>
      <c r="AS420" s="246"/>
      <c r="AT420" s="246"/>
      <c r="AU420" s="246"/>
      <c r="AV420" s="246"/>
      <c r="AW420" s="246"/>
      <c r="AX420" s="246"/>
      <c r="AY420" s="246"/>
      <c r="AZ420" s="246"/>
      <c r="BA420" s="246"/>
    </row>
    <row r="421" spans="1:53" x14ac:dyDescent="0.3">
      <c r="A421" s="246">
        <v>210129</v>
      </c>
      <c r="B421" s="246" t="s">
        <v>2163</v>
      </c>
      <c r="C421" s="246" t="s">
        <v>229</v>
      </c>
      <c r="D421" s="246" t="s">
        <v>229</v>
      </c>
      <c r="E421" s="246" t="s">
        <v>229</v>
      </c>
      <c r="F421" s="246" t="s">
        <v>228</v>
      </c>
      <c r="G421" s="246" t="s">
        <v>227</v>
      </c>
      <c r="H421" s="246" t="s">
        <v>227</v>
      </c>
      <c r="I421" s="246" t="s">
        <v>227</v>
      </c>
      <c r="J421" s="246" t="s">
        <v>229</v>
      </c>
      <c r="K421" s="246" t="s">
        <v>229</v>
      </c>
      <c r="L421" s="246" t="s">
        <v>229</v>
      </c>
      <c r="M421" s="246" t="s">
        <v>229</v>
      </c>
      <c r="N421" s="246" t="s">
        <v>229</v>
      </c>
      <c r="O421" s="246" t="s">
        <v>229</v>
      </c>
      <c r="P421" s="246" t="s">
        <v>227</v>
      </c>
      <c r="Q421" s="246" t="s">
        <v>227</v>
      </c>
      <c r="R421" s="246" t="s">
        <v>227</v>
      </c>
      <c r="S421" s="246" t="s">
        <v>229</v>
      </c>
      <c r="T421" s="246" t="s">
        <v>227</v>
      </c>
      <c r="U421" s="246" t="s">
        <v>227</v>
      </c>
      <c r="V421" s="246" t="s">
        <v>229</v>
      </c>
      <c r="W421" s="246" t="s">
        <v>229</v>
      </c>
      <c r="X421" s="246" t="s">
        <v>227</v>
      </c>
      <c r="Y421" s="246" t="s">
        <v>229</v>
      </c>
      <c r="Z421" s="246" t="s">
        <v>227</v>
      </c>
      <c r="AA421" s="246" t="s">
        <v>227</v>
      </c>
      <c r="AB421" s="246" t="s">
        <v>227</v>
      </c>
      <c r="AC421" s="246" t="s">
        <v>229</v>
      </c>
      <c r="AD421" s="246" t="s">
        <v>229</v>
      </c>
      <c r="AE421" s="246" t="s">
        <v>227</v>
      </c>
      <c r="AF421" s="246" t="s">
        <v>229</v>
      </c>
      <c r="AG421" s="246" t="s">
        <v>229</v>
      </c>
      <c r="AH421" s="246" t="s">
        <v>229</v>
      </c>
      <c r="AI421" s="246" t="s">
        <v>229</v>
      </c>
      <c r="AJ421" s="246" t="s">
        <v>229</v>
      </c>
      <c r="AK421" s="246" t="s">
        <v>229</v>
      </c>
      <c r="AL421" s="246" t="s">
        <v>229</v>
      </c>
      <c r="AM421" s="246" t="s">
        <v>229</v>
      </c>
      <c r="AN421" s="246" t="s">
        <v>229</v>
      </c>
      <c r="AO421" s="246" t="s">
        <v>229</v>
      </c>
      <c r="AP421" s="246" t="s">
        <v>229</v>
      </c>
      <c r="AQ421" s="246"/>
      <c r="AR421" s="246"/>
      <c r="AS421" s="246"/>
      <c r="AT421" s="246"/>
      <c r="AU421" s="246"/>
      <c r="AV421" s="246"/>
      <c r="AW421" s="246"/>
      <c r="AX421" s="246"/>
      <c r="AY421" s="246"/>
      <c r="AZ421" s="246"/>
      <c r="BA421" s="246"/>
    </row>
    <row r="422" spans="1:53" x14ac:dyDescent="0.3">
      <c r="A422" s="246">
        <v>210156</v>
      </c>
      <c r="B422" s="246" t="s">
        <v>2163</v>
      </c>
      <c r="C422" s="246" t="s">
        <v>229</v>
      </c>
      <c r="D422" s="246" t="s">
        <v>229</v>
      </c>
      <c r="E422" s="246" t="s">
        <v>229</v>
      </c>
      <c r="F422" s="246" t="s">
        <v>229</v>
      </c>
      <c r="G422" s="246" t="s">
        <v>227</v>
      </c>
      <c r="H422" s="246" t="s">
        <v>227</v>
      </c>
      <c r="I422" s="246" t="s">
        <v>229</v>
      </c>
      <c r="J422" s="246" t="s">
        <v>229</v>
      </c>
      <c r="K422" s="246" t="s">
        <v>229</v>
      </c>
      <c r="L422" s="246" t="s">
        <v>229</v>
      </c>
      <c r="M422" s="246" t="s">
        <v>227</v>
      </c>
      <c r="N422" s="246" t="s">
        <v>229</v>
      </c>
      <c r="O422" s="246" t="s">
        <v>229</v>
      </c>
      <c r="P422" s="246" t="s">
        <v>227</v>
      </c>
      <c r="Q422" s="246" t="s">
        <v>229</v>
      </c>
      <c r="R422" s="246" t="s">
        <v>227</v>
      </c>
      <c r="S422" s="246" t="s">
        <v>229</v>
      </c>
      <c r="T422" s="246" t="s">
        <v>227</v>
      </c>
      <c r="U422" s="246" t="s">
        <v>229</v>
      </c>
      <c r="V422" s="246" t="s">
        <v>229</v>
      </c>
      <c r="W422" s="246" t="s">
        <v>229</v>
      </c>
      <c r="X422" s="246" t="s">
        <v>229</v>
      </c>
      <c r="Y422" s="246" t="s">
        <v>227</v>
      </c>
      <c r="Z422" s="246" t="s">
        <v>227</v>
      </c>
      <c r="AA422" s="246" t="s">
        <v>229</v>
      </c>
      <c r="AB422" s="246" t="s">
        <v>227</v>
      </c>
      <c r="AC422" s="246" t="s">
        <v>227</v>
      </c>
      <c r="AD422" s="246" t="s">
        <v>227</v>
      </c>
      <c r="AE422" s="246" t="s">
        <v>227</v>
      </c>
      <c r="AF422" s="246" t="s">
        <v>227</v>
      </c>
      <c r="AG422" s="246" t="s">
        <v>229</v>
      </c>
      <c r="AH422" s="246" t="s">
        <v>229</v>
      </c>
      <c r="AI422" s="246" t="s">
        <v>229</v>
      </c>
      <c r="AJ422" s="246" t="s">
        <v>229</v>
      </c>
      <c r="AK422" s="246" t="s">
        <v>229</v>
      </c>
      <c r="AL422" s="246" t="s">
        <v>228</v>
      </c>
      <c r="AM422" s="246" t="s">
        <v>228</v>
      </c>
      <c r="AN422" s="246" t="s">
        <v>228</v>
      </c>
      <c r="AO422" s="246" t="s">
        <v>228</v>
      </c>
      <c r="AP422" s="246" t="s">
        <v>228</v>
      </c>
      <c r="AQ422" s="246"/>
      <c r="AR422" s="246"/>
      <c r="AS422" s="246"/>
      <c r="AT422" s="246"/>
      <c r="AU422" s="246"/>
      <c r="AV422" s="246"/>
      <c r="AW422" s="246"/>
      <c r="AX422" s="246"/>
      <c r="AY422" s="246"/>
      <c r="AZ422" s="246"/>
      <c r="BA422" s="246"/>
    </row>
    <row r="423" spans="1:53" x14ac:dyDescent="0.3">
      <c r="A423" s="246">
        <v>210203</v>
      </c>
      <c r="B423" s="246" t="s">
        <v>2163</v>
      </c>
      <c r="C423" s="246" t="s">
        <v>227</v>
      </c>
      <c r="D423" s="246" t="s">
        <v>227</v>
      </c>
      <c r="E423" s="246" t="s">
        <v>229</v>
      </c>
      <c r="F423" s="246" t="s">
        <v>227</v>
      </c>
      <c r="G423" s="246" t="s">
        <v>229</v>
      </c>
      <c r="H423" s="246" t="s">
        <v>227</v>
      </c>
      <c r="I423" s="246" t="s">
        <v>227</v>
      </c>
      <c r="J423" s="246" t="s">
        <v>227</v>
      </c>
      <c r="K423" s="246" t="s">
        <v>227</v>
      </c>
      <c r="L423" s="246" t="s">
        <v>229</v>
      </c>
      <c r="M423" s="246" t="s">
        <v>227</v>
      </c>
      <c r="N423" s="246" t="s">
        <v>227</v>
      </c>
      <c r="O423" s="246" t="s">
        <v>227</v>
      </c>
      <c r="P423" s="246" t="s">
        <v>229</v>
      </c>
      <c r="Q423" s="246" t="s">
        <v>227</v>
      </c>
      <c r="R423" s="246" t="s">
        <v>229</v>
      </c>
      <c r="S423" s="246" t="s">
        <v>227</v>
      </c>
      <c r="T423" s="246" t="s">
        <v>229</v>
      </c>
      <c r="U423" s="246" t="s">
        <v>229</v>
      </c>
      <c r="V423" s="246" t="s">
        <v>227</v>
      </c>
      <c r="W423" s="246" t="s">
        <v>227</v>
      </c>
      <c r="X423" s="246" t="s">
        <v>227</v>
      </c>
      <c r="Y423" s="246" t="s">
        <v>229</v>
      </c>
      <c r="Z423" s="246" t="s">
        <v>229</v>
      </c>
      <c r="AA423" s="246" t="s">
        <v>227</v>
      </c>
      <c r="AB423" s="246" t="s">
        <v>227</v>
      </c>
      <c r="AC423" s="246" t="s">
        <v>229</v>
      </c>
      <c r="AD423" s="246" t="s">
        <v>229</v>
      </c>
      <c r="AE423" s="246" t="s">
        <v>227</v>
      </c>
      <c r="AF423" s="246" t="s">
        <v>229</v>
      </c>
      <c r="AG423" s="246" t="s">
        <v>228</v>
      </c>
      <c r="AH423" s="246" t="s">
        <v>228</v>
      </c>
      <c r="AI423" s="246" t="s">
        <v>229</v>
      </c>
      <c r="AJ423" s="246" t="s">
        <v>228</v>
      </c>
      <c r="AK423" s="246" t="s">
        <v>229</v>
      </c>
      <c r="AL423" s="246" t="s">
        <v>228</v>
      </c>
      <c r="AM423" s="246" t="s">
        <v>228</v>
      </c>
      <c r="AN423" s="246" t="s">
        <v>228</v>
      </c>
      <c r="AO423" s="246" t="s">
        <v>228</v>
      </c>
      <c r="AP423" s="246" t="s">
        <v>228</v>
      </c>
      <c r="AQ423" s="246"/>
      <c r="AR423" s="246"/>
      <c r="AS423" s="246"/>
      <c r="AT423" s="246"/>
      <c r="AU423" s="246"/>
      <c r="AV423" s="246"/>
      <c r="AW423" s="246"/>
      <c r="AX423" s="246"/>
      <c r="AY423" s="246"/>
      <c r="AZ423" s="246"/>
      <c r="BA423" s="246"/>
    </row>
    <row r="424" spans="1:53" x14ac:dyDescent="0.3">
      <c r="A424" s="246">
        <v>210233</v>
      </c>
      <c r="B424" s="246" t="s">
        <v>2163</v>
      </c>
      <c r="C424" s="246" t="s">
        <v>227</v>
      </c>
      <c r="D424" s="246" t="s">
        <v>229</v>
      </c>
      <c r="E424" s="246" t="s">
        <v>229</v>
      </c>
      <c r="F424" s="246" t="s">
        <v>227</v>
      </c>
      <c r="G424" s="246" t="s">
        <v>229</v>
      </c>
      <c r="H424" s="246" t="s">
        <v>229</v>
      </c>
      <c r="I424" s="246" t="s">
        <v>229</v>
      </c>
      <c r="J424" s="246" t="s">
        <v>227</v>
      </c>
      <c r="K424" s="246" t="s">
        <v>229</v>
      </c>
      <c r="L424" s="246" t="s">
        <v>229</v>
      </c>
      <c r="M424" s="246" t="s">
        <v>227</v>
      </c>
      <c r="N424" s="246" t="s">
        <v>229</v>
      </c>
      <c r="O424" s="246" t="s">
        <v>227</v>
      </c>
      <c r="P424" s="246" t="s">
        <v>229</v>
      </c>
      <c r="Q424" s="246" t="s">
        <v>227</v>
      </c>
      <c r="R424" s="246" t="s">
        <v>229</v>
      </c>
      <c r="S424" s="246" t="s">
        <v>227</v>
      </c>
      <c r="T424" s="246" t="s">
        <v>227</v>
      </c>
      <c r="U424" s="246" t="s">
        <v>227</v>
      </c>
      <c r="V424" s="246" t="s">
        <v>227</v>
      </c>
      <c r="W424" s="246" t="s">
        <v>227</v>
      </c>
      <c r="X424" s="246" t="s">
        <v>229</v>
      </c>
      <c r="Y424" s="246" t="s">
        <v>227</v>
      </c>
      <c r="Z424" s="246" t="s">
        <v>227</v>
      </c>
      <c r="AA424" s="246" t="s">
        <v>227</v>
      </c>
      <c r="AB424" s="246" t="s">
        <v>229</v>
      </c>
      <c r="AC424" s="246" t="s">
        <v>227</v>
      </c>
      <c r="AD424" s="246" t="s">
        <v>229</v>
      </c>
      <c r="AE424" s="246" t="s">
        <v>227</v>
      </c>
      <c r="AF424" s="246" t="s">
        <v>227</v>
      </c>
      <c r="AG424" s="246" t="s">
        <v>229</v>
      </c>
      <c r="AH424" s="246" t="s">
        <v>227</v>
      </c>
      <c r="AI424" s="246" t="s">
        <v>227</v>
      </c>
      <c r="AJ424" s="246" t="s">
        <v>229</v>
      </c>
      <c r="AK424" s="246" t="s">
        <v>227</v>
      </c>
      <c r="AL424" s="246" t="s">
        <v>227</v>
      </c>
      <c r="AM424" s="246" t="s">
        <v>227</v>
      </c>
      <c r="AN424" s="246" t="s">
        <v>227</v>
      </c>
      <c r="AO424" s="246" t="s">
        <v>229</v>
      </c>
      <c r="AP424" s="246" t="s">
        <v>227</v>
      </c>
      <c r="AQ424" s="246"/>
      <c r="AR424" s="246"/>
      <c r="AS424" s="246"/>
      <c r="AT424" s="246"/>
      <c r="AU424" s="246"/>
      <c r="AV424" s="246"/>
      <c r="AW424" s="246"/>
      <c r="AX424" s="246"/>
      <c r="AY424" s="246"/>
      <c r="AZ424" s="246"/>
      <c r="BA424" s="246"/>
    </row>
    <row r="425" spans="1:53" x14ac:dyDescent="0.3">
      <c r="A425" s="246">
        <v>210242</v>
      </c>
      <c r="B425" s="246" t="s">
        <v>2163</v>
      </c>
      <c r="C425" s="246" t="s">
        <v>229</v>
      </c>
      <c r="D425" s="246" t="s">
        <v>229</v>
      </c>
      <c r="E425" s="246" t="s">
        <v>227</v>
      </c>
      <c r="F425" s="246" t="s">
        <v>228</v>
      </c>
      <c r="G425" s="246" t="s">
        <v>228</v>
      </c>
      <c r="H425" s="246" t="s">
        <v>229</v>
      </c>
      <c r="I425" s="246" t="s">
        <v>229</v>
      </c>
      <c r="J425" s="246" t="s">
        <v>227</v>
      </c>
      <c r="K425" s="246" t="s">
        <v>229</v>
      </c>
      <c r="L425" s="246" t="s">
        <v>228</v>
      </c>
      <c r="M425" s="246" t="s">
        <v>229</v>
      </c>
      <c r="N425" s="246" t="s">
        <v>229</v>
      </c>
      <c r="O425" s="246" t="s">
        <v>228</v>
      </c>
      <c r="P425" s="246" t="s">
        <v>227</v>
      </c>
      <c r="Q425" s="246" t="s">
        <v>229</v>
      </c>
      <c r="R425" s="246" t="s">
        <v>228</v>
      </c>
      <c r="S425" s="246" t="s">
        <v>227</v>
      </c>
      <c r="T425" s="246" t="s">
        <v>229</v>
      </c>
      <c r="U425" s="246" t="s">
        <v>229</v>
      </c>
      <c r="V425" s="246" t="s">
        <v>229</v>
      </c>
      <c r="W425" s="246" t="s">
        <v>229</v>
      </c>
      <c r="X425" s="246" t="s">
        <v>227</v>
      </c>
      <c r="Y425" s="246" t="s">
        <v>227</v>
      </c>
      <c r="Z425" s="246" t="s">
        <v>229</v>
      </c>
      <c r="AA425" s="246" t="s">
        <v>229</v>
      </c>
      <c r="AB425" s="246" t="s">
        <v>227</v>
      </c>
      <c r="AC425" s="246" t="s">
        <v>229</v>
      </c>
      <c r="AD425" s="246" t="s">
        <v>229</v>
      </c>
      <c r="AE425" s="246" t="s">
        <v>227</v>
      </c>
      <c r="AF425" s="246" t="s">
        <v>229</v>
      </c>
      <c r="AG425" s="246" t="s">
        <v>229</v>
      </c>
      <c r="AH425" s="246" t="s">
        <v>229</v>
      </c>
      <c r="AI425" s="246" t="s">
        <v>227</v>
      </c>
      <c r="AJ425" s="246" t="s">
        <v>229</v>
      </c>
      <c r="AK425" s="246" t="s">
        <v>228</v>
      </c>
      <c r="AL425" s="246" t="s">
        <v>227</v>
      </c>
      <c r="AM425" s="246" t="s">
        <v>227</v>
      </c>
      <c r="AN425" s="246" t="s">
        <v>227</v>
      </c>
      <c r="AO425" s="246" t="s">
        <v>227</v>
      </c>
      <c r="AP425" s="246" t="s">
        <v>229</v>
      </c>
      <c r="AQ425" s="246"/>
      <c r="AR425" s="246"/>
      <c r="AS425" s="246"/>
      <c r="AT425" s="246"/>
      <c r="AU425" s="246"/>
      <c r="AV425" s="246"/>
      <c r="AW425" s="246"/>
      <c r="AX425" s="246"/>
      <c r="AY425" s="246"/>
      <c r="AZ425" s="246"/>
      <c r="BA425" s="246"/>
    </row>
    <row r="426" spans="1:53" x14ac:dyDescent="0.3">
      <c r="A426" s="246">
        <v>210256</v>
      </c>
      <c r="B426" s="246" t="s">
        <v>2163</v>
      </c>
      <c r="C426" s="246" t="s">
        <v>229</v>
      </c>
      <c r="D426" s="246" t="s">
        <v>229</v>
      </c>
      <c r="E426" s="246" t="s">
        <v>229</v>
      </c>
      <c r="F426" s="246" t="s">
        <v>229</v>
      </c>
      <c r="G426" s="246" t="s">
        <v>229</v>
      </c>
      <c r="H426" s="246" t="s">
        <v>227</v>
      </c>
      <c r="I426" s="246" t="s">
        <v>229</v>
      </c>
      <c r="J426" s="246" t="s">
        <v>227</v>
      </c>
      <c r="K426" s="246" t="s">
        <v>229</v>
      </c>
      <c r="L426" s="246" t="s">
        <v>229</v>
      </c>
      <c r="M426" s="246" t="s">
        <v>229</v>
      </c>
      <c r="N426" s="246" t="s">
        <v>229</v>
      </c>
      <c r="O426" s="246" t="s">
        <v>229</v>
      </c>
      <c r="P426" s="246" t="s">
        <v>229</v>
      </c>
      <c r="Q426" s="246" t="s">
        <v>227</v>
      </c>
      <c r="R426" s="246" t="s">
        <v>227</v>
      </c>
      <c r="S426" s="246" t="s">
        <v>227</v>
      </c>
      <c r="T426" s="246" t="s">
        <v>227</v>
      </c>
      <c r="U426" s="246" t="s">
        <v>229</v>
      </c>
      <c r="V426" s="246" t="s">
        <v>229</v>
      </c>
      <c r="W426" s="246" t="s">
        <v>227</v>
      </c>
      <c r="X426" s="246" t="s">
        <v>227</v>
      </c>
      <c r="Y426" s="246" t="s">
        <v>228</v>
      </c>
      <c r="Z426" s="246" t="s">
        <v>227</v>
      </c>
      <c r="AA426" s="246" t="s">
        <v>228</v>
      </c>
      <c r="AB426" s="246" t="s">
        <v>229</v>
      </c>
      <c r="AC426" s="246" t="s">
        <v>227</v>
      </c>
      <c r="AD426" s="246" t="s">
        <v>227</v>
      </c>
      <c r="AE426" s="246" t="s">
        <v>227</v>
      </c>
      <c r="AF426" s="246" t="s">
        <v>227</v>
      </c>
      <c r="AG426" s="246" t="s">
        <v>228</v>
      </c>
      <c r="AH426" s="246" t="s">
        <v>229</v>
      </c>
      <c r="AI426" s="246" t="s">
        <v>228</v>
      </c>
      <c r="AJ426" s="246" t="s">
        <v>229</v>
      </c>
      <c r="AK426" s="246" t="s">
        <v>228</v>
      </c>
      <c r="AL426" s="246" t="s">
        <v>229</v>
      </c>
      <c r="AM426" s="246" t="s">
        <v>229</v>
      </c>
      <c r="AN426" s="246" t="s">
        <v>228</v>
      </c>
      <c r="AO426" s="246" t="s">
        <v>229</v>
      </c>
      <c r="AP426" s="246" t="s">
        <v>228</v>
      </c>
      <c r="AQ426" s="246"/>
      <c r="AR426" s="246"/>
      <c r="AS426" s="246"/>
      <c r="AT426" s="246"/>
      <c r="AU426" s="246"/>
      <c r="AV426" s="246"/>
      <c r="AW426" s="246"/>
      <c r="AX426" s="246"/>
      <c r="AY426" s="246"/>
      <c r="AZ426" s="246"/>
      <c r="BA426" s="246"/>
    </row>
    <row r="427" spans="1:53" x14ac:dyDescent="0.3">
      <c r="A427" s="246">
        <v>210259</v>
      </c>
      <c r="B427" s="246" t="s">
        <v>2163</v>
      </c>
      <c r="C427" s="246" t="s">
        <v>227</v>
      </c>
      <c r="D427" s="246" t="s">
        <v>227</v>
      </c>
      <c r="E427" s="246" t="s">
        <v>229</v>
      </c>
      <c r="F427" s="246" t="s">
        <v>229</v>
      </c>
      <c r="G427" s="246" t="s">
        <v>229</v>
      </c>
      <c r="H427" s="246" t="s">
        <v>227</v>
      </c>
      <c r="I427" s="246" t="s">
        <v>227</v>
      </c>
      <c r="J427" s="246" t="s">
        <v>229</v>
      </c>
      <c r="K427" s="246" t="s">
        <v>229</v>
      </c>
      <c r="L427" s="246" t="s">
        <v>229</v>
      </c>
      <c r="M427" s="246" t="s">
        <v>227</v>
      </c>
      <c r="N427" s="246" t="s">
        <v>227</v>
      </c>
      <c r="O427" s="246" t="s">
        <v>227</v>
      </c>
      <c r="P427" s="246" t="s">
        <v>227</v>
      </c>
      <c r="Q427" s="246" t="s">
        <v>227</v>
      </c>
      <c r="R427" s="246" t="s">
        <v>229</v>
      </c>
      <c r="S427" s="246" t="s">
        <v>229</v>
      </c>
      <c r="T427" s="246" t="s">
        <v>229</v>
      </c>
      <c r="U427" s="246" t="s">
        <v>229</v>
      </c>
      <c r="V427" s="246" t="s">
        <v>229</v>
      </c>
      <c r="W427" s="246" t="s">
        <v>229</v>
      </c>
      <c r="X427" s="246" t="s">
        <v>229</v>
      </c>
      <c r="Y427" s="246" t="s">
        <v>229</v>
      </c>
      <c r="Z427" s="246" t="s">
        <v>227</v>
      </c>
      <c r="AA427" s="246" t="s">
        <v>229</v>
      </c>
      <c r="AB427" s="246" t="s">
        <v>229</v>
      </c>
      <c r="AC427" s="246" t="s">
        <v>229</v>
      </c>
      <c r="AD427" s="246" t="s">
        <v>229</v>
      </c>
      <c r="AE427" s="246" t="s">
        <v>229</v>
      </c>
      <c r="AF427" s="246" t="s">
        <v>229</v>
      </c>
      <c r="AG427" s="246" t="s">
        <v>229</v>
      </c>
      <c r="AH427" s="246" t="s">
        <v>229</v>
      </c>
      <c r="AI427" s="246" t="s">
        <v>229</v>
      </c>
      <c r="AJ427" s="246" t="s">
        <v>229</v>
      </c>
      <c r="AK427" s="246" t="s">
        <v>229</v>
      </c>
      <c r="AL427" s="246" t="s">
        <v>229</v>
      </c>
      <c r="AM427" s="246" t="s">
        <v>229</v>
      </c>
      <c r="AN427" s="246" t="s">
        <v>229</v>
      </c>
      <c r="AO427" s="246" t="s">
        <v>229</v>
      </c>
      <c r="AP427" s="246" t="s">
        <v>227</v>
      </c>
      <c r="AQ427" s="246"/>
      <c r="AR427" s="246"/>
      <c r="AS427" s="246"/>
      <c r="AT427" s="246"/>
      <c r="AU427" s="246"/>
      <c r="AV427" s="246"/>
      <c r="AW427" s="246"/>
      <c r="AX427" s="246"/>
      <c r="AY427" s="246"/>
      <c r="AZ427" s="246"/>
      <c r="BA427" s="246"/>
    </row>
    <row r="428" spans="1:53" x14ac:dyDescent="0.3">
      <c r="A428" s="246">
        <v>210323</v>
      </c>
      <c r="B428" s="246" t="s">
        <v>2163</v>
      </c>
      <c r="C428" s="246" t="s">
        <v>229</v>
      </c>
      <c r="D428" s="246" t="s">
        <v>229</v>
      </c>
      <c r="E428" s="246" t="s">
        <v>229</v>
      </c>
      <c r="F428" s="246" t="s">
        <v>227</v>
      </c>
      <c r="G428" s="246" t="s">
        <v>227</v>
      </c>
      <c r="H428" s="246" t="s">
        <v>229</v>
      </c>
      <c r="I428" s="246" t="s">
        <v>229</v>
      </c>
      <c r="J428" s="246" t="s">
        <v>229</v>
      </c>
      <c r="K428" s="246" t="s">
        <v>228</v>
      </c>
      <c r="L428" s="246" t="s">
        <v>229</v>
      </c>
      <c r="M428" s="246" t="s">
        <v>229</v>
      </c>
      <c r="N428" s="246" t="s">
        <v>229</v>
      </c>
      <c r="O428" s="246" t="s">
        <v>229</v>
      </c>
      <c r="P428" s="246" t="s">
        <v>229</v>
      </c>
      <c r="Q428" s="246" t="s">
        <v>227</v>
      </c>
      <c r="R428" s="246" t="s">
        <v>229</v>
      </c>
      <c r="S428" s="246" t="s">
        <v>227</v>
      </c>
      <c r="T428" s="246" t="s">
        <v>227</v>
      </c>
      <c r="U428" s="246" t="s">
        <v>227</v>
      </c>
      <c r="V428" s="246" t="s">
        <v>227</v>
      </c>
      <c r="W428" s="246" t="s">
        <v>227</v>
      </c>
      <c r="X428" s="246" t="s">
        <v>227</v>
      </c>
      <c r="Y428" s="246" t="s">
        <v>227</v>
      </c>
      <c r="Z428" s="246" t="s">
        <v>227</v>
      </c>
      <c r="AA428" s="246" t="s">
        <v>227</v>
      </c>
      <c r="AB428" s="246" t="s">
        <v>229</v>
      </c>
      <c r="AC428" s="246" t="s">
        <v>227</v>
      </c>
      <c r="AD428" s="246" t="s">
        <v>227</v>
      </c>
      <c r="AE428" s="246" t="s">
        <v>227</v>
      </c>
      <c r="AF428" s="246" t="s">
        <v>229</v>
      </c>
      <c r="AG428" s="246" t="s">
        <v>229</v>
      </c>
      <c r="AH428" s="246" t="s">
        <v>227</v>
      </c>
      <c r="AI428" s="246" t="s">
        <v>227</v>
      </c>
      <c r="AJ428" s="246" t="s">
        <v>229</v>
      </c>
      <c r="AK428" s="246" t="s">
        <v>229</v>
      </c>
      <c r="AL428" s="246" t="s">
        <v>229</v>
      </c>
      <c r="AM428" s="246" t="s">
        <v>229</v>
      </c>
      <c r="AN428" s="246" t="s">
        <v>229</v>
      </c>
      <c r="AO428" s="246" t="s">
        <v>229</v>
      </c>
      <c r="AP428" s="246" t="s">
        <v>227</v>
      </c>
      <c r="AQ428" s="246"/>
      <c r="AR428" s="246"/>
      <c r="AS428" s="246"/>
      <c r="AT428" s="246"/>
      <c r="AU428" s="246"/>
      <c r="AV428" s="246"/>
      <c r="AW428" s="246"/>
      <c r="AX428" s="246"/>
      <c r="AY428" s="246"/>
      <c r="AZ428" s="246"/>
      <c r="BA428" s="246"/>
    </row>
    <row r="429" spans="1:53" x14ac:dyDescent="0.3">
      <c r="A429" s="246">
        <v>210324</v>
      </c>
      <c r="B429" s="246" t="s">
        <v>2163</v>
      </c>
      <c r="C429" s="246" t="s">
        <v>229</v>
      </c>
      <c r="D429" s="246" t="s">
        <v>229</v>
      </c>
      <c r="E429" s="246" t="s">
        <v>229</v>
      </c>
      <c r="F429" s="246" t="s">
        <v>229</v>
      </c>
      <c r="G429" s="246" t="s">
        <v>227</v>
      </c>
      <c r="H429" s="246" t="s">
        <v>229</v>
      </c>
      <c r="I429" s="246" t="s">
        <v>229</v>
      </c>
      <c r="J429" s="246" t="s">
        <v>229</v>
      </c>
      <c r="K429" s="246" t="s">
        <v>229</v>
      </c>
      <c r="L429" s="246" t="s">
        <v>227</v>
      </c>
      <c r="M429" s="246" t="s">
        <v>229</v>
      </c>
      <c r="N429" s="246" t="s">
        <v>229</v>
      </c>
      <c r="O429" s="246" t="s">
        <v>229</v>
      </c>
      <c r="P429" s="246" t="s">
        <v>229</v>
      </c>
      <c r="Q429" s="246" t="s">
        <v>227</v>
      </c>
      <c r="R429" s="246" t="s">
        <v>227</v>
      </c>
      <c r="S429" s="246" t="s">
        <v>227</v>
      </c>
      <c r="T429" s="246" t="s">
        <v>227</v>
      </c>
      <c r="U429" s="246" t="s">
        <v>227</v>
      </c>
      <c r="V429" s="246" t="s">
        <v>227</v>
      </c>
      <c r="W429" s="246" t="s">
        <v>227</v>
      </c>
      <c r="X429" s="246" t="s">
        <v>227</v>
      </c>
      <c r="Y429" s="246" t="s">
        <v>227</v>
      </c>
      <c r="Z429" s="246" t="s">
        <v>227</v>
      </c>
      <c r="AA429" s="246" t="s">
        <v>229</v>
      </c>
      <c r="AB429" s="246" t="s">
        <v>229</v>
      </c>
      <c r="AC429" s="246" t="s">
        <v>227</v>
      </c>
      <c r="AD429" s="246" t="s">
        <v>227</v>
      </c>
      <c r="AE429" s="246" t="s">
        <v>229</v>
      </c>
      <c r="AF429" s="246" t="s">
        <v>229</v>
      </c>
      <c r="AG429" s="246" t="s">
        <v>229</v>
      </c>
      <c r="AH429" s="246" t="s">
        <v>229</v>
      </c>
      <c r="AI429" s="246" t="s">
        <v>227</v>
      </c>
      <c r="AJ429" s="246" t="s">
        <v>229</v>
      </c>
      <c r="AK429" s="246" t="s">
        <v>229</v>
      </c>
      <c r="AL429" s="246" t="s">
        <v>229</v>
      </c>
      <c r="AM429" s="246" t="s">
        <v>227</v>
      </c>
      <c r="AN429" s="246" t="s">
        <v>229</v>
      </c>
      <c r="AO429" s="246" t="s">
        <v>229</v>
      </c>
      <c r="AP429" s="246" t="s">
        <v>227</v>
      </c>
      <c r="AQ429" s="246"/>
      <c r="AR429" s="246"/>
      <c r="AS429" s="246"/>
      <c r="AT429" s="246"/>
      <c r="AU429" s="246"/>
      <c r="AV429" s="246"/>
      <c r="AW429" s="246"/>
      <c r="AX429" s="246"/>
      <c r="AY429" s="246"/>
      <c r="AZ429" s="246"/>
      <c r="BA429" s="246"/>
    </row>
    <row r="430" spans="1:53" x14ac:dyDescent="0.3">
      <c r="A430" s="246">
        <v>210335</v>
      </c>
      <c r="B430" s="246" t="s">
        <v>2163</v>
      </c>
      <c r="C430" s="246" t="s">
        <v>229</v>
      </c>
      <c r="D430" s="246" t="s">
        <v>229</v>
      </c>
      <c r="E430" s="246" t="s">
        <v>229</v>
      </c>
      <c r="F430" s="246" t="s">
        <v>227</v>
      </c>
      <c r="G430" s="246" t="s">
        <v>229</v>
      </c>
      <c r="H430" s="246" t="s">
        <v>227</v>
      </c>
      <c r="I430" s="246" t="s">
        <v>227</v>
      </c>
      <c r="J430" s="246" t="s">
        <v>227</v>
      </c>
      <c r="K430" s="246" t="s">
        <v>228</v>
      </c>
      <c r="L430" s="246" t="s">
        <v>229</v>
      </c>
      <c r="M430" s="246" t="s">
        <v>227</v>
      </c>
      <c r="N430" s="246" t="s">
        <v>227</v>
      </c>
      <c r="O430" s="246" t="s">
        <v>227</v>
      </c>
      <c r="P430" s="246" t="s">
        <v>227</v>
      </c>
      <c r="Q430" s="246" t="s">
        <v>228</v>
      </c>
      <c r="R430" s="246" t="s">
        <v>229</v>
      </c>
      <c r="S430" s="246" t="s">
        <v>227</v>
      </c>
      <c r="T430" s="246" t="s">
        <v>229</v>
      </c>
      <c r="U430" s="246" t="s">
        <v>229</v>
      </c>
      <c r="V430" s="246" t="s">
        <v>229</v>
      </c>
      <c r="W430" s="246" t="s">
        <v>229</v>
      </c>
      <c r="X430" s="246" t="s">
        <v>227</v>
      </c>
      <c r="Y430" s="246" t="s">
        <v>227</v>
      </c>
      <c r="Z430" s="246" t="s">
        <v>229</v>
      </c>
      <c r="AA430" s="246" t="s">
        <v>229</v>
      </c>
      <c r="AB430" s="246" t="s">
        <v>229</v>
      </c>
      <c r="AC430" s="246" t="s">
        <v>227</v>
      </c>
      <c r="AD430" s="246" t="s">
        <v>229</v>
      </c>
      <c r="AE430" s="246" t="s">
        <v>227</v>
      </c>
      <c r="AF430" s="246" t="s">
        <v>227</v>
      </c>
      <c r="AG430" s="246" t="s">
        <v>229</v>
      </c>
      <c r="AH430" s="246" t="s">
        <v>227</v>
      </c>
      <c r="AI430" s="246" t="s">
        <v>228</v>
      </c>
      <c r="AJ430" s="246" t="s">
        <v>229</v>
      </c>
      <c r="AK430" s="246" t="s">
        <v>229</v>
      </c>
      <c r="AL430" s="246" t="s">
        <v>229</v>
      </c>
      <c r="AM430" s="246" t="s">
        <v>229</v>
      </c>
      <c r="AN430" s="246" t="s">
        <v>228</v>
      </c>
      <c r="AO430" s="246" t="s">
        <v>229</v>
      </c>
      <c r="AP430" s="246" t="s">
        <v>227</v>
      </c>
      <c r="AQ430" s="246"/>
      <c r="AR430" s="246"/>
      <c r="AS430" s="246"/>
      <c r="AT430" s="246"/>
      <c r="AU430" s="246"/>
      <c r="AV430" s="246"/>
      <c r="AW430" s="246"/>
      <c r="AX430" s="246"/>
      <c r="AY430" s="246"/>
      <c r="AZ430" s="246"/>
      <c r="BA430" s="246"/>
    </row>
    <row r="431" spans="1:53" x14ac:dyDescent="0.3">
      <c r="A431" s="246">
        <v>210351</v>
      </c>
      <c r="B431" s="246" t="s">
        <v>2163</v>
      </c>
      <c r="C431" s="246" t="s">
        <v>227</v>
      </c>
      <c r="D431" s="246" t="s">
        <v>227</v>
      </c>
      <c r="E431" s="246" t="s">
        <v>227</v>
      </c>
      <c r="F431" s="246" t="s">
        <v>229</v>
      </c>
      <c r="G431" s="246" t="s">
        <v>229</v>
      </c>
      <c r="H431" s="246" t="s">
        <v>227</v>
      </c>
      <c r="I431" s="246" t="s">
        <v>229</v>
      </c>
      <c r="J431" s="246" t="s">
        <v>227</v>
      </c>
      <c r="K431" s="246" t="s">
        <v>229</v>
      </c>
      <c r="L431" s="246" t="s">
        <v>229</v>
      </c>
      <c r="M431" s="246" t="s">
        <v>229</v>
      </c>
      <c r="N431" s="246" t="s">
        <v>229</v>
      </c>
      <c r="O431" s="246" t="s">
        <v>227</v>
      </c>
      <c r="P431" s="246" t="s">
        <v>227</v>
      </c>
      <c r="Q431" s="246" t="s">
        <v>227</v>
      </c>
      <c r="R431" s="246" t="s">
        <v>227</v>
      </c>
      <c r="S431" s="246" t="s">
        <v>227</v>
      </c>
      <c r="T431" s="246" t="s">
        <v>229</v>
      </c>
      <c r="U431" s="246" t="s">
        <v>229</v>
      </c>
      <c r="V431" s="246" t="s">
        <v>229</v>
      </c>
      <c r="W431" s="246" t="s">
        <v>227</v>
      </c>
      <c r="X431" s="246" t="s">
        <v>227</v>
      </c>
      <c r="Y431" s="246" t="s">
        <v>229</v>
      </c>
      <c r="Z431" s="246" t="s">
        <v>229</v>
      </c>
      <c r="AA431" s="246" t="s">
        <v>229</v>
      </c>
      <c r="AB431" s="246" t="s">
        <v>229</v>
      </c>
      <c r="AC431" s="246" t="s">
        <v>229</v>
      </c>
      <c r="AD431" s="246" t="s">
        <v>229</v>
      </c>
      <c r="AE431" s="246" t="s">
        <v>227</v>
      </c>
      <c r="AF431" s="246" t="s">
        <v>227</v>
      </c>
      <c r="AG431" s="246" t="s">
        <v>227</v>
      </c>
      <c r="AH431" s="246" t="s">
        <v>229</v>
      </c>
      <c r="AI431" s="246" t="s">
        <v>227</v>
      </c>
      <c r="AJ431" s="246" t="s">
        <v>227</v>
      </c>
      <c r="AK431" s="246" t="s">
        <v>227</v>
      </c>
      <c r="AL431" s="246" t="s">
        <v>229</v>
      </c>
      <c r="AM431" s="246" t="s">
        <v>229</v>
      </c>
      <c r="AN431" s="246" t="s">
        <v>227</v>
      </c>
      <c r="AO431" s="246" t="s">
        <v>229</v>
      </c>
      <c r="AP431" s="246" t="s">
        <v>227</v>
      </c>
      <c r="AQ431" s="246"/>
      <c r="AR431" s="246"/>
      <c r="AS431" s="246"/>
      <c r="AT431" s="246"/>
      <c r="AU431" s="246"/>
      <c r="AV431" s="246"/>
      <c r="AW431" s="246"/>
      <c r="AX431" s="246"/>
      <c r="AY431" s="246"/>
      <c r="AZ431" s="246"/>
      <c r="BA431" s="246"/>
    </row>
    <row r="432" spans="1:53" x14ac:dyDescent="0.3">
      <c r="A432" s="246">
        <v>210370</v>
      </c>
      <c r="B432" s="246" t="s">
        <v>2163</v>
      </c>
      <c r="C432" s="246" t="s">
        <v>229</v>
      </c>
      <c r="D432" s="246" t="s">
        <v>229</v>
      </c>
      <c r="E432" s="246" t="s">
        <v>229</v>
      </c>
      <c r="F432" s="246" t="s">
        <v>229</v>
      </c>
      <c r="G432" s="246" t="s">
        <v>229</v>
      </c>
      <c r="H432" s="246" t="s">
        <v>227</v>
      </c>
      <c r="I432" s="246" t="s">
        <v>229</v>
      </c>
      <c r="J432" s="246" t="s">
        <v>229</v>
      </c>
      <c r="K432" s="246" t="s">
        <v>227</v>
      </c>
      <c r="L432" s="246" t="s">
        <v>229</v>
      </c>
      <c r="M432" s="246" t="s">
        <v>229</v>
      </c>
      <c r="N432" s="246" t="s">
        <v>229</v>
      </c>
      <c r="O432" s="246" t="s">
        <v>229</v>
      </c>
      <c r="P432" s="246" t="s">
        <v>229</v>
      </c>
      <c r="Q432" s="246" t="s">
        <v>229</v>
      </c>
      <c r="R432" s="246" t="s">
        <v>229</v>
      </c>
      <c r="S432" s="246" t="s">
        <v>229</v>
      </c>
      <c r="T432" s="246" t="s">
        <v>229</v>
      </c>
      <c r="U432" s="246" t="s">
        <v>229</v>
      </c>
      <c r="V432" s="246" t="s">
        <v>229</v>
      </c>
      <c r="W432" s="246" t="s">
        <v>229</v>
      </c>
      <c r="X432" s="246" t="s">
        <v>229</v>
      </c>
      <c r="Y432" s="246" t="s">
        <v>229</v>
      </c>
      <c r="Z432" s="246" t="s">
        <v>229</v>
      </c>
      <c r="AA432" s="246" t="s">
        <v>229</v>
      </c>
      <c r="AB432" s="246" t="s">
        <v>229</v>
      </c>
      <c r="AC432" s="246" t="s">
        <v>229</v>
      </c>
      <c r="AD432" s="246" t="s">
        <v>229</v>
      </c>
      <c r="AE432" s="246" t="s">
        <v>229</v>
      </c>
      <c r="AF432" s="246" t="s">
        <v>228</v>
      </c>
      <c r="AG432" s="246" t="s">
        <v>228</v>
      </c>
      <c r="AH432" s="246" t="s">
        <v>229</v>
      </c>
      <c r="AI432" s="246" t="s">
        <v>229</v>
      </c>
      <c r="AJ432" s="246" t="s">
        <v>229</v>
      </c>
      <c r="AK432" s="246" t="s">
        <v>229</v>
      </c>
      <c r="AL432" s="246" t="s">
        <v>229</v>
      </c>
      <c r="AM432" s="246" t="s">
        <v>229</v>
      </c>
      <c r="AN432" s="246" t="s">
        <v>229</v>
      </c>
      <c r="AO432" s="246" t="s">
        <v>229</v>
      </c>
      <c r="AP432" s="246" t="s">
        <v>229</v>
      </c>
      <c r="AQ432" s="246"/>
      <c r="AR432" s="246"/>
      <c r="AS432" s="246"/>
      <c r="AT432" s="246"/>
      <c r="AU432" s="246"/>
      <c r="AV432" s="246"/>
      <c r="AW432" s="246"/>
      <c r="AX432" s="246"/>
      <c r="AY432" s="246"/>
      <c r="AZ432" s="246"/>
      <c r="BA432" s="246"/>
    </row>
    <row r="433" spans="1:53" x14ac:dyDescent="0.3">
      <c r="A433" s="246">
        <v>210383</v>
      </c>
      <c r="B433" s="246" t="s">
        <v>2163</v>
      </c>
      <c r="C433" s="246" t="s">
        <v>227</v>
      </c>
      <c r="D433" s="246" t="s">
        <v>227</v>
      </c>
      <c r="E433" s="246" t="s">
        <v>227</v>
      </c>
      <c r="F433" s="246" t="s">
        <v>227</v>
      </c>
      <c r="G433" s="246" t="s">
        <v>227</v>
      </c>
      <c r="H433" s="246" t="s">
        <v>227</v>
      </c>
      <c r="I433" s="246" t="s">
        <v>227</v>
      </c>
      <c r="J433" s="246" t="s">
        <v>227</v>
      </c>
      <c r="K433" s="246" t="s">
        <v>227</v>
      </c>
      <c r="L433" s="246" t="s">
        <v>229</v>
      </c>
      <c r="M433" s="246" t="s">
        <v>229</v>
      </c>
      <c r="N433" s="246" t="s">
        <v>227</v>
      </c>
      <c r="O433" s="246" t="s">
        <v>229</v>
      </c>
      <c r="P433" s="246" t="s">
        <v>227</v>
      </c>
      <c r="Q433" s="246" t="s">
        <v>227</v>
      </c>
      <c r="R433" s="246" t="s">
        <v>229</v>
      </c>
      <c r="S433" s="246" t="s">
        <v>227</v>
      </c>
      <c r="T433" s="246" t="s">
        <v>229</v>
      </c>
      <c r="U433" s="246" t="s">
        <v>229</v>
      </c>
      <c r="V433" s="246" t="s">
        <v>227</v>
      </c>
      <c r="W433" s="246" t="s">
        <v>229</v>
      </c>
      <c r="X433" s="246" t="s">
        <v>227</v>
      </c>
      <c r="Y433" s="246" t="s">
        <v>227</v>
      </c>
      <c r="Z433" s="246" t="s">
        <v>229</v>
      </c>
      <c r="AA433" s="246" t="s">
        <v>229</v>
      </c>
      <c r="AB433" s="246" t="s">
        <v>229</v>
      </c>
      <c r="AC433" s="246" t="s">
        <v>227</v>
      </c>
      <c r="AD433" s="246" t="s">
        <v>229</v>
      </c>
      <c r="AE433" s="246" t="s">
        <v>227</v>
      </c>
      <c r="AF433" s="246" t="s">
        <v>229</v>
      </c>
      <c r="AG433" s="246" t="s">
        <v>227</v>
      </c>
      <c r="AH433" s="246" t="s">
        <v>227</v>
      </c>
      <c r="AI433" s="246" t="s">
        <v>227</v>
      </c>
      <c r="AJ433" s="246" t="s">
        <v>227</v>
      </c>
      <c r="AK433" s="246" t="s">
        <v>227</v>
      </c>
      <c r="AL433" s="246" t="s">
        <v>227</v>
      </c>
      <c r="AM433" s="246" t="s">
        <v>229</v>
      </c>
      <c r="AN433" s="246" t="s">
        <v>227</v>
      </c>
      <c r="AO433" s="246" t="s">
        <v>229</v>
      </c>
      <c r="AP433" s="246" t="s">
        <v>227</v>
      </c>
      <c r="AQ433" s="246"/>
      <c r="AR433" s="246"/>
      <c r="AS433" s="246"/>
      <c r="AT433" s="246"/>
      <c r="AU433" s="246"/>
      <c r="AV433" s="246"/>
      <c r="AW433" s="246"/>
      <c r="AX433" s="246"/>
      <c r="AY433" s="246"/>
      <c r="AZ433" s="246"/>
      <c r="BA433" s="246"/>
    </row>
    <row r="434" spans="1:53" x14ac:dyDescent="0.3">
      <c r="A434" s="246">
        <v>210414</v>
      </c>
      <c r="B434" s="246" t="s">
        <v>2163</v>
      </c>
      <c r="C434" s="246" t="s">
        <v>227</v>
      </c>
      <c r="D434" s="246" t="s">
        <v>227</v>
      </c>
      <c r="E434" s="246" t="s">
        <v>227</v>
      </c>
      <c r="F434" s="246" t="s">
        <v>227</v>
      </c>
      <c r="G434" s="246" t="s">
        <v>227</v>
      </c>
      <c r="H434" s="246" t="s">
        <v>227</v>
      </c>
      <c r="I434" s="246" t="s">
        <v>228</v>
      </c>
      <c r="J434" s="246" t="s">
        <v>227</v>
      </c>
      <c r="K434" s="246" t="s">
        <v>227</v>
      </c>
      <c r="L434" s="246" t="s">
        <v>229</v>
      </c>
      <c r="M434" s="246" t="s">
        <v>229</v>
      </c>
      <c r="N434" s="246" t="s">
        <v>229</v>
      </c>
      <c r="O434" s="246" t="s">
        <v>229</v>
      </c>
      <c r="P434" s="246" t="s">
        <v>227</v>
      </c>
      <c r="Q434" s="246" t="s">
        <v>227</v>
      </c>
      <c r="R434" s="246" t="s">
        <v>227</v>
      </c>
      <c r="S434" s="246" t="s">
        <v>227</v>
      </c>
      <c r="T434" s="246" t="s">
        <v>229</v>
      </c>
      <c r="U434" s="246" t="s">
        <v>229</v>
      </c>
      <c r="V434" s="246" t="s">
        <v>227</v>
      </c>
      <c r="W434" s="246" t="s">
        <v>229</v>
      </c>
      <c r="X434" s="246" t="s">
        <v>229</v>
      </c>
      <c r="Y434" s="246" t="s">
        <v>227</v>
      </c>
      <c r="Z434" s="246" t="s">
        <v>229</v>
      </c>
      <c r="AA434" s="246" t="s">
        <v>227</v>
      </c>
      <c r="AB434" s="246" t="s">
        <v>229</v>
      </c>
      <c r="AC434" s="246" t="s">
        <v>229</v>
      </c>
      <c r="AD434" s="246" t="s">
        <v>229</v>
      </c>
      <c r="AE434" s="246" t="s">
        <v>227</v>
      </c>
      <c r="AF434" s="246" t="s">
        <v>227</v>
      </c>
      <c r="AG434" s="246" t="s">
        <v>227</v>
      </c>
      <c r="AH434" s="246" t="s">
        <v>227</v>
      </c>
      <c r="AI434" s="246" t="s">
        <v>227</v>
      </c>
      <c r="AJ434" s="246" t="s">
        <v>229</v>
      </c>
      <c r="AK434" s="246" t="s">
        <v>229</v>
      </c>
      <c r="AL434" s="246" t="s">
        <v>229</v>
      </c>
      <c r="AM434" s="246" t="s">
        <v>229</v>
      </c>
      <c r="AN434" s="246" t="s">
        <v>229</v>
      </c>
      <c r="AO434" s="246" t="s">
        <v>229</v>
      </c>
      <c r="AP434" s="246" t="s">
        <v>229</v>
      </c>
      <c r="AQ434" s="246"/>
      <c r="AR434" s="246"/>
      <c r="AS434" s="246"/>
      <c r="AT434" s="246"/>
      <c r="AU434" s="246"/>
      <c r="AV434" s="246"/>
      <c r="AW434" s="246"/>
      <c r="AX434" s="246"/>
      <c r="AY434" s="246"/>
      <c r="AZ434" s="246"/>
      <c r="BA434" s="246"/>
    </row>
    <row r="435" spans="1:53" x14ac:dyDescent="0.3">
      <c r="A435" s="246">
        <v>210416</v>
      </c>
      <c r="B435" s="246" t="s">
        <v>2163</v>
      </c>
      <c r="C435" s="246" t="s">
        <v>227</v>
      </c>
      <c r="D435" s="246" t="s">
        <v>229</v>
      </c>
      <c r="E435" s="246" t="s">
        <v>227</v>
      </c>
      <c r="F435" s="246" t="s">
        <v>227</v>
      </c>
      <c r="G435" s="246" t="s">
        <v>227</v>
      </c>
      <c r="H435" s="246" t="s">
        <v>229</v>
      </c>
      <c r="I435" s="246" t="s">
        <v>227</v>
      </c>
      <c r="J435" s="246" t="s">
        <v>227</v>
      </c>
      <c r="K435" s="246" t="s">
        <v>227</v>
      </c>
      <c r="L435" s="246" t="s">
        <v>229</v>
      </c>
      <c r="M435" s="246" t="s">
        <v>229</v>
      </c>
      <c r="N435" s="246" t="s">
        <v>227</v>
      </c>
      <c r="O435" s="246" t="s">
        <v>229</v>
      </c>
      <c r="P435" s="246" t="s">
        <v>227</v>
      </c>
      <c r="Q435" s="246" t="s">
        <v>229</v>
      </c>
      <c r="R435" s="246" t="s">
        <v>227</v>
      </c>
      <c r="S435" s="246" t="s">
        <v>227</v>
      </c>
      <c r="T435" s="246" t="s">
        <v>229</v>
      </c>
      <c r="U435" s="246" t="s">
        <v>229</v>
      </c>
      <c r="V435" s="246" t="s">
        <v>227</v>
      </c>
      <c r="W435" s="246" t="s">
        <v>227</v>
      </c>
      <c r="X435" s="246" t="s">
        <v>229</v>
      </c>
      <c r="Y435" s="246" t="s">
        <v>227</v>
      </c>
      <c r="Z435" s="246" t="s">
        <v>229</v>
      </c>
      <c r="AA435" s="246" t="s">
        <v>227</v>
      </c>
      <c r="AB435" s="246" t="s">
        <v>229</v>
      </c>
      <c r="AC435" s="246" t="s">
        <v>229</v>
      </c>
      <c r="AD435" s="246" t="s">
        <v>229</v>
      </c>
      <c r="AE435" s="246" t="s">
        <v>227</v>
      </c>
      <c r="AF435" s="246" t="s">
        <v>229</v>
      </c>
      <c r="AG435" s="246" t="s">
        <v>229</v>
      </c>
      <c r="AH435" s="246" t="s">
        <v>229</v>
      </c>
      <c r="AI435" s="246" t="s">
        <v>229</v>
      </c>
      <c r="AJ435" s="246" t="s">
        <v>229</v>
      </c>
      <c r="AK435" s="246" t="s">
        <v>227</v>
      </c>
      <c r="AL435" s="246" t="s">
        <v>227</v>
      </c>
      <c r="AM435" s="246" t="s">
        <v>229</v>
      </c>
      <c r="AN435" s="246" t="s">
        <v>227</v>
      </c>
      <c r="AO435" s="246" t="s">
        <v>229</v>
      </c>
      <c r="AP435" s="246" t="s">
        <v>227</v>
      </c>
      <c r="AQ435" s="246"/>
      <c r="AR435" s="246"/>
      <c r="AS435" s="246"/>
      <c r="AT435" s="246"/>
      <c r="AU435" s="246"/>
      <c r="AV435" s="246"/>
      <c r="AW435" s="246"/>
      <c r="AX435" s="246"/>
      <c r="AY435" s="246"/>
      <c r="AZ435" s="246"/>
      <c r="BA435" s="246"/>
    </row>
    <row r="436" spans="1:53" x14ac:dyDescent="0.3">
      <c r="A436" s="246">
        <v>210432</v>
      </c>
      <c r="B436" s="246" t="s">
        <v>2163</v>
      </c>
      <c r="C436" s="246" t="s">
        <v>229</v>
      </c>
      <c r="D436" s="246" t="s">
        <v>229</v>
      </c>
      <c r="E436" s="246" t="s">
        <v>227</v>
      </c>
      <c r="F436" s="246" t="s">
        <v>229</v>
      </c>
      <c r="G436" s="246" t="s">
        <v>227</v>
      </c>
      <c r="H436" s="246" t="s">
        <v>229</v>
      </c>
      <c r="I436" s="246" t="s">
        <v>229</v>
      </c>
      <c r="J436" s="246" t="s">
        <v>227</v>
      </c>
      <c r="K436" s="246" t="s">
        <v>227</v>
      </c>
      <c r="L436" s="246" t="s">
        <v>227</v>
      </c>
      <c r="M436" s="246" t="s">
        <v>229</v>
      </c>
      <c r="N436" s="246" t="s">
        <v>229</v>
      </c>
      <c r="O436" s="246" t="s">
        <v>229</v>
      </c>
      <c r="P436" s="246" t="s">
        <v>229</v>
      </c>
      <c r="Q436" s="246" t="s">
        <v>229</v>
      </c>
      <c r="R436" s="246" t="s">
        <v>229</v>
      </c>
      <c r="S436" s="246" t="s">
        <v>227</v>
      </c>
      <c r="T436" s="246" t="s">
        <v>229</v>
      </c>
      <c r="U436" s="246" t="s">
        <v>229</v>
      </c>
      <c r="V436" s="246" t="s">
        <v>229</v>
      </c>
      <c r="W436" s="246" t="s">
        <v>229</v>
      </c>
      <c r="X436" s="246" t="s">
        <v>229</v>
      </c>
      <c r="Y436" s="246" t="s">
        <v>227</v>
      </c>
      <c r="Z436" s="246" t="s">
        <v>229</v>
      </c>
      <c r="AA436" s="246" t="s">
        <v>227</v>
      </c>
      <c r="AB436" s="246" t="s">
        <v>229</v>
      </c>
      <c r="AC436" s="246" t="s">
        <v>229</v>
      </c>
      <c r="AD436" s="246" t="s">
        <v>229</v>
      </c>
      <c r="AE436" s="246" t="s">
        <v>227</v>
      </c>
      <c r="AF436" s="246" t="s">
        <v>229</v>
      </c>
      <c r="AG436" s="246" t="s">
        <v>229</v>
      </c>
      <c r="AH436" s="246" t="s">
        <v>227</v>
      </c>
      <c r="AI436" s="246" t="s">
        <v>228</v>
      </c>
      <c r="AJ436" s="246" t="s">
        <v>229</v>
      </c>
      <c r="AK436" s="246" t="s">
        <v>229</v>
      </c>
      <c r="AL436" s="246" t="s">
        <v>227</v>
      </c>
      <c r="AM436" s="246" t="s">
        <v>228</v>
      </c>
      <c r="AN436" s="246" t="s">
        <v>227</v>
      </c>
      <c r="AO436" s="246" t="s">
        <v>229</v>
      </c>
      <c r="AP436" s="246" t="s">
        <v>227</v>
      </c>
      <c r="AQ436" s="246"/>
      <c r="AR436" s="246"/>
      <c r="AS436" s="246"/>
      <c r="AT436" s="246"/>
      <c r="AU436" s="246"/>
      <c r="AV436" s="246"/>
      <c r="AW436" s="246"/>
      <c r="AX436" s="246"/>
      <c r="AY436" s="246"/>
      <c r="AZ436" s="246"/>
      <c r="BA436" s="246"/>
    </row>
    <row r="437" spans="1:53" x14ac:dyDescent="0.3">
      <c r="A437" s="246">
        <v>210434</v>
      </c>
      <c r="B437" s="246" t="s">
        <v>2163</v>
      </c>
      <c r="C437" s="246" t="s">
        <v>229</v>
      </c>
      <c r="D437" s="246" t="s">
        <v>229</v>
      </c>
      <c r="E437" s="246" t="s">
        <v>229</v>
      </c>
      <c r="F437" s="246" t="s">
        <v>229</v>
      </c>
      <c r="G437" s="246" t="s">
        <v>229</v>
      </c>
      <c r="H437" s="246" t="s">
        <v>227</v>
      </c>
      <c r="I437" s="246" t="s">
        <v>229</v>
      </c>
      <c r="J437" s="246" t="s">
        <v>228</v>
      </c>
      <c r="K437" s="246" t="s">
        <v>227</v>
      </c>
      <c r="L437" s="246" t="s">
        <v>229</v>
      </c>
      <c r="M437" s="246" t="s">
        <v>227</v>
      </c>
      <c r="N437" s="246" t="s">
        <v>229</v>
      </c>
      <c r="O437" s="246" t="s">
        <v>227</v>
      </c>
      <c r="P437" s="246" t="s">
        <v>229</v>
      </c>
      <c r="Q437" s="246" t="s">
        <v>227</v>
      </c>
      <c r="R437" s="246" t="s">
        <v>227</v>
      </c>
      <c r="S437" s="246" t="s">
        <v>229</v>
      </c>
      <c r="T437" s="246" t="s">
        <v>227</v>
      </c>
      <c r="U437" s="246" t="s">
        <v>227</v>
      </c>
      <c r="V437" s="246" t="s">
        <v>227</v>
      </c>
      <c r="W437" s="246" t="s">
        <v>229</v>
      </c>
      <c r="X437" s="246" t="s">
        <v>229</v>
      </c>
      <c r="Y437" s="246" t="s">
        <v>229</v>
      </c>
      <c r="Z437" s="246" t="s">
        <v>229</v>
      </c>
      <c r="AA437" s="246" t="s">
        <v>227</v>
      </c>
      <c r="AB437" s="246" t="s">
        <v>229</v>
      </c>
      <c r="AC437" s="246" t="s">
        <v>227</v>
      </c>
      <c r="AD437" s="246" t="s">
        <v>229</v>
      </c>
      <c r="AE437" s="246" t="s">
        <v>227</v>
      </c>
      <c r="AF437" s="246" t="s">
        <v>229</v>
      </c>
      <c r="AG437" s="246" t="s">
        <v>227</v>
      </c>
      <c r="AH437" s="246" t="s">
        <v>229</v>
      </c>
      <c r="AI437" s="246" t="s">
        <v>227</v>
      </c>
      <c r="AJ437" s="246" t="s">
        <v>229</v>
      </c>
      <c r="AK437" s="246" t="s">
        <v>229</v>
      </c>
      <c r="AL437" s="246" t="s">
        <v>227</v>
      </c>
      <c r="AM437" s="246" t="s">
        <v>229</v>
      </c>
      <c r="AN437" s="246" t="s">
        <v>229</v>
      </c>
      <c r="AO437" s="246" t="s">
        <v>229</v>
      </c>
      <c r="AP437" s="246" t="s">
        <v>227</v>
      </c>
      <c r="AQ437" s="246"/>
      <c r="AR437" s="246"/>
      <c r="AS437" s="246"/>
      <c r="AT437" s="246"/>
      <c r="AU437" s="246"/>
      <c r="AV437" s="246"/>
      <c r="AW437" s="246"/>
      <c r="AX437" s="246"/>
      <c r="AY437" s="246"/>
      <c r="AZ437" s="246"/>
      <c r="BA437" s="246"/>
    </row>
    <row r="438" spans="1:53" x14ac:dyDescent="0.3">
      <c r="A438" s="246">
        <v>210456</v>
      </c>
      <c r="B438" s="246" t="s">
        <v>2163</v>
      </c>
      <c r="C438" s="246" t="s">
        <v>229</v>
      </c>
      <c r="D438" s="246" t="s">
        <v>229</v>
      </c>
      <c r="E438" s="246" t="s">
        <v>229</v>
      </c>
      <c r="F438" s="246" t="s">
        <v>229</v>
      </c>
      <c r="G438" s="246" t="s">
        <v>229</v>
      </c>
      <c r="H438" s="246" t="s">
        <v>229</v>
      </c>
      <c r="I438" s="246" t="s">
        <v>229</v>
      </c>
      <c r="J438" s="246" t="s">
        <v>229</v>
      </c>
      <c r="K438" s="246" t="s">
        <v>228</v>
      </c>
      <c r="L438" s="246" t="s">
        <v>228</v>
      </c>
      <c r="M438" s="246" t="s">
        <v>229</v>
      </c>
      <c r="N438" s="246" t="s">
        <v>229</v>
      </c>
      <c r="O438" s="246" t="s">
        <v>227</v>
      </c>
      <c r="P438" s="246" t="s">
        <v>229</v>
      </c>
      <c r="Q438" s="246" t="s">
        <v>229</v>
      </c>
      <c r="R438" s="246" t="s">
        <v>229</v>
      </c>
      <c r="S438" s="246" t="s">
        <v>227</v>
      </c>
      <c r="T438" s="246" t="s">
        <v>229</v>
      </c>
      <c r="U438" s="246" t="s">
        <v>229</v>
      </c>
      <c r="V438" s="246" t="s">
        <v>229</v>
      </c>
      <c r="W438" s="246" t="s">
        <v>227</v>
      </c>
      <c r="X438" s="246" t="s">
        <v>229</v>
      </c>
      <c r="Y438" s="246" t="s">
        <v>227</v>
      </c>
      <c r="Z438" s="246" t="s">
        <v>229</v>
      </c>
      <c r="AA438" s="246" t="s">
        <v>227</v>
      </c>
      <c r="AB438" s="246" t="s">
        <v>227</v>
      </c>
      <c r="AC438" s="246" t="s">
        <v>229</v>
      </c>
      <c r="AD438" s="246" t="s">
        <v>229</v>
      </c>
      <c r="AE438" s="246" t="s">
        <v>229</v>
      </c>
      <c r="AF438" s="246" t="s">
        <v>229</v>
      </c>
      <c r="AG438" s="246" t="s">
        <v>229</v>
      </c>
      <c r="AH438" s="246" t="s">
        <v>229</v>
      </c>
      <c r="AI438" s="246" t="s">
        <v>228</v>
      </c>
      <c r="AJ438" s="246" t="s">
        <v>229</v>
      </c>
      <c r="AK438" s="246" t="s">
        <v>228</v>
      </c>
      <c r="AL438" s="246" t="s">
        <v>228</v>
      </c>
      <c r="AM438" s="246" t="s">
        <v>228</v>
      </c>
      <c r="AN438" s="246" t="s">
        <v>228</v>
      </c>
      <c r="AO438" s="246" t="s">
        <v>228</v>
      </c>
      <c r="AP438" s="246" t="s">
        <v>228</v>
      </c>
      <c r="AQ438" s="246"/>
      <c r="AR438" s="246"/>
      <c r="AS438" s="246"/>
      <c r="AT438" s="246"/>
      <c r="AU438" s="246"/>
      <c r="AV438" s="246"/>
      <c r="AW438" s="246"/>
      <c r="AX438" s="246"/>
      <c r="AY438" s="246"/>
      <c r="AZ438" s="246"/>
      <c r="BA438" s="246"/>
    </row>
    <row r="439" spans="1:53" x14ac:dyDescent="0.3">
      <c r="A439" s="246">
        <v>210483</v>
      </c>
      <c r="B439" s="246" t="s">
        <v>2163</v>
      </c>
      <c r="C439" s="246" t="s">
        <v>229</v>
      </c>
      <c r="D439" s="246" t="s">
        <v>227</v>
      </c>
      <c r="E439" s="246" t="s">
        <v>227</v>
      </c>
      <c r="F439" s="246" t="s">
        <v>229</v>
      </c>
      <c r="G439" s="246" t="s">
        <v>227</v>
      </c>
      <c r="H439" s="246" t="s">
        <v>229</v>
      </c>
      <c r="I439" s="246" t="s">
        <v>227</v>
      </c>
      <c r="J439" s="246" t="s">
        <v>227</v>
      </c>
      <c r="K439" s="246" t="s">
        <v>229</v>
      </c>
      <c r="L439" s="246" t="s">
        <v>229</v>
      </c>
      <c r="M439" s="246" t="s">
        <v>227</v>
      </c>
      <c r="N439" s="246" t="s">
        <v>227</v>
      </c>
      <c r="O439" s="246" t="s">
        <v>229</v>
      </c>
      <c r="P439" s="246" t="s">
        <v>229</v>
      </c>
      <c r="Q439" s="246" t="s">
        <v>227</v>
      </c>
      <c r="R439" s="246" t="s">
        <v>229</v>
      </c>
      <c r="S439" s="246" t="s">
        <v>227</v>
      </c>
      <c r="T439" s="246" t="s">
        <v>229</v>
      </c>
      <c r="U439" s="246" t="s">
        <v>229</v>
      </c>
      <c r="V439" s="246" t="s">
        <v>229</v>
      </c>
      <c r="W439" s="246" t="s">
        <v>229</v>
      </c>
      <c r="X439" s="246" t="s">
        <v>227</v>
      </c>
      <c r="Y439" s="246" t="s">
        <v>229</v>
      </c>
      <c r="Z439" s="246" t="s">
        <v>229</v>
      </c>
      <c r="AA439" s="246" t="s">
        <v>227</v>
      </c>
      <c r="AB439" s="246" t="s">
        <v>229</v>
      </c>
      <c r="AC439" s="246" t="s">
        <v>229</v>
      </c>
      <c r="AD439" s="246" t="s">
        <v>227</v>
      </c>
      <c r="AE439" s="246" t="s">
        <v>227</v>
      </c>
      <c r="AF439" s="246" t="s">
        <v>229</v>
      </c>
      <c r="AG439" s="246" t="s">
        <v>227</v>
      </c>
      <c r="AH439" s="246" t="s">
        <v>229</v>
      </c>
      <c r="AI439" s="246" t="s">
        <v>229</v>
      </c>
      <c r="AJ439" s="246" t="s">
        <v>229</v>
      </c>
      <c r="AK439" s="246" t="s">
        <v>227</v>
      </c>
      <c r="AL439" s="246" t="s">
        <v>227</v>
      </c>
      <c r="AM439" s="246" t="s">
        <v>229</v>
      </c>
      <c r="AN439" s="246" t="s">
        <v>229</v>
      </c>
      <c r="AO439" s="246" t="s">
        <v>229</v>
      </c>
      <c r="AP439" s="246" t="s">
        <v>229</v>
      </c>
      <c r="AQ439" s="246"/>
      <c r="AR439" s="246"/>
      <c r="AS439" s="246"/>
      <c r="AT439" s="246"/>
      <c r="AU439" s="246"/>
      <c r="AV439" s="246"/>
      <c r="AW439" s="246"/>
      <c r="AX439" s="246"/>
      <c r="AY439" s="246"/>
      <c r="AZ439" s="246"/>
      <c r="BA439" s="246"/>
    </row>
    <row r="440" spans="1:53" x14ac:dyDescent="0.3">
      <c r="A440" s="246">
        <v>210493</v>
      </c>
      <c r="B440" s="246" t="s">
        <v>2163</v>
      </c>
      <c r="C440" s="246" t="s">
        <v>227</v>
      </c>
      <c r="D440" s="246" t="s">
        <v>227</v>
      </c>
      <c r="E440" s="246" t="s">
        <v>227</v>
      </c>
      <c r="F440" s="246" t="s">
        <v>227</v>
      </c>
      <c r="G440" s="246" t="s">
        <v>227</v>
      </c>
      <c r="H440" s="246" t="s">
        <v>227</v>
      </c>
      <c r="I440" s="246" t="s">
        <v>227</v>
      </c>
      <c r="J440" s="246" t="s">
        <v>227</v>
      </c>
      <c r="K440" s="246" t="s">
        <v>227</v>
      </c>
      <c r="L440" s="246" t="s">
        <v>229</v>
      </c>
      <c r="M440" s="246" t="s">
        <v>227</v>
      </c>
      <c r="N440" s="246" t="s">
        <v>227</v>
      </c>
      <c r="O440" s="246" t="s">
        <v>227</v>
      </c>
      <c r="P440" s="246" t="s">
        <v>227</v>
      </c>
      <c r="Q440" s="246" t="s">
        <v>227</v>
      </c>
      <c r="R440" s="246" t="s">
        <v>229</v>
      </c>
      <c r="S440" s="246" t="s">
        <v>227</v>
      </c>
      <c r="T440" s="246" t="s">
        <v>229</v>
      </c>
      <c r="U440" s="246" t="s">
        <v>227</v>
      </c>
      <c r="V440" s="246" t="s">
        <v>229</v>
      </c>
      <c r="W440" s="246" t="s">
        <v>229</v>
      </c>
      <c r="X440" s="246" t="s">
        <v>227</v>
      </c>
      <c r="Y440" s="246" t="s">
        <v>227</v>
      </c>
      <c r="Z440" s="246" t="s">
        <v>227</v>
      </c>
      <c r="AA440" s="246" t="s">
        <v>227</v>
      </c>
      <c r="AB440" s="246" t="s">
        <v>229</v>
      </c>
      <c r="AC440" s="246" t="s">
        <v>229</v>
      </c>
      <c r="AD440" s="246" t="s">
        <v>227</v>
      </c>
      <c r="AE440" s="246" t="s">
        <v>229</v>
      </c>
      <c r="AF440" s="246" t="s">
        <v>227</v>
      </c>
      <c r="AG440" s="246" t="s">
        <v>228</v>
      </c>
      <c r="AH440" s="246" t="s">
        <v>229</v>
      </c>
      <c r="AI440" s="246" t="s">
        <v>228</v>
      </c>
      <c r="AJ440" s="246" t="s">
        <v>229</v>
      </c>
      <c r="AK440" s="246" t="s">
        <v>229</v>
      </c>
      <c r="AL440" s="246" t="s">
        <v>229</v>
      </c>
      <c r="AM440" s="246" t="s">
        <v>228</v>
      </c>
      <c r="AN440" s="246" t="s">
        <v>229</v>
      </c>
      <c r="AO440" s="246" t="s">
        <v>229</v>
      </c>
      <c r="AP440" s="246" t="s">
        <v>229</v>
      </c>
      <c r="AQ440" s="246"/>
      <c r="AR440" s="246"/>
      <c r="AS440" s="246"/>
      <c r="AT440" s="246"/>
      <c r="AU440" s="246"/>
      <c r="AV440" s="246"/>
      <c r="AW440" s="246"/>
      <c r="AX440" s="246"/>
      <c r="AY440" s="246"/>
      <c r="AZ440" s="246"/>
      <c r="BA440" s="246"/>
    </row>
    <row r="441" spans="1:53" x14ac:dyDescent="0.3">
      <c r="A441" s="246">
        <v>210496</v>
      </c>
      <c r="B441" s="246" t="s">
        <v>2163</v>
      </c>
      <c r="C441" s="246" t="s">
        <v>227</v>
      </c>
      <c r="D441" s="246" t="s">
        <v>229</v>
      </c>
      <c r="E441" s="246" t="s">
        <v>227</v>
      </c>
      <c r="F441" s="246" t="s">
        <v>229</v>
      </c>
      <c r="G441" s="246" t="s">
        <v>227</v>
      </c>
      <c r="H441" s="246" t="s">
        <v>229</v>
      </c>
      <c r="I441" s="246" t="s">
        <v>229</v>
      </c>
      <c r="J441" s="246" t="s">
        <v>229</v>
      </c>
      <c r="K441" s="246" t="s">
        <v>229</v>
      </c>
      <c r="L441" s="246" t="s">
        <v>229</v>
      </c>
      <c r="M441" s="246" t="s">
        <v>229</v>
      </c>
      <c r="N441" s="246" t="s">
        <v>229</v>
      </c>
      <c r="O441" s="246" t="s">
        <v>229</v>
      </c>
      <c r="P441" s="246" t="s">
        <v>229</v>
      </c>
      <c r="Q441" s="246" t="s">
        <v>227</v>
      </c>
      <c r="R441" s="246" t="s">
        <v>229</v>
      </c>
      <c r="S441" s="246" t="s">
        <v>229</v>
      </c>
      <c r="T441" s="246" t="s">
        <v>227</v>
      </c>
      <c r="U441" s="246" t="s">
        <v>227</v>
      </c>
      <c r="V441" s="246" t="s">
        <v>227</v>
      </c>
      <c r="W441" s="246" t="s">
        <v>229</v>
      </c>
      <c r="X441" s="246" t="s">
        <v>229</v>
      </c>
      <c r="Y441" s="246" t="s">
        <v>229</v>
      </c>
      <c r="Z441" s="246" t="s">
        <v>229</v>
      </c>
      <c r="AA441" s="246" t="s">
        <v>229</v>
      </c>
      <c r="AB441" s="246" t="s">
        <v>229</v>
      </c>
      <c r="AC441" s="246" t="s">
        <v>229</v>
      </c>
      <c r="AD441" s="246" t="s">
        <v>229</v>
      </c>
      <c r="AE441" s="246" t="s">
        <v>227</v>
      </c>
      <c r="AF441" s="246" t="s">
        <v>229</v>
      </c>
      <c r="AG441" s="246" t="s">
        <v>229</v>
      </c>
      <c r="AH441" s="246" t="s">
        <v>229</v>
      </c>
      <c r="AI441" s="246" t="s">
        <v>229</v>
      </c>
      <c r="AJ441" s="246" t="s">
        <v>229</v>
      </c>
      <c r="AK441" s="246" t="s">
        <v>229</v>
      </c>
      <c r="AL441" s="246" t="s">
        <v>229</v>
      </c>
      <c r="AM441" s="246" t="s">
        <v>229</v>
      </c>
      <c r="AN441" s="246" t="s">
        <v>229</v>
      </c>
      <c r="AO441" s="246" t="s">
        <v>229</v>
      </c>
      <c r="AP441" s="246" t="s">
        <v>229</v>
      </c>
      <c r="AQ441" s="246"/>
      <c r="AR441" s="246"/>
      <c r="AS441" s="246"/>
      <c r="AT441" s="246"/>
      <c r="AU441" s="246"/>
      <c r="AV441" s="246"/>
      <c r="AW441" s="246"/>
      <c r="AX441" s="246"/>
      <c r="AY441" s="246"/>
      <c r="AZ441" s="246"/>
      <c r="BA441" s="246"/>
    </row>
    <row r="442" spans="1:53" x14ac:dyDescent="0.3">
      <c r="A442" s="246">
        <v>210518</v>
      </c>
      <c r="B442" s="246" t="s">
        <v>2163</v>
      </c>
      <c r="C442" s="246" t="s">
        <v>227</v>
      </c>
      <c r="D442" s="246" t="s">
        <v>229</v>
      </c>
      <c r="E442" s="246" t="s">
        <v>229</v>
      </c>
      <c r="F442" s="246" t="s">
        <v>229</v>
      </c>
      <c r="G442" s="246" t="s">
        <v>229</v>
      </c>
      <c r="H442" s="246" t="s">
        <v>229</v>
      </c>
      <c r="I442" s="246" t="s">
        <v>229</v>
      </c>
      <c r="J442" s="246" t="s">
        <v>227</v>
      </c>
      <c r="K442" s="246" t="s">
        <v>229</v>
      </c>
      <c r="L442" s="246" t="s">
        <v>229</v>
      </c>
      <c r="M442" s="246" t="s">
        <v>227</v>
      </c>
      <c r="N442" s="246" t="s">
        <v>229</v>
      </c>
      <c r="O442" s="246" t="s">
        <v>227</v>
      </c>
      <c r="P442" s="246" t="s">
        <v>227</v>
      </c>
      <c r="Q442" s="246" t="s">
        <v>227</v>
      </c>
      <c r="R442" s="246" t="s">
        <v>229</v>
      </c>
      <c r="S442" s="246" t="s">
        <v>229</v>
      </c>
      <c r="T442" s="246" t="s">
        <v>229</v>
      </c>
      <c r="U442" s="246" t="s">
        <v>227</v>
      </c>
      <c r="V442" s="246" t="s">
        <v>227</v>
      </c>
      <c r="W442" s="246" t="s">
        <v>229</v>
      </c>
      <c r="X442" s="246" t="s">
        <v>227</v>
      </c>
      <c r="Y442" s="246" t="s">
        <v>227</v>
      </c>
      <c r="Z442" s="246" t="s">
        <v>227</v>
      </c>
      <c r="AA442" s="246" t="s">
        <v>227</v>
      </c>
      <c r="AB442" s="246" t="s">
        <v>229</v>
      </c>
      <c r="AC442" s="246" t="s">
        <v>227</v>
      </c>
      <c r="AD442" s="246" t="s">
        <v>229</v>
      </c>
      <c r="AE442" s="246" t="s">
        <v>227</v>
      </c>
      <c r="AF442" s="246" t="s">
        <v>227</v>
      </c>
      <c r="AG442" s="246" t="s">
        <v>229</v>
      </c>
      <c r="AH442" s="246" t="s">
        <v>229</v>
      </c>
      <c r="AI442" s="246" t="s">
        <v>227</v>
      </c>
      <c r="AJ442" s="246" t="s">
        <v>229</v>
      </c>
      <c r="AK442" s="246" t="s">
        <v>229</v>
      </c>
      <c r="AL442" s="246" t="s">
        <v>228</v>
      </c>
      <c r="AM442" s="246" t="s">
        <v>228</v>
      </c>
      <c r="AN442" s="246" t="s">
        <v>228</v>
      </c>
      <c r="AO442" s="246" t="s">
        <v>228</v>
      </c>
      <c r="AP442" s="246" t="s">
        <v>228</v>
      </c>
      <c r="AQ442" s="246"/>
      <c r="AR442" s="246"/>
      <c r="AS442" s="246"/>
      <c r="AT442" s="246"/>
      <c r="AU442" s="246"/>
      <c r="AV442" s="246"/>
      <c r="AW442" s="246"/>
      <c r="AX442" s="246"/>
      <c r="AY442" s="246"/>
      <c r="AZ442" s="246"/>
      <c r="BA442" s="246"/>
    </row>
    <row r="443" spans="1:53" x14ac:dyDescent="0.3">
      <c r="A443" s="246">
        <v>210531</v>
      </c>
      <c r="B443" s="246" t="s">
        <v>2163</v>
      </c>
      <c r="C443" s="246" t="s">
        <v>229</v>
      </c>
      <c r="D443" s="246" t="s">
        <v>229</v>
      </c>
      <c r="E443" s="246" t="s">
        <v>227</v>
      </c>
      <c r="F443" s="246" t="s">
        <v>227</v>
      </c>
      <c r="G443" s="246" t="s">
        <v>227</v>
      </c>
      <c r="H443" s="246" t="s">
        <v>227</v>
      </c>
      <c r="I443" s="246" t="s">
        <v>229</v>
      </c>
      <c r="J443" s="246" t="s">
        <v>227</v>
      </c>
      <c r="K443" s="246" t="s">
        <v>229</v>
      </c>
      <c r="L443" s="246" t="s">
        <v>229</v>
      </c>
      <c r="M443" s="246" t="s">
        <v>229</v>
      </c>
      <c r="N443" s="246" t="s">
        <v>229</v>
      </c>
      <c r="O443" s="246" t="s">
        <v>229</v>
      </c>
      <c r="P443" s="246" t="s">
        <v>229</v>
      </c>
      <c r="Q443" s="246" t="s">
        <v>227</v>
      </c>
      <c r="R443" s="246" t="s">
        <v>229</v>
      </c>
      <c r="S443" s="246" t="s">
        <v>227</v>
      </c>
      <c r="T443" s="246" t="s">
        <v>229</v>
      </c>
      <c r="U443" s="246" t="s">
        <v>229</v>
      </c>
      <c r="V443" s="246" t="s">
        <v>229</v>
      </c>
      <c r="W443" s="246" t="s">
        <v>227</v>
      </c>
      <c r="X443" s="246" t="s">
        <v>229</v>
      </c>
      <c r="Y443" s="246" t="s">
        <v>229</v>
      </c>
      <c r="Z443" s="246" t="s">
        <v>229</v>
      </c>
      <c r="AA443" s="246" t="s">
        <v>227</v>
      </c>
      <c r="AB443" s="246" t="s">
        <v>227</v>
      </c>
      <c r="AC443" s="246" t="s">
        <v>229</v>
      </c>
      <c r="AD443" s="246" t="s">
        <v>227</v>
      </c>
      <c r="AE443" s="246" t="s">
        <v>227</v>
      </c>
      <c r="AF443" s="246" t="s">
        <v>229</v>
      </c>
      <c r="AG443" s="246" t="s">
        <v>229</v>
      </c>
      <c r="AH443" s="246" t="s">
        <v>227</v>
      </c>
      <c r="AI443" s="246" t="s">
        <v>227</v>
      </c>
      <c r="AJ443" s="246" t="s">
        <v>229</v>
      </c>
      <c r="AK443" s="246" t="s">
        <v>227</v>
      </c>
      <c r="AL443" s="246" t="s">
        <v>229</v>
      </c>
      <c r="AM443" s="246" t="s">
        <v>229</v>
      </c>
      <c r="AN443" s="246" t="s">
        <v>227</v>
      </c>
      <c r="AO443" s="246" t="s">
        <v>229</v>
      </c>
      <c r="AP443" s="246" t="s">
        <v>227</v>
      </c>
      <c r="AQ443" s="246"/>
      <c r="AR443" s="246"/>
      <c r="AS443" s="246"/>
      <c r="AT443" s="246"/>
      <c r="AU443" s="246"/>
      <c r="AV443" s="246"/>
      <c r="AW443" s="246"/>
      <c r="AX443" s="246"/>
      <c r="AY443" s="246"/>
      <c r="AZ443" s="246"/>
      <c r="BA443" s="246"/>
    </row>
    <row r="444" spans="1:53" x14ac:dyDescent="0.3">
      <c r="A444" s="246">
        <v>210548</v>
      </c>
      <c r="B444" s="246" t="s">
        <v>2163</v>
      </c>
      <c r="C444" s="246" t="s">
        <v>229</v>
      </c>
      <c r="D444" s="246" t="s">
        <v>229</v>
      </c>
      <c r="E444" s="246" t="s">
        <v>229</v>
      </c>
      <c r="F444" s="246" t="s">
        <v>229</v>
      </c>
      <c r="G444" s="246" t="s">
        <v>227</v>
      </c>
      <c r="H444" s="246" t="s">
        <v>229</v>
      </c>
      <c r="I444" s="246" t="s">
        <v>229</v>
      </c>
      <c r="J444" s="246" t="s">
        <v>227</v>
      </c>
      <c r="K444" s="246" t="s">
        <v>227</v>
      </c>
      <c r="L444" s="246" t="s">
        <v>229</v>
      </c>
      <c r="M444" s="246" t="s">
        <v>229</v>
      </c>
      <c r="N444" s="246" t="s">
        <v>229</v>
      </c>
      <c r="O444" s="246" t="s">
        <v>229</v>
      </c>
      <c r="P444" s="246" t="s">
        <v>227</v>
      </c>
      <c r="Q444" s="246" t="s">
        <v>227</v>
      </c>
      <c r="R444" s="246" t="s">
        <v>227</v>
      </c>
      <c r="S444" s="246" t="s">
        <v>229</v>
      </c>
      <c r="T444" s="246" t="s">
        <v>229</v>
      </c>
      <c r="U444" s="246" t="s">
        <v>227</v>
      </c>
      <c r="V444" s="246" t="s">
        <v>227</v>
      </c>
      <c r="W444" s="246" t="s">
        <v>229</v>
      </c>
      <c r="X444" s="246" t="s">
        <v>229</v>
      </c>
      <c r="Y444" s="246" t="s">
        <v>229</v>
      </c>
      <c r="Z444" s="246" t="s">
        <v>229</v>
      </c>
      <c r="AA444" s="246" t="s">
        <v>227</v>
      </c>
      <c r="AB444" s="246" t="s">
        <v>229</v>
      </c>
      <c r="AC444" s="246" t="s">
        <v>229</v>
      </c>
      <c r="AD444" s="246" t="s">
        <v>229</v>
      </c>
      <c r="AE444" s="246" t="s">
        <v>229</v>
      </c>
      <c r="AF444" s="246" t="s">
        <v>229</v>
      </c>
      <c r="AG444" s="246" t="s">
        <v>229</v>
      </c>
      <c r="AH444" s="246" t="s">
        <v>229</v>
      </c>
      <c r="AI444" s="246" t="s">
        <v>227</v>
      </c>
      <c r="AJ444" s="246" t="s">
        <v>229</v>
      </c>
      <c r="AK444" s="246" t="s">
        <v>229</v>
      </c>
      <c r="AL444" s="246" t="s">
        <v>227</v>
      </c>
      <c r="AM444" s="246" t="s">
        <v>227</v>
      </c>
      <c r="AN444" s="246" t="s">
        <v>227</v>
      </c>
      <c r="AO444" s="246" t="s">
        <v>229</v>
      </c>
      <c r="AP444" s="246" t="s">
        <v>229</v>
      </c>
      <c r="AQ444" s="246"/>
      <c r="AR444" s="246"/>
      <c r="AS444" s="246"/>
      <c r="AT444" s="246"/>
      <c r="AU444" s="246"/>
      <c r="AV444" s="246"/>
      <c r="AW444" s="246"/>
      <c r="AX444" s="246"/>
      <c r="AY444" s="246"/>
      <c r="AZ444" s="246"/>
      <c r="BA444" s="246"/>
    </row>
    <row r="445" spans="1:53" x14ac:dyDescent="0.3">
      <c r="A445" s="246">
        <v>210578</v>
      </c>
      <c r="B445" s="246" t="s">
        <v>2163</v>
      </c>
      <c r="C445" s="246" t="s">
        <v>229</v>
      </c>
      <c r="D445" s="246" t="s">
        <v>229</v>
      </c>
      <c r="E445" s="246" t="s">
        <v>229</v>
      </c>
      <c r="F445" s="246" t="s">
        <v>229</v>
      </c>
      <c r="G445" s="246" t="s">
        <v>229</v>
      </c>
      <c r="H445" s="246" t="s">
        <v>229</v>
      </c>
      <c r="I445" s="246" t="s">
        <v>229</v>
      </c>
      <c r="J445" s="246" t="s">
        <v>227</v>
      </c>
      <c r="K445" s="246" t="s">
        <v>227</v>
      </c>
      <c r="L445" s="246" t="s">
        <v>229</v>
      </c>
      <c r="M445" s="246" t="s">
        <v>227</v>
      </c>
      <c r="N445" s="246" t="s">
        <v>229</v>
      </c>
      <c r="O445" s="246" t="s">
        <v>229</v>
      </c>
      <c r="P445" s="246" t="s">
        <v>229</v>
      </c>
      <c r="Q445" s="246" t="s">
        <v>229</v>
      </c>
      <c r="R445" s="246" t="s">
        <v>229</v>
      </c>
      <c r="S445" s="246" t="s">
        <v>227</v>
      </c>
      <c r="T445" s="246" t="s">
        <v>227</v>
      </c>
      <c r="U445" s="246" t="s">
        <v>229</v>
      </c>
      <c r="V445" s="246" t="s">
        <v>229</v>
      </c>
      <c r="W445" s="246" t="s">
        <v>229</v>
      </c>
      <c r="X445" s="246" t="s">
        <v>229</v>
      </c>
      <c r="Y445" s="246" t="s">
        <v>229</v>
      </c>
      <c r="Z445" s="246" t="s">
        <v>229</v>
      </c>
      <c r="AA445" s="246" t="s">
        <v>227</v>
      </c>
      <c r="AB445" s="246" t="s">
        <v>227</v>
      </c>
      <c r="AC445" s="246" t="s">
        <v>229</v>
      </c>
      <c r="AD445" s="246" t="s">
        <v>229</v>
      </c>
      <c r="AE445" s="246" t="s">
        <v>229</v>
      </c>
      <c r="AF445" s="246" t="s">
        <v>229</v>
      </c>
      <c r="AG445" s="246" t="s">
        <v>227</v>
      </c>
      <c r="AH445" s="246" t="s">
        <v>228</v>
      </c>
      <c r="AI445" s="246" t="s">
        <v>229</v>
      </c>
      <c r="AJ445" s="246" t="s">
        <v>227</v>
      </c>
      <c r="AK445" s="246" t="s">
        <v>229</v>
      </c>
      <c r="AL445" s="246" t="s">
        <v>228</v>
      </c>
      <c r="AM445" s="246" t="s">
        <v>228</v>
      </c>
      <c r="AN445" s="246" t="s">
        <v>228</v>
      </c>
      <c r="AO445" s="246" t="s">
        <v>228</v>
      </c>
      <c r="AP445" s="246" t="s">
        <v>228</v>
      </c>
      <c r="AQ445" s="246"/>
      <c r="AR445" s="246"/>
      <c r="AS445" s="246"/>
      <c r="AT445" s="246"/>
      <c r="AU445" s="246"/>
      <c r="AV445" s="246"/>
      <c r="AW445" s="246"/>
      <c r="AX445" s="246"/>
      <c r="AY445" s="246"/>
      <c r="AZ445" s="246"/>
      <c r="BA445" s="246"/>
    </row>
    <row r="446" spans="1:53" x14ac:dyDescent="0.3">
      <c r="A446" s="246">
        <v>210583</v>
      </c>
      <c r="B446" s="246" t="s">
        <v>2163</v>
      </c>
      <c r="C446" s="246" t="s">
        <v>227</v>
      </c>
      <c r="D446" s="246" t="s">
        <v>229</v>
      </c>
      <c r="E446" s="246" t="s">
        <v>227</v>
      </c>
      <c r="F446" s="246" t="s">
        <v>227</v>
      </c>
      <c r="G446" s="246" t="s">
        <v>227</v>
      </c>
      <c r="H446" s="246" t="s">
        <v>227</v>
      </c>
      <c r="I446" s="246" t="s">
        <v>228</v>
      </c>
      <c r="J446" s="246" t="s">
        <v>227</v>
      </c>
      <c r="K446" s="246" t="s">
        <v>228</v>
      </c>
      <c r="L446" s="246" t="s">
        <v>229</v>
      </c>
      <c r="M446" s="246" t="s">
        <v>229</v>
      </c>
      <c r="N446" s="246" t="s">
        <v>229</v>
      </c>
      <c r="O446" s="246" t="s">
        <v>229</v>
      </c>
      <c r="P446" s="246" t="s">
        <v>227</v>
      </c>
      <c r="Q446" s="246" t="s">
        <v>227</v>
      </c>
      <c r="R446" s="246" t="s">
        <v>227</v>
      </c>
      <c r="S446" s="246" t="s">
        <v>229</v>
      </c>
      <c r="T446" s="246" t="s">
        <v>229</v>
      </c>
      <c r="U446" s="246" t="s">
        <v>229</v>
      </c>
      <c r="V446" s="246" t="s">
        <v>229</v>
      </c>
      <c r="W446" s="246" t="s">
        <v>227</v>
      </c>
      <c r="X446" s="246" t="s">
        <v>227</v>
      </c>
      <c r="Y446" s="246" t="s">
        <v>227</v>
      </c>
      <c r="Z446" s="246" t="s">
        <v>227</v>
      </c>
      <c r="AA446" s="246" t="s">
        <v>227</v>
      </c>
      <c r="AB446" s="246" t="s">
        <v>229</v>
      </c>
      <c r="AC446" s="246" t="s">
        <v>229</v>
      </c>
      <c r="AD446" s="246" t="s">
        <v>229</v>
      </c>
      <c r="AE446" s="246" t="s">
        <v>229</v>
      </c>
      <c r="AF446" s="246" t="s">
        <v>227</v>
      </c>
      <c r="AG446" s="246" t="s">
        <v>229</v>
      </c>
      <c r="AH446" s="246" t="s">
        <v>227</v>
      </c>
      <c r="AI446" s="246" t="s">
        <v>227</v>
      </c>
      <c r="AJ446" s="246" t="s">
        <v>229</v>
      </c>
      <c r="AK446" s="246" t="s">
        <v>229</v>
      </c>
      <c r="AL446" s="246" t="s">
        <v>229</v>
      </c>
      <c r="AM446" s="246" t="s">
        <v>229</v>
      </c>
      <c r="AN446" s="246" t="s">
        <v>229</v>
      </c>
      <c r="AO446" s="246" t="s">
        <v>229</v>
      </c>
      <c r="AP446" s="246" t="s">
        <v>227</v>
      </c>
      <c r="AQ446" s="246"/>
      <c r="AR446" s="246"/>
      <c r="AS446" s="246"/>
      <c r="AT446" s="246"/>
      <c r="AU446" s="246"/>
      <c r="AV446" s="246"/>
      <c r="AW446" s="246"/>
      <c r="AX446" s="246"/>
      <c r="AY446" s="246"/>
      <c r="AZ446" s="246"/>
      <c r="BA446" s="246"/>
    </row>
    <row r="447" spans="1:53" x14ac:dyDescent="0.3">
      <c r="A447" s="246">
        <v>210590</v>
      </c>
      <c r="B447" s="246" t="s">
        <v>2163</v>
      </c>
      <c r="C447" s="246" t="s">
        <v>227</v>
      </c>
      <c r="D447" s="246" t="s">
        <v>229</v>
      </c>
      <c r="E447" s="246" t="s">
        <v>229</v>
      </c>
      <c r="F447" s="246" t="s">
        <v>227</v>
      </c>
      <c r="G447" s="246" t="s">
        <v>229</v>
      </c>
      <c r="H447" s="246" t="s">
        <v>227</v>
      </c>
      <c r="I447" s="246" t="s">
        <v>229</v>
      </c>
      <c r="J447" s="246" t="s">
        <v>229</v>
      </c>
      <c r="K447" s="246" t="s">
        <v>227</v>
      </c>
      <c r="L447" s="246" t="s">
        <v>229</v>
      </c>
      <c r="M447" s="246" t="s">
        <v>229</v>
      </c>
      <c r="N447" s="246" t="s">
        <v>227</v>
      </c>
      <c r="O447" s="246" t="s">
        <v>227</v>
      </c>
      <c r="P447" s="246" t="s">
        <v>227</v>
      </c>
      <c r="Q447" s="246" t="s">
        <v>229</v>
      </c>
      <c r="R447" s="246" t="s">
        <v>227</v>
      </c>
      <c r="S447" s="246" t="s">
        <v>227</v>
      </c>
      <c r="T447" s="246" t="s">
        <v>229</v>
      </c>
      <c r="U447" s="246" t="s">
        <v>229</v>
      </c>
      <c r="V447" s="246" t="s">
        <v>229</v>
      </c>
      <c r="W447" s="246" t="s">
        <v>229</v>
      </c>
      <c r="X447" s="246" t="s">
        <v>229</v>
      </c>
      <c r="Y447" s="246" t="s">
        <v>227</v>
      </c>
      <c r="Z447" s="246" t="s">
        <v>229</v>
      </c>
      <c r="AA447" s="246" t="s">
        <v>228</v>
      </c>
      <c r="AB447" s="246" t="s">
        <v>229</v>
      </c>
      <c r="AC447" s="246" t="s">
        <v>229</v>
      </c>
      <c r="AD447" s="246" t="s">
        <v>227</v>
      </c>
      <c r="AE447" s="246" t="s">
        <v>228</v>
      </c>
      <c r="AF447" s="246" t="s">
        <v>229</v>
      </c>
      <c r="AG447" s="246" t="s">
        <v>227</v>
      </c>
      <c r="AH447" s="246" t="s">
        <v>229</v>
      </c>
      <c r="AI447" s="246" t="s">
        <v>227</v>
      </c>
      <c r="AJ447" s="246" t="s">
        <v>227</v>
      </c>
      <c r="AK447" s="246" t="s">
        <v>227</v>
      </c>
      <c r="AL447" s="246" t="s">
        <v>229</v>
      </c>
      <c r="AM447" s="246" t="s">
        <v>229</v>
      </c>
      <c r="AN447" s="246" t="s">
        <v>229</v>
      </c>
      <c r="AO447" s="246" t="s">
        <v>227</v>
      </c>
      <c r="AP447" s="246" t="s">
        <v>228</v>
      </c>
      <c r="AQ447" s="246"/>
      <c r="AR447" s="246"/>
      <c r="AS447" s="246"/>
      <c r="AT447" s="246"/>
      <c r="AU447" s="246"/>
      <c r="AV447" s="246"/>
      <c r="AW447" s="246"/>
      <c r="AX447" s="246"/>
      <c r="AY447" s="246"/>
      <c r="AZ447" s="246"/>
      <c r="BA447" s="246"/>
    </row>
    <row r="448" spans="1:53" x14ac:dyDescent="0.3">
      <c r="A448" s="246">
        <v>210607</v>
      </c>
      <c r="B448" s="246" t="s">
        <v>2163</v>
      </c>
      <c r="C448" s="246" t="s">
        <v>227</v>
      </c>
      <c r="D448" s="246" t="s">
        <v>228</v>
      </c>
      <c r="E448" s="246" t="s">
        <v>227</v>
      </c>
      <c r="F448" s="246" t="s">
        <v>227</v>
      </c>
      <c r="G448" s="246" t="s">
        <v>227</v>
      </c>
      <c r="H448" s="246" t="s">
        <v>227</v>
      </c>
      <c r="I448" s="246" t="s">
        <v>227</v>
      </c>
      <c r="J448" s="246" t="s">
        <v>227</v>
      </c>
      <c r="K448" s="246" t="s">
        <v>227</v>
      </c>
      <c r="L448" s="246" t="s">
        <v>229</v>
      </c>
      <c r="M448" s="246" t="s">
        <v>227</v>
      </c>
      <c r="N448" s="246" t="s">
        <v>227</v>
      </c>
      <c r="O448" s="246" t="s">
        <v>227</v>
      </c>
      <c r="P448" s="246" t="s">
        <v>227</v>
      </c>
      <c r="Q448" s="246" t="s">
        <v>227</v>
      </c>
      <c r="R448" s="246" t="s">
        <v>227</v>
      </c>
      <c r="S448" s="246" t="s">
        <v>227</v>
      </c>
      <c r="T448" s="246" t="s">
        <v>227</v>
      </c>
      <c r="U448" s="246" t="s">
        <v>227</v>
      </c>
      <c r="V448" s="246" t="s">
        <v>227</v>
      </c>
      <c r="W448" s="246" t="s">
        <v>229</v>
      </c>
      <c r="X448" s="246" t="s">
        <v>229</v>
      </c>
      <c r="Y448" s="246" t="s">
        <v>227</v>
      </c>
      <c r="Z448" s="246" t="s">
        <v>229</v>
      </c>
      <c r="AA448" s="246" t="s">
        <v>227</v>
      </c>
      <c r="AB448" s="246" t="s">
        <v>229</v>
      </c>
      <c r="AC448" s="246" t="s">
        <v>229</v>
      </c>
      <c r="AD448" s="246" t="s">
        <v>227</v>
      </c>
      <c r="AE448" s="246" t="s">
        <v>227</v>
      </c>
      <c r="AF448" s="246" t="s">
        <v>229</v>
      </c>
      <c r="AG448" s="246" t="s">
        <v>227</v>
      </c>
      <c r="AH448" s="246" t="s">
        <v>229</v>
      </c>
      <c r="AI448" s="246" t="s">
        <v>227</v>
      </c>
      <c r="AJ448" s="246" t="s">
        <v>229</v>
      </c>
      <c r="AK448" s="246" t="s">
        <v>227</v>
      </c>
      <c r="AL448" s="246" t="s">
        <v>229</v>
      </c>
      <c r="AM448" s="246" t="s">
        <v>229</v>
      </c>
      <c r="AN448" s="246" t="s">
        <v>229</v>
      </c>
      <c r="AO448" s="246" t="s">
        <v>229</v>
      </c>
      <c r="AP448" s="246" t="s">
        <v>229</v>
      </c>
      <c r="AQ448" s="246"/>
      <c r="AR448" s="246"/>
      <c r="AS448" s="246"/>
      <c r="AT448" s="246"/>
      <c r="AU448" s="246"/>
      <c r="AV448" s="246"/>
      <c r="AW448" s="246"/>
      <c r="AX448" s="246"/>
      <c r="AY448" s="246"/>
      <c r="AZ448" s="246"/>
      <c r="BA448" s="246"/>
    </row>
    <row r="449" spans="1:53" x14ac:dyDescent="0.3">
      <c r="A449" s="246">
        <v>210615</v>
      </c>
      <c r="B449" s="246" t="s">
        <v>2163</v>
      </c>
      <c r="C449" s="246" t="s">
        <v>227</v>
      </c>
      <c r="D449" s="246" t="s">
        <v>227</v>
      </c>
      <c r="E449" s="246" t="s">
        <v>227</v>
      </c>
      <c r="F449" s="246" t="s">
        <v>227</v>
      </c>
      <c r="G449" s="246" t="s">
        <v>227</v>
      </c>
      <c r="H449" s="246" t="s">
        <v>227</v>
      </c>
      <c r="I449" s="246" t="s">
        <v>229</v>
      </c>
      <c r="J449" s="246" t="s">
        <v>227</v>
      </c>
      <c r="K449" s="246" t="s">
        <v>227</v>
      </c>
      <c r="L449" s="246" t="s">
        <v>229</v>
      </c>
      <c r="M449" s="246" t="s">
        <v>229</v>
      </c>
      <c r="N449" s="246" t="s">
        <v>229</v>
      </c>
      <c r="O449" s="246" t="s">
        <v>227</v>
      </c>
      <c r="P449" s="246" t="s">
        <v>229</v>
      </c>
      <c r="Q449" s="246" t="s">
        <v>229</v>
      </c>
      <c r="R449" s="246" t="s">
        <v>227</v>
      </c>
      <c r="S449" s="246" t="s">
        <v>229</v>
      </c>
      <c r="T449" s="246" t="s">
        <v>229</v>
      </c>
      <c r="U449" s="246" t="s">
        <v>229</v>
      </c>
      <c r="V449" s="246" t="s">
        <v>227</v>
      </c>
      <c r="W449" s="246" t="s">
        <v>227</v>
      </c>
      <c r="X449" s="246" t="s">
        <v>227</v>
      </c>
      <c r="Y449" s="246" t="s">
        <v>227</v>
      </c>
      <c r="Z449" s="246" t="s">
        <v>227</v>
      </c>
      <c r="AA449" s="246" t="s">
        <v>229</v>
      </c>
      <c r="AB449" s="246" t="s">
        <v>229</v>
      </c>
      <c r="AC449" s="246" t="s">
        <v>229</v>
      </c>
      <c r="AD449" s="246" t="s">
        <v>229</v>
      </c>
      <c r="AE449" s="246" t="s">
        <v>229</v>
      </c>
      <c r="AF449" s="246" t="s">
        <v>229</v>
      </c>
      <c r="AG449" s="246" t="s">
        <v>227</v>
      </c>
      <c r="AH449" s="246" t="s">
        <v>227</v>
      </c>
      <c r="AI449" s="246" t="s">
        <v>228</v>
      </c>
      <c r="AJ449" s="246" t="s">
        <v>227</v>
      </c>
      <c r="AK449" s="246" t="s">
        <v>227</v>
      </c>
      <c r="AL449" s="246" t="s">
        <v>228</v>
      </c>
      <c r="AM449" s="246" t="s">
        <v>228</v>
      </c>
      <c r="AN449" s="246" t="s">
        <v>228</v>
      </c>
      <c r="AO449" s="246" t="s">
        <v>228</v>
      </c>
      <c r="AP449" s="246" t="s">
        <v>228</v>
      </c>
      <c r="AQ449" s="246"/>
      <c r="AR449" s="246"/>
      <c r="AS449" s="246"/>
      <c r="AT449" s="246"/>
      <c r="AU449" s="246"/>
      <c r="AV449" s="246"/>
      <c r="AW449" s="246"/>
      <c r="AX449" s="246"/>
      <c r="AY449" s="246"/>
      <c r="AZ449" s="246"/>
      <c r="BA449" s="246"/>
    </row>
    <row r="450" spans="1:53" x14ac:dyDescent="0.3">
      <c r="A450" s="246">
        <v>210629</v>
      </c>
      <c r="B450" s="246" t="s">
        <v>2163</v>
      </c>
      <c r="C450" s="246" t="s">
        <v>227</v>
      </c>
      <c r="D450" s="246" t="s">
        <v>229</v>
      </c>
      <c r="E450" s="246" t="s">
        <v>229</v>
      </c>
      <c r="F450" s="246" t="s">
        <v>227</v>
      </c>
      <c r="G450" s="246" t="s">
        <v>227</v>
      </c>
      <c r="H450" s="246" t="s">
        <v>227</v>
      </c>
      <c r="I450" s="246" t="s">
        <v>229</v>
      </c>
      <c r="J450" s="246" t="s">
        <v>227</v>
      </c>
      <c r="K450" s="246" t="s">
        <v>227</v>
      </c>
      <c r="L450" s="246" t="s">
        <v>229</v>
      </c>
      <c r="M450" s="246" t="s">
        <v>229</v>
      </c>
      <c r="N450" s="246" t="s">
        <v>229</v>
      </c>
      <c r="O450" s="246" t="s">
        <v>229</v>
      </c>
      <c r="P450" s="246" t="s">
        <v>229</v>
      </c>
      <c r="Q450" s="246" t="s">
        <v>228</v>
      </c>
      <c r="R450" s="246" t="s">
        <v>229</v>
      </c>
      <c r="S450" s="246" t="s">
        <v>229</v>
      </c>
      <c r="T450" s="246" t="s">
        <v>229</v>
      </c>
      <c r="U450" s="246" t="s">
        <v>229</v>
      </c>
      <c r="V450" s="246" t="s">
        <v>229</v>
      </c>
      <c r="W450" s="246" t="s">
        <v>229</v>
      </c>
      <c r="X450" s="246" t="s">
        <v>229</v>
      </c>
      <c r="Y450" s="246" t="s">
        <v>229</v>
      </c>
      <c r="Z450" s="246" t="s">
        <v>229</v>
      </c>
      <c r="AA450" s="246" t="s">
        <v>228</v>
      </c>
      <c r="AB450" s="246" t="s">
        <v>229</v>
      </c>
      <c r="AC450" s="246" t="s">
        <v>229</v>
      </c>
      <c r="AD450" s="246" t="s">
        <v>229</v>
      </c>
      <c r="AE450" s="246" t="s">
        <v>229</v>
      </c>
      <c r="AF450" s="246" t="s">
        <v>228</v>
      </c>
      <c r="AG450" s="246" t="s">
        <v>228</v>
      </c>
      <c r="AH450" s="246" t="s">
        <v>229</v>
      </c>
      <c r="AI450" s="246" t="s">
        <v>229</v>
      </c>
      <c r="AJ450" s="246" t="s">
        <v>228</v>
      </c>
      <c r="AK450" s="246" t="s">
        <v>228</v>
      </c>
      <c r="AL450" s="246" t="s">
        <v>229</v>
      </c>
      <c r="AM450" s="246" t="s">
        <v>229</v>
      </c>
      <c r="AN450" s="246" t="s">
        <v>228</v>
      </c>
      <c r="AO450" s="246" t="s">
        <v>229</v>
      </c>
      <c r="AP450" s="246" t="s">
        <v>229</v>
      </c>
      <c r="AQ450" s="246"/>
      <c r="AR450" s="246"/>
      <c r="AS450" s="246"/>
      <c r="AT450" s="246"/>
      <c r="AU450" s="246"/>
      <c r="AV450" s="246"/>
      <c r="AW450" s="246"/>
      <c r="AX450" s="246"/>
      <c r="AY450" s="246"/>
      <c r="AZ450" s="246"/>
      <c r="BA450" s="246"/>
    </row>
    <row r="451" spans="1:53" x14ac:dyDescent="0.3">
      <c r="A451" s="246">
        <v>210672</v>
      </c>
      <c r="B451" s="246" t="s">
        <v>2163</v>
      </c>
      <c r="C451" s="246" t="s">
        <v>227</v>
      </c>
      <c r="D451" s="246" t="s">
        <v>227</v>
      </c>
      <c r="E451" s="246" t="s">
        <v>227</v>
      </c>
      <c r="F451" s="246" t="s">
        <v>227</v>
      </c>
      <c r="G451" s="246" t="s">
        <v>229</v>
      </c>
      <c r="H451" s="246" t="s">
        <v>227</v>
      </c>
      <c r="I451" s="246" t="s">
        <v>228</v>
      </c>
      <c r="J451" s="246" t="s">
        <v>227</v>
      </c>
      <c r="K451" s="246" t="s">
        <v>227</v>
      </c>
      <c r="L451" s="246" t="s">
        <v>229</v>
      </c>
      <c r="M451" s="246" t="s">
        <v>227</v>
      </c>
      <c r="N451" s="246" t="s">
        <v>229</v>
      </c>
      <c r="O451" s="246" t="s">
        <v>229</v>
      </c>
      <c r="P451" s="246" t="s">
        <v>229</v>
      </c>
      <c r="Q451" s="246" t="s">
        <v>229</v>
      </c>
      <c r="R451" s="246" t="s">
        <v>228</v>
      </c>
      <c r="S451" s="246" t="s">
        <v>227</v>
      </c>
      <c r="T451" s="246" t="s">
        <v>229</v>
      </c>
      <c r="U451" s="246" t="s">
        <v>229</v>
      </c>
      <c r="V451" s="246" t="s">
        <v>229</v>
      </c>
      <c r="W451" s="246" t="s">
        <v>227</v>
      </c>
      <c r="X451" s="246" t="s">
        <v>227</v>
      </c>
      <c r="Y451" s="246" t="s">
        <v>227</v>
      </c>
      <c r="Z451" s="246" t="s">
        <v>229</v>
      </c>
      <c r="AA451" s="246" t="s">
        <v>227</v>
      </c>
      <c r="AB451" s="246" t="s">
        <v>229</v>
      </c>
      <c r="AC451" s="246" t="s">
        <v>229</v>
      </c>
      <c r="AD451" s="246" t="s">
        <v>227</v>
      </c>
      <c r="AE451" s="246" t="s">
        <v>227</v>
      </c>
      <c r="AF451" s="246" t="s">
        <v>229</v>
      </c>
      <c r="AG451" s="246" t="s">
        <v>227</v>
      </c>
      <c r="AH451" s="246" t="s">
        <v>229</v>
      </c>
      <c r="AI451" s="246" t="s">
        <v>227</v>
      </c>
      <c r="AJ451" s="246" t="s">
        <v>229</v>
      </c>
      <c r="AK451" s="246" t="s">
        <v>227</v>
      </c>
      <c r="AL451" s="246" t="s">
        <v>228</v>
      </c>
      <c r="AM451" s="246" t="s">
        <v>228</v>
      </c>
      <c r="AN451" s="246" t="s">
        <v>227</v>
      </c>
      <c r="AO451" s="246" t="s">
        <v>229</v>
      </c>
      <c r="AP451" s="246" t="s">
        <v>227</v>
      </c>
      <c r="AQ451" s="246"/>
      <c r="AR451" s="246"/>
      <c r="AS451" s="246"/>
      <c r="AT451" s="246"/>
      <c r="AU451" s="246"/>
      <c r="AV451" s="246"/>
      <c r="AW451" s="246"/>
      <c r="AX451" s="246"/>
      <c r="AY451" s="246"/>
      <c r="AZ451" s="246"/>
      <c r="BA451" s="246"/>
    </row>
    <row r="452" spans="1:53" x14ac:dyDescent="0.3">
      <c r="A452" s="246">
        <v>210680</v>
      </c>
      <c r="B452" s="246" t="s">
        <v>2163</v>
      </c>
      <c r="C452" s="246" t="s">
        <v>229</v>
      </c>
      <c r="D452" s="246" t="s">
        <v>229</v>
      </c>
      <c r="E452" s="246" t="s">
        <v>229</v>
      </c>
      <c r="F452" s="246" t="s">
        <v>227</v>
      </c>
      <c r="G452" s="246" t="s">
        <v>229</v>
      </c>
      <c r="H452" s="246" t="s">
        <v>227</v>
      </c>
      <c r="I452" s="246" t="s">
        <v>229</v>
      </c>
      <c r="J452" s="246" t="s">
        <v>227</v>
      </c>
      <c r="K452" s="246" t="s">
        <v>227</v>
      </c>
      <c r="L452" s="246" t="s">
        <v>229</v>
      </c>
      <c r="M452" s="246" t="s">
        <v>229</v>
      </c>
      <c r="N452" s="246" t="s">
        <v>229</v>
      </c>
      <c r="O452" s="246" t="s">
        <v>229</v>
      </c>
      <c r="P452" s="246" t="s">
        <v>227</v>
      </c>
      <c r="Q452" s="246" t="s">
        <v>229</v>
      </c>
      <c r="R452" s="246" t="s">
        <v>227</v>
      </c>
      <c r="S452" s="246" t="s">
        <v>227</v>
      </c>
      <c r="T452" s="246" t="s">
        <v>229</v>
      </c>
      <c r="U452" s="246" t="s">
        <v>229</v>
      </c>
      <c r="V452" s="246" t="s">
        <v>227</v>
      </c>
      <c r="W452" s="246" t="s">
        <v>227</v>
      </c>
      <c r="X452" s="246" t="s">
        <v>229</v>
      </c>
      <c r="Y452" s="246" t="s">
        <v>229</v>
      </c>
      <c r="Z452" s="246" t="s">
        <v>227</v>
      </c>
      <c r="AA452" s="246" t="s">
        <v>227</v>
      </c>
      <c r="AB452" s="246" t="s">
        <v>229</v>
      </c>
      <c r="AC452" s="246" t="s">
        <v>229</v>
      </c>
      <c r="AD452" s="246" t="s">
        <v>229</v>
      </c>
      <c r="AE452" s="246" t="s">
        <v>227</v>
      </c>
      <c r="AF452" s="246" t="s">
        <v>227</v>
      </c>
      <c r="AG452" s="246" t="s">
        <v>229</v>
      </c>
      <c r="AH452" s="246" t="s">
        <v>229</v>
      </c>
      <c r="AI452" s="246" t="s">
        <v>227</v>
      </c>
      <c r="AJ452" s="246" t="s">
        <v>229</v>
      </c>
      <c r="AK452" s="246" t="s">
        <v>227</v>
      </c>
      <c r="AL452" s="246" t="s">
        <v>229</v>
      </c>
      <c r="AM452" s="246" t="s">
        <v>229</v>
      </c>
      <c r="AN452" s="246" t="s">
        <v>229</v>
      </c>
      <c r="AO452" s="246" t="s">
        <v>229</v>
      </c>
      <c r="AP452" s="246" t="s">
        <v>227</v>
      </c>
      <c r="AQ452" s="246"/>
      <c r="AR452" s="246"/>
      <c r="AS452" s="246"/>
      <c r="AT452" s="246"/>
      <c r="AU452" s="246"/>
      <c r="AV452" s="246"/>
      <c r="AW452" s="246"/>
      <c r="AX452" s="246"/>
      <c r="AY452" s="246"/>
      <c r="AZ452" s="246"/>
      <c r="BA452" s="246"/>
    </row>
    <row r="453" spans="1:53" x14ac:dyDescent="0.3">
      <c r="A453" s="246">
        <v>210717</v>
      </c>
      <c r="B453" s="246" t="s">
        <v>2163</v>
      </c>
      <c r="C453" s="246" t="s">
        <v>229</v>
      </c>
      <c r="D453" s="246" t="s">
        <v>229</v>
      </c>
      <c r="E453" s="246" t="s">
        <v>229</v>
      </c>
      <c r="F453" s="246" t="s">
        <v>229</v>
      </c>
      <c r="G453" s="246" t="s">
        <v>229</v>
      </c>
      <c r="H453" s="246" t="s">
        <v>227</v>
      </c>
      <c r="I453" s="246" t="s">
        <v>227</v>
      </c>
      <c r="J453" s="246" t="s">
        <v>227</v>
      </c>
      <c r="K453" s="246" t="s">
        <v>227</v>
      </c>
      <c r="L453" s="246" t="s">
        <v>227</v>
      </c>
      <c r="M453" s="246" t="s">
        <v>229</v>
      </c>
      <c r="N453" s="246" t="s">
        <v>229</v>
      </c>
      <c r="O453" s="246" t="s">
        <v>229</v>
      </c>
      <c r="P453" s="246" t="s">
        <v>229</v>
      </c>
      <c r="Q453" s="246" t="s">
        <v>229</v>
      </c>
      <c r="R453" s="246" t="s">
        <v>227</v>
      </c>
      <c r="S453" s="246" t="s">
        <v>227</v>
      </c>
      <c r="T453" s="246" t="s">
        <v>227</v>
      </c>
      <c r="U453" s="246" t="s">
        <v>227</v>
      </c>
      <c r="V453" s="246" t="s">
        <v>227</v>
      </c>
      <c r="W453" s="246" t="s">
        <v>229</v>
      </c>
      <c r="X453" s="246" t="s">
        <v>229</v>
      </c>
      <c r="Y453" s="246" t="s">
        <v>229</v>
      </c>
      <c r="Z453" s="246" t="s">
        <v>229</v>
      </c>
      <c r="AA453" s="246" t="s">
        <v>229</v>
      </c>
      <c r="AB453" s="246" t="s">
        <v>229</v>
      </c>
      <c r="AC453" s="246" t="s">
        <v>229</v>
      </c>
      <c r="AD453" s="246" t="s">
        <v>229</v>
      </c>
      <c r="AE453" s="246" t="s">
        <v>229</v>
      </c>
      <c r="AF453" s="246" t="s">
        <v>229</v>
      </c>
      <c r="AG453" s="246" t="s">
        <v>229</v>
      </c>
      <c r="AH453" s="246" t="s">
        <v>229</v>
      </c>
      <c r="AI453" s="246" t="s">
        <v>229</v>
      </c>
      <c r="AJ453" s="246" t="s">
        <v>229</v>
      </c>
      <c r="AK453" s="246" t="s">
        <v>229</v>
      </c>
      <c r="AL453" s="246" t="s">
        <v>229</v>
      </c>
      <c r="AM453" s="246" t="s">
        <v>229</v>
      </c>
      <c r="AN453" s="246" t="s">
        <v>229</v>
      </c>
      <c r="AO453" s="246" t="s">
        <v>229</v>
      </c>
      <c r="AP453" s="246" t="s">
        <v>229</v>
      </c>
      <c r="AQ453" s="246"/>
      <c r="AR453" s="246"/>
      <c r="AS453" s="246"/>
      <c r="AT453" s="246"/>
      <c r="AU453" s="246"/>
      <c r="AV453" s="246"/>
      <c r="AW453" s="246"/>
      <c r="AX453" s="246"/>
      <c r="AY453" s="246"/>
      <c r="AZ453" s="246"/>
      <c r="BA453" s="246"/>
    </row>
    <row r="454" spans="1:53" x14ac:dyDescent="0.3">
      <c r="A454" s="246">
        <v>210747</v>
      </c>
      <c r="B454" s="246" t="s">
        <v>2163</v>
      </c>
      <c r="C454" s="246" t="s">
        <v>227</v>
      </c>
      <c r="D454" s="246" t="s">
        <v>229</v>
      </c>
      <c r="E454" s="246" t="s">
        <v>229</v>
      </c>
      <c r="F454" s="246" t="s">
        <v>227</v>
      </c>
      <c r="G454" s="246" t="s">
        <v>227</v>
      </c>
      <c r="H454" s="246" t="s">
        <v>229</v>
      </c>
      <c r="I454" s="246" t="s">
        <v>229</v>
      </c>
      <c r="J454" s="246" t="s">
        <v>229</v>
      </c>
      <c r="K454" s="246" t="s">
        <v>229</v>
      </c>
      <c r="L454" s="246" t="s">
        <v>229</v>
      </c>
      <c r="M454" s="246" t="s">
        <v>229</v>
      </c>
      <c r="N454" s="246" t="s">
        <v>229</v>
      </c>
      <c r="O454" s="246" t="s">
        <v>229</v>
      </c>
      <c r="P454" s="246" t="s">
        <v>229</v>
      </c>
      <c r="Q454" s="246" t="s">
        <v>227</v>
      </c>
      <c r="R454" s="246" t="s">
        <v>229</v>
      </c>
      <c r="S454" s="246" t="s">
        <v>227</v>
      </c>
      <c r="T454" s="246" t="s">
        <v>229</v>
      </c>
      <c r="U454" s="246" t="s">
        <v>229</v>
      </c>
      <c r="V454" s="246" t="s">
        <v>227</v>
      </c>
      <c r="W454" s="246" t="s">
        <v>229</v>
      </c>
      <c r="X454" s="246" t="s">
        <v>229</v>
      </c>
      <c r="Y454" s="246" t="s">
        <v>227</v>
      </c>
      <c r="Z454" s="246" t="s">
        <v>229</v>
      </c>
      <c r="AA454" s="246" t="s">
        <v>229</v>
      </c>
      <c r="AB454" s="246" t="s">
        <v>227</v>
      </c>
      <c r="AC454" s="246" t="s">
        <v>227</v>
      </c>
      <c r="AD454" s="246" t="s">
        <v>227</v>
      </c>
      <c r="AE454" s="246" t="s">
        <v>227</v>
      </c>
      <c r="AF454" s="246" t="s">
        <v>227</v>
      </c>
      <c r="AG454" s="246" t="s">
        <v>227</v>
      </c>
      <c r="AH454" s="246" t="s">
        <v>229</v>
      </c>
      <c r="AI454" s="246" t="s">
        <v>229</v>
      </c>
      <c r="AJ454" s="246" t="s">
        <v>229</v>
      </c>
      <c r="AK454" s="246" t="s">
        <v>227</v>
      </c>
      <c r="AL454" s="246" t="s">
        <v>227</v>
      </c>
      <c r="AM454" s="246" t="s">
        <v>227</v>
      </c>
      <c r="AN454" s="246" t="s">
        <v>228</v>
      </c>
      <c r="AO454" s="246" t="s">
        <v>228</v>
      </c>
      <c r="AP454" s="246" t="s">
        <v>229</v>
      </c>
      <c r="AQ454" s="246"/>
      <c r="AR454" s="246"/>
      <c r="AS454" s="246"/>
      <c r="AT454" s="246"/>
      <c r="AU454" s="246"/>
      <c r="AV454" s="246"/>
      <c r="AW454" s="246"/>
      <c r="AX454" s="246"/>
      <c r="AY454" s="246"/>
      <c r="AZ454" s="246"/>
      <c r="BA454" s="246"/>
    </row>
    <row r="455" spans="1:53" x14ac:dyDescent="0.3">
      <c r="A455" s="246">
        <v>210765</v>
      </c>
      <c r="B455" s="246" t="s">
        <v>2163</v>
      </c>
      <c r="C455" s="246" t="s">
        <v>229</v>
      </c>
      <c r="D455" s="246" t="s">
        <v>227</v>
      </c>
      <c r="E455" s="246" t="s">
        <v>229</v>
      </c>
      <c r="F455" s="246" t="s">
        <v>227</v>
      </c>
      <c r="G455" s="246" t="s">
        <v>227</v>
      </c>
      <c r="H455" s="246" t="s">
        <v>229</v>
      </c>
      <c r="I455" s="246" t="s">
        <v>227</v>
      </c>
      <c r="J455" s="246" t="s">
        <v>227</v>
      </c>
      <c r="K455" s="246" t="s">
        <v>227</v>
      </c>
      <c r="L455" s="246" t="s">
        <v>227</v>
      </c>
      <c r="M455" s="246" t="s">
        <v>227</v>
      </c>
      <c r="N455" s="246" t="s">
        <v>229</v>
      </c>
      <c r="O455" s="246" t="s">
        <v>229</v>
      </c>
      <c r="P455" s="246" t="s">
        <v>227</v>
      </c>
      <c r="Q455" s="246" t="s">
        <v>229</v>
      </c>
      <c r="R455" s="246" t="s">
        <v>227</v>
      </c>
      <c r="S455" s="246" t="s">
        <v>227</v>
      </c>
      <c r="T455" s="246" t="s">
        <v>229</v>
      </c>
      <c r="U455" s="246" t="s">
        <v>229</v>
      </c>
      <c r="V455" s="246" t="s">
        <v>229</v>
      </c>
      <c r="W455" s="246" t="s">
        <v>229</v>
      </c>
      <c r="X455" s="246" t="s">
        <v>229</v>
      </c>
      <c r="Y455" s="246" t="s">
        <v>227</v>
      </c>
      <c r="Z455" s="246" t="s">
        <v>227</v>
      </c>
      <c r="AA455" s="246" t="s">
        <v>227</v>
      </c>
      <c r="AB455" s="246" t="s">
        <v>229</v>
      </c>
      <c r="AC455" s="246" t="s">
        <v>229</v>
      </c>
      <c r="AD455" s="246" t="s">
        <v>229</v>
      </c>
      <c r="AE455" s="246" t="s">
        <v>227</v>
      </c>
      <c r="AF455" s="246" t="s">
        <v>227</v>
      </c>
      <c r="AG455" s="246" t="s">
        <v>229</v>
      </c>
      <c r="AH455" s="246" t="s">
        <v>229</v>
      </c>
      <c r="AI455" s="246" t="s">
        <v>229</v>
      </c>
      <c r="AJ455" s="246" t="s">
        <v>229</v>
      </c>
      <c r="AK455" s="246" t="s">
        <v>229</v>
      </c>
      <c r="AL455" s="246" t="s">
        <v>229</v>
      </c>
      <c r="AM455" s="246" t="s">
        <v>229</v>
      </c>
      <c r="AN455" s="246" t="s">
        <v>229</v>
      </c>
      <c r="AO455" s="246" t="s">
        <v>229</v>
      </c>
      <c r="AP455" s="246" t="s">
        <v>229</v>
      </c>
      <c r="AQ455" s="246"/>
      <c r="AR455" s="246"/>
      <c r="AS455" s="246"/>
      <c r="AT455" s="246"/>
      <c r="AU455" s="246"/>
      <c r="AV455" s="246"/>
      <c r="AW455" s="246"/>
      <c r="AX455" s="246"/>
      <c r="AY455" s="246"/>
      <c r="AZ455" s="246"/>
      <c r="BA455" s="246"/>
    </row>
    <row r="456" spans="1:53" x14ac:dyDescent="0.3">
      <c r="A456" s="246">
        <v>210798</v>
      </c>
      <c r="B456" s="246" t="s">
        <v>2163</v>
      </c>
      <c r="C456" s="246" t="s">
        <v>229</v>
      </c>
      <c r="D456" s="246" t="s">
        <v>229</v>
      </c>
      <c r="E456" s="246" t="s">
        <v>229</v>
      </c>
      <c r="F456" s="246" t="s">
        <v>229</v>
      </c>
      <c r="G456" s="246" t="s">
        <v>229</v>
      </c>
      <c r="H456" s="246" t="s">
        <v>229</v>
      </c>
      <c r="I456" s="246" t="s">
        <v>229</v>
      </c>
      <c r="J456" s="246" t="s">
        <v>229</v>
      </c>
      <c r="K456" s="246" t="s">
        <v>229</v>
      </c>
      <c r="L456" s="246" t="s">
        <v>229</v>
      </c>
      <c r="M456" s="246" t="s">
        <v>229</v>
      </c>
      <c r="N456" s="246" t="s">
        <v>229</v>
      </c>
      <c r="O456" s="246" t="s">
        <v>229</v>
      </c>
      <c r="P456" s="246" t="s">
        <v>229</v>
      </c>
      <c r="Q456" s="246" t="s">
        <v>227</v>
      </c>
      <c r="R456" s="246" t="s">
        <v>229</v>
      </c>
      <c r="S456" s="246" t="s">
        <v>229</v>
      </c>
      <c r="T456" s="246" t="s">
        <v>229</v>
      </c>
      <c r="U456" s="246" t="s">
        <v>229</v>
      </c>
      <c r="V456" s="246" t="s">
        <v>229</v>
      </c>
      <c r="W456" s="246" t="s">
        <v>227</v>
      </c>
      <c r="X456" s="246" t="s">
        <v>227</v>
      </c>
      <c r="Y456" s="246" t="s">
        <v>227</v>
      </c>
      <c r="Z456" s="246" t="s">
        <v>227</v>
      </c>
      <c r="AA456" s="246" t="s">
        <v>227</v>
      </c>
      <c r="AB456" s="246" t="s">
        <v>229</v>
      </c>
      <c r="AC456" s="246" t="s">
        <v>229</v>
      </c>
      <c r="AD456" s="246" t="s">
        <v>229</v>
      </c>
      <c r="AE456" s="246" t="s">
        <v>229</v>
      </c>
      <c r="AF456" s="246" t="s">
        <v>227</v>
      </c>
      <c r="AG456" s="246" t="s">
        <v>229</v>
      </c>
      <c r="AH456" s="246" t="s">
        <v>227</v>
      </c>
      <c r="AI456" s="246" t="s">
        <v>229</v>
      </c>
      <c r="AJ456" s="246" t="s">
        <v>229</v>
      </c>
      <c r="AK456" s="246" t="s">
        <v>229</v>
      </c>
      <c r="AL456" s="246" t="s">
        <v>229</v>
      </c>
      <c r="AM456" s="246" t="s">
        <v>229</v>
      </c>
      <c r="AN456" s="246" t="s">
        <v>229</v>
      </c>
      <c r="AO456" s="246" t="s">
        <v>229</v>
      </c>
      <c r="AP456" s="246" t="s">
        <v>227</v>
      </c>
      <c r="AQ456" s="246"/>
      <c r="AR456" s="246"/>
      <c r="AS456" s="246"/>
      <c r="AT456" s="246"/>
      <c r="AU456" s="246"/>
      <c r="AV456" s="246"/>
      <c r="AW456" s="246"/>
      <c r="AX456" s="246"/>
      <c r="AY456" s="246"/>
      <c r="AZ456" s="246"/>
      <c r="BA456" s="246"/>
    </row>
    <row r="457" spans="1:53" x14ac:dyDescent="0.3">
      <c r="A457" s="246">
        <v>210803</v>
      </c>
      <c r="B457" s="246" t="s">
        <v>2163</v>
      </c>
      <c r="C457" s="246" t="s">
        <v>229</v>
      </c>
      <c r="D457" s="246" t="s">
        <v>229</v>
      </c>
      <c r="E457" s="246" t="s">
        <v>229</v>
      </c>
      <c r="F457" s="246" t="s">
        <v>229</v>
      </c>
      <c r="G457" s="246" t="s">
        <v>229</v>
      </c>
      <c r="H457" s="246" t="s">
        <v>229</v>
      </c>
      <c r="I457" s="246" t="s">
        <v>227</v>
      </c>
      <c r="J457" s="246" t="s">
        <v>229</v>
      </c>
      <c r="K457" s="246" t="s">
        <v>229</v>
      </c>
      <c r="L457" s="246" t="s">
        <v>229</v>
      </c>
      <c r="M457" s="246" t="s">
        <v>227</v>
      </c>
      <c r="N457" s="246" t="s">
        <v>229</v>
      </c>
      <c r="O457" s="246" t="s">
        <v>229</v>
      </c>
      <c r="P457" s="246" t="s">
        <v>227</v>
      </c>
      <c r="Q457" s="246" t="s">
        <v>229</v>
      </c>
      <c r="R457" s="246" t="s">
        <v>227</v>
      </c>
      <c r="S457" s="246" t="s">
        <v>227</v>
      </c>
      <c r="T457" s="246" t="s">
        <v>229</v>
      </c>
      <c r="U457" s="246" t="s">
        <v>229</v>
      </c>
      <c r="V457" s="246" t="s">
        <v>229</v>
      </c>
      <c r="W457" s="246" t="s">
        <v>229</v>
      </c>
      <c r="X457" s="246" t="s">
        <v>229</v>
      </c>
      <c r="Y457" s="246" t="s">
        <v>227</v>
      </c>
      <c r="Z457" s="246" t="s">
        <v>227</v>
      </c>
      <c r="AA457" s="246" t="s">
        <v>229</v>
      </c>
      <c r="AB457" s="246" t="s">
        <v>227</v>
      </c>
      <c r="AC457" s="246" t="s">
        <v>229</v>
      </c>
      <c r="AD457" s="246" t="s">
        <v>229</v>
      </c>
      <c r="AE457" s="246" t="s">
        <v>227</v>
      </c>
      <c r="AF457" s="246" t="s">
        <v>229</v>
      </c>
      <c r="AG457" s="246" t="s">
        <v>229</v>
      </c>
      <c r="AH457" s="246" t="s">
        <v>229</v>
      </c>
      <c r="AI457" s="246" t="s">
        <v>227</v>
      </c>
      <c r="AJ457" s="246" t="s">
        <v>227</v>
      </c>
      <c r="AK457" s="246" t="s">
        <v>229</v>
      </c>
      <c r="AL457" s="246" t="s">
        <v>229</v>
      </c>
      <c r="AM457" s="246" t="s">
        <v>227</v>
      </c>
      <c r="AN457" s="246" t="s">
        <v>229</v>
      </c>
      <c r="AO457" s="246" t="s">
        <v>227</v>
      </c>
      <c r="AP457" s="246" t="s">
        <v>227</v>
      </c>
      <c r="AQ457" s="246"/>
      <c r="AR457" s="246"/>
      <c r="AS457" s="246"/>
      <c r="AT457" s="246"/>
      <c r="AU457" s="246"/>
      <c r="AV457" s="246"/>
      <c r="AW457" s="246"/>
      <c r="AX457" s="246"/>
      <c r="AY457" s="246"/>
      <c r="AZ457" s="246"/>
      <c r="BA457" s="246"/>
    </row>
    <row r="458" spans="1:53" x14ac:dyDescent="0.3">
      <c r="A458" s="246">
        <v>210821</v>
      </c>
      <c r="B458" s="246" t="s">
        <v>2163</v>
      </c>
      <c r="C458" s="246" t="s">
        <v>227</v>
      </c>
      <c r="D458" s="246" t="s">
        <v>227</v>
      </c>
      <c r="E458" s="246" t="s">
        <v>229</v>
      </c>
      <c r="F458" s="246" t="s">
        <v>227</v>
      </c>
      <c r="G458" s="246" t="s">
        <v>227</v>
      </c>
      <c r="H458" s="246" t="s">
        <v>227</v>
      </c>
      <c r="I458" s="246" t="s">
        <v>229</v>
      </c>
      <c r="J458" s="246" t="s">
        <v>229</v>
      </c>
      <c r="K458" s="246" t="s">
        <v>229</v>
      </c>
      <c r="L458" s="246" t="s">
        <v>229</v>
      </c>
      <c r="M458" s="246" t="s">
        <v>227</v>
      </c>
      <c r="N458" s="246" t="s">
        <v>229</v>
      </c>
      <c r="O458" s="246" t="s">
        <v>229</v>
      </c>
      <c r="P458" s="246" t="s">
        <v>229</v>
      </c>
      <c r="Q458" s="246" t="s">
        <v>229</v>
      </c>
      <c r="R458" s="246" t="s">
        <v>227</v>
      </c>
      <c r="S458" s="246" t="s">
        <v>227</v>
      </c>
      <c r="T458" s="246" t="s">
        <v>229</v>
      </c>
      <c r="U458" s="246" t="s">
        <v>229</v>
      </c>
      <c r="V458" s="246" t="s">
        <v>229</v>
      </c>
      <c r="W458" s="246" t="s">
        <v>227</v>
      </c>
      <c r="X458" s="246" t="s">
        <v>229</v>
      </c>
      <c r="Y458" s="246" t="s">
        <v>227</v>
      </c>
      <c r="Z458" s="246" t="s">
        <v>229</v>
      </c>
      <c r="AA458" s="246" t="s">
        <v>227</v>
      </c>
      <c r="AB458" s="246" t="s">
        <v>227</v>
      </c>
      <c r="AC458" s="246" t="s">
        <v>229</v>
      </c>
      <c r="AD458" s="246" t="s">
        <v>229</v>
      </c>
      <c r="AE458" s="246" t="s">
        <v>229</v>
      </c>
      <c r="AF458" s="246" t="s">
        <v>229</v>
      </c>
      <c r="AG458" s="246" t="s">
        <v>227</v>
      </c>
      <c r="AH458" s="246" t="s">
        <v>229</v>
      </c>
      <c r="AI458" s="246" t="s">
        <v>227</v>
      </c>
      <c r="AJ458" s="246" t="s">
        <v>229</v>
      </c>
      <c r="AK458" s="246" t="s">
        <v>227</v>
      </c>
      <c r="AL458" s="246" t="s">
        <v>227</v>
      </c>
      <c r="AM458" s="246" t="s">
        <v>227</v>
      </c>
      <c r="AN458" s="246" t="s">
        <v>227</v>
      </c>
      <c r="AO458" s="246" t="s">
        <v>229</v>
      </c>
      <c r="AP458" s="246" t="s">
        <v>227</v>
      </c>
      <c r="AQ458" s="246"/>
      <c r="AR458" s="246"/>
      <c r="AS458" s="246"/>
      <c r="AT458" s="246"/>
      <c r="AU458" s="246"/>
      <c r="AV458" s="246"/>
      <c r="AW458" s="246"/>
      <c r="AX458" s="246"/>
      <c r="AY458" s="246"/>
      <c r="AZ458" s="246"/>
      <c r="BA458" s="246"/>
    </row>
    <row r="459" spans="1:53" x14ac:dyDescent="0.3">
      <c r="A459" s="246">
        <v>210822</v>
      </c>
      <c r="B459" s="246" t="s">
        <v>2163</v>
      </c>
      <c r="C459" s="246" t="s">
        <v>229</v>
      </c>
      <c r="D459" s="246" t="s">
        <v>229</v>
      </c>
      <c r="E459" s="246" t="s">
        <v>227</v>
      </c>
      <c r="F459" s="246" t="s">
        <v>227</v>
      </c>
      <c r="G459" s="246" t="s">
        <v>227</v>
      </c>
      <c r="H459" s="246" t="s">
        <v>227</v>
      </c>
      <c r="I459" s="246" t="s">
        <v>229</v>
      </c>
      <c r="J459" s="246" t="s">
        <v>229</v>
      </c>
      <c r="K459" s="246" t="s">
        <v>229</v>
      </c>
      <c r="L459" s="246" t="s">
        <v>229</v>
      </c>
      <c r="M459" s="246" t="s">
        <v>229</v>
      </c>
      <c r="N459" s="246" t="s">
        <v>227</v>
      </c>
      <c r="O459" s="246" t="s">
        <v>229</v>
      </c>
      <c r="P459" s="246" t="s">
        <v>229</v>
      </c>
      <c r="Q459" s="246" t="s">
        <v>229</v>
      </c>
      <c r="R459" s="246" t="s">
        <v>229</v>
      </c>
      <c r="S459" s="246" t="s">
        <v>227</v>
      </c>
      <c r="T459" s="246" t="s">
        <v>229</v>
      </c>
      <c r="U459" s="246" t="s">
        <v>229</v>
      </c>
      <c r="V459" s="246" t="s">
        <v>229</v>
      </c>
      <c r="W459" s="246" t="s">
        <v>227</v>
      </c>
      <c r="X459" s="246" t="s">
        <v>229</v>
      </c>
      <c r="Y459" s="246" t="s">
        <v>229</v>
      </c>
      <c r="Z459" s="246" t="s">
        <v>227</v>
      </c>
      <c r="AA459" s="246" t="s">
        <v>227</v>
      </c>
      <c r="AB459" s="246" t="s">
        <v>229</v>
      </c>
      <c r="AC459" s="246" t="s">
        <v>229</v>
      </c>
      <c r="AD459" s="246" t="s">
        <v>229</v>
      </c>
      <c r="AE459" s="246" t="s">
        <v>229</v>
      </c>
      <c r="AF459" s="246" t="s">
        <v>227</v>
      </c>
      <c r="AG459" s="246" t="s">
        <v>229</v>
      </c>
      <c r="AH459" s="246" t="s">
        <v>227</v>
      </c>
      <c r="AI459" s="246" t="s">
        <v>227</v>
      </c>
      <c r="AJ459" s="246" t="s">
        <v>229</v>
      </c>
      <c r="AK459" s="246" t="s">
        <v>227</v>
      </c>
      <c r="AL459" s="246" t="s">
        <v>228</v>
      </c>
      <c r="AM459" s="246" t="s">
        <v>228</v>
      </c>
      <c r="AN459" s="246" t="s">
        <v>228</v>
      </c>
      <c r="AO459" s="246" t="s">
        <v>228</v>
      </c>
      <c r="AP459" s="246" t="s">
        <v>228</v>
      </c>
      <c r="AQ459" s="246"/>
      <c r="AR459" s="246"/>
      <c r="AS459" s="246"/>
      <c r="AT459" s="246"/>
      <c r="AU459" s="246"/>
      <c r="AV459" s="246"/>
      <c r="AW459" s="246"/>
      <c r="AX459" s="246"/>
      <c r="AY459" s="246"/>
      <c r="AZ459" s="246"/>
      <c r="BA459" s="246"/>
    </row>
    <row r="460" spans="1:53" x14ac:dyDescent="0.3">
      <c r="A460" s="246">
        <v>210840</v>
      </c>
      <c r="B460" s="246" t="s">
        <v>2163</v>
      </c>
      <c r="C460" s="246" t="s">
        <v>229</v>
      </c>
      <c r="D460" s="246" t="s">
        <v>229</v>
      </c>
      <c r="E460" s="246" t="s">
        <v>229</v>
      </c>
      <c r="F460" s="246" t="s">
        <v>229</v>
      </c>
      <c r="G460" s="246" t="s">
        <v>229</v>
      </c>
      <c r="H460" s="246" t="s">
        <v>229</v>
      </c>
      <c r="I460" s="246" t="s">
        <v>229</v>
      </c>
      <c r="J460" s="246" t="s">
        <v>229</v>
      </c>
      <c r="K460" s="246" t="s">
        <v>229</v>
      </c>
      <c r="L460" s="246" t="s">
        <v>229</v>
      </c>
      <c r="M460" s="246" t="s">
        <v>229</v>
      </c>
      <c r="N460" s="246" t="s">
        <v>229</v>
      </c>
      <c r="O460" s="246" t="s">
        <v>229</v>
      </c>
      <c r="P460" s="246" t="s">
        <v>229</v>
      </c>
      <c r="Q460" s="246" t="s">
        <v>227</v>
      </c>
      <c r="R460" s="246" t="s">
        <v>229</v>
      </c>
      <c r="S460" s="246" t="s">
        <v>227</v>
      </c>
      <c r="T460" s="246" t="s">
        <v>229</v>
      </c>
      <c r="U460" s="246" t="s">
        <v>229</v>
      </c>
      <c r="V460" s="246" t="s">
        <v>229</v>
      </c>
      <c r="W460" s="246" t="s">
        <v>227</v>
      </c>
      <c r="X460" s="246" t="s">
        <v>227</v>
      </c>
      <c r="Y460" s="246" t="s">
        <v>227</v>
      </c>
      <c r="Z460" s="246" t="s">
        <v>227</v>
      </c>
      <c r="AA460" s="246" t="s">
        <v>227</v>
      </c>
      <c r="AB460" s="246" t="s">
        <v>227</v>
      </c>
      <c r="AC460" s="246" t="s">
        <v>229</v>
      </c>
      <c r="AD460" s="246" t="s">
        <v>229</v>
      </c>
      <c r="AE460" s="246" t="s">
        <v>227</v>
      </c>
      <c r="AF460" s="246" t="s">
        <v>229</v>
      </c>
      <c r="AG460" s="246" t="s">
        <v>229</v>
      </c>
      <c r="AH460" s="246" t="s">
        <v>227</v>
      </c>
      <c r="AI460" s="246" t="s">
        <v>229</v>
      </c>
      <c r="AJ460" s="246" t="s">
        <v>229</v>
      </c>
      <c r="AK460" s="246" t="s">
        <v>229</v>
      </c>
      <c r="AL460" s="246" t="s">
        <v>229</v>
      </c>
      <c r="AM460" s="246" t="s">
        <v>227</v>
      </c>
      <c r="AN460" s="246" t="s">
        <v>229</v>
      </c>
      <c r="AO460" s="246" t="s">
        <v>229</v>
      </c>
      <c r="AP460" s="246" t="s">
        <v>227</v>
      </c>
      <c r="AQ460" s="246"/>
      <c r="AR460" s="246"/>
      <c r="AS460" s="246"/>
      <c r="AT460" s="246"/>
      <c r="AU460" s="246"/>
      <c r="AV460" s="246"/>
      <c r="AW460" s="246"/>
      <c r="AX460" s="246"/>
      <c r="AY460" s="246"/>
      <c r="AZ460" s="246"/>
      <c r="BA460" s="246"/>
    </row>
    <row r="461" spans="1:53" x14ac:dyDescent="0.3">
      <c r="A461" s="246">
        <v>210847</v>
      </c>
      <c r="B461" s="246" t="s">
        <v>2163</v>
      </c>
      <c r="C461" s="246" t="s">
        <v>229</v>
      </c>
      <c r="D461" s="246" t="s">
        <v>229</v>
      </c>
      <c r="E461" s="246" t="s">
        <v>229</v>
      </c>
      <c r="F461" s="246" t="s">
        <v>227</v>
      </c>
      <c r="G461" s="246" t="s">
        <v>229</v>
      </c>
      <c r="H461" s="246" t="s">
        <v>229</v>
      </c>
      <c r="I461" s="246" t="s">
        <v>229</v>
      </c>
      <c r="J461" s="246" t="s">
        <v>227</v>
      </c>
      <c r="K461" s="246" t="s">
        <v>229</v>
      </c>
      <c r="L461" s="246" t="s">
        <v>229</v>
      </c>
      <c r="M461" s="246" t="s">
        <v>227</v>
      </c>
      <c r="N461" s="246" t="s">
        <v>229</v>
      </c>
      <c r="O461" s="246" t="s">
        <v>227</v>
      </c>
      <c r="P461" s="246" t="s">
        <v>227</v>
      </c>
      <c r="Q461" s="246" t="s">
        <v>227</v>
      </c>
      <c r="R461" s="246" t="s">
        <v>227</v>
      </c>
      <c r="S461" s="246" t="s">
        <v>227</v>
      </c>
      <c r="T461" s="246" t="s">
        <v>229</v>
      </c>
      <c r="U461" s="246" t="s">
        <v>227</v>
      </c>
      <c r="V461" s="246" t="s">
        <v>227</v>
      </c>
      <c r="W461" s="246" t="s">
        <v>229</v>
      </c>
      <c r="X461" s="246" t="s">
        <v>227</v>
      </c>
      <c r="Y461" s="246" t="s">
        <v>229</v>
      </c>
      <c r="Z461" s="246" t="s">
        <v>229</v>
      </c>
      <c r="AA461" s="246" t="s">
        <v>227</v>
      </c>
      <c r="AB461" s="246" t="s">
        <v>228</v>
      </c>
      <c r="AC461" s="246" t="s">
        <v>227</v>
      </c>
      <c r="AD461" s="246" t="s">
        <v>229</v>
      </c>
      <c r="AE461" s="246" t="s">
        <v>227</v>
      </c>
      <c r="AF461" s="246" t="s">
        <v>229</v>
      </c>
      <c r="AG461" s="246" t="s">
        <v>229</v>
      </c>
      <c r="AH461" s="246" t="s">
        <v>229</v>
      </c>
      <c r="AI461" s="246" t="s">
        <v>229</v>
      </c>
      <c r="AJ461" s="246" t="s">
        <v>229</v>
      </c>
      <c r="AK461" s="246" t="s">
        <v>227</v>
      </c>
      <c r="AL461" s="246" t="s">
        <v>364</v>
      </c>
      <c r="AM461" s="246" t="s">
        <v>364</v>
      </c>
      <c r="AN461" s="246" t="s">
        <v>364</v>
      </c>
      <c r="AO461" s="246" t="s">
        <v>364</v>
      </c>
      <c r="AP461" s="246" t="s">
        <v>364</v>
      </c>
      <c r="AQ461" s="246"/>
      <c r="AR461" s="246"/>
      <c r="AS461" s="246"/>
      <c r="AT461" s="246"/>
      <c r="AU461" s="246"/>
      <c r="AV461" s="246"/>
      <c r="AW461" s="246"/>
      <c r="AX461" s="246"/>
      <c r="AY461" s="246"/>
      <c r="AZ461" s="246"/>
      <c r="BA461" s="246"/>
    </row>
    <row r="462" spans="1:53" x14ac:dyDescent="0.3">
      <c r="A462" s="246">
        <v>210858</v>
      </c>
      <c r="B462" s="246" t="s">
        <v>2163</v>
      </c>
      <c r="C462" s="246" t="s">
        <v>229</v>
      </c>
      <c r="D462" s="246" t="s">
        <v>229</v>
      </c>
      <c r="E462" s="246" t="s">
        <v>227</v>
      </c>
      <c r="F462" s="246" t="s">
        <v>229</v>
      </c>
      <c r="G462" s="246" t="s">
        <v>227</v>
      </c>
      <c r="H462" s="246" t="s">
        <v>229</v>
      </c>
      <c r="I462" s="246" t="s">
        <v>229</v>
      </c>
      <c r="J462" s="246" t="s">
        <v>229</v>
      </c>
      <c r="K462" s="246" t="s">
        <v>229</v>
      </c>
      <c r="L462" s="246" t="s">
        <v>229</v>
      </c>
      <c r="M462" s="246" t="s">
        <v>229</v>
      </c>
      <c r="N462" s="246" t="s">
        <v>229</v>
      </c>
      <c r="O462" s="246" t="s">
        <v>229</v>
      </c>
      <c r="P462" s="246" t="s">
        <v>227</v>
      </c>
      <c r="Q462" s="246" t="s">
        <v>229</v>
      </c>
      <c r="R462" s="246" t="s">
        <v>227</v>
      </c>
      <c r="S462" s="246" t="s">
        <v>227</v>
      </c>
      <c r="T462" s="246" t="s">
        <v>229</v>
      </c>
      <c r="U462" s="246" t="s">
        <v>229</v>
      </c>
      <c r="V462" s="246" t="s">
        <v>229</v>
      </c>
      <c r="W462" s="246" t="s">
        <v>227</v>
      </c>
      <c r="X462" s="246" t="s">
        <v>229</v>
      </c>
      <c r="Y462" s="246" t="s">
        <v>227</v>
      </c>
      <c r="Z462" s="246" t="s">
        <v>227</v>
      </c>
      <c r="AA462" s="246" t="s">
        <v>229</v>
      </c>
      <c r="AB462" s="246" t="s">
        <v>227</v>
      </c>
      <c r="AC462" s="246" t="s">
        <v>229</v>
      </c>
      <c r="AD462" s="246" t="s">
        <v>227</v>
      </c>
      <c r="AE462" s="246" t="s">
        <v>227</v>
      </c>
      <c r="AF462" s="246" t="s">
        <v>228</v>
      </c>
      <c r="AG462" s="246" t="s">
        <v>229</v>
      </c>
      <c r="AH462" s="246" t="s">
        <v>229</v>
      </c>
      <c r="AI462" s="246" t="s">
        <v>227</v>
      </c>
      <c r="AJ462" s="246" t="s">
        <v>229</v>
      </c>
      <c r="AK462" s="246" t="s">
        <v>229</v>
      </c>
      <c r="AL462" s="246" t="s">
        <v>229</v>
      </c>
      <c r="AM462" s="246" t="s">
        <v>229</v>
      </c>
      <c r="AN462" s="246" t="s">
        <v>227</v>
      </c>
      <c r="AO462" s="246" t="s">
        <v>229</v>
      </c>
      <c r="AP462" s="246" t="s">
        <v>228</v>
      </c>
      <c r="AQ462" s="246"/>
      <c r="AR462" s="246"/>
      <c r="AS462" s="246"/>
      <c r="AT462" s="246"/>
      <c r="AU462" s="246"/>
      <c r="AV462" s="246"/>
      <c r="AW462" s="246"/>
      <c r="AX462" s="246"/>
      <c r="AY462" s="246"/>
      <c r="AZ462" s="246"/>
      <c r="BA462" s="246"/>
    </row>
    <row r="463" spans="1:53" x14ac:dyDescent="0.3">
      <c r="A463" s="246">
        <v>210877</v>
      </c>
      <c r="B463" s="246" t="s">
        <v>2163</v>
      </c>
      <c r="C463" s="246" t="s">
        <v>227</v>
      </c>
      <c r="D463" s="246" t="s">
        <v>229</v>
      </c>
      <c r="E463" s="246" t="s">
        <v>229</v>
      </c>
      <c r="F463" s="246" t="s">
        <v>229</v>
      </c>
      <c r="G463" s="246" t="s">
        <v>227</v>
      </c>
      <c r="H463" s="246" t="s">
        <v>229</v>
      </c>
      <c r="I463" s="246" t="s">
        <v>229</v>
      </c>
      <c r="J463" s="246" t="s">
        <v>229</v>
      </c>
      <c r="K463" s="246" t="s">
        <v>229</v>
      </c>
      <c r="L463" s="246" t="s">
        <v>229</v>
      </c>
      <c r="M463" s="246" t="s">
        <v>229</v>
      </c>
      <c r="N463" s="246" t="s">
        <v>229</v>
      </c>
      <c r="O463" s="246" t="s">
        <v>229</v>
      </c>
      <c r="P463" s="246" t="s">
        <v>229</v>
      </c>
      <c r="Q463" s="246" t="s">
        <v>227</v>
      </c>
      <c r="R463" s="246" t="s">
        <v>228</v>
      </c>
      <c r="S463" s="246" t="s">
        <v>229</v>
      </c>
      <c r="T463" s="246" t="s">
        <v>229</v>
      </c>
      <c r="U463" s="246" t="s">
        <v>229</v>
      </c>
      <c r="V463" s="246" t="s">
        <v>227</v>
      </c>
      <c r="W463" s="246" t="s">
        <v>229</v>
      </c>
      <c r="X463" s="246" t="s">
        <v>229</v>
      </c>
      <c r="Y463" s="246" t="s">
        <v>229</v>
      </c>
      <c r="Z463" s="246" t="s">
        <v>229</v>
      </c>
      <c r="AA463" s="246" t="s">
        <v>227</v>
      </c>
      <c r="AB463" s="246" t="s">
        <v>229</v>
      </c>
      <c r="AC463" s="246" t="s">
        <v>229</v>
      </c>
      <c r="AD463" s="246" t="s">
        <v>229</v>
      </c>
      <c r="AE463" s="246" t="s">
        <v>229</v>
      </c>
      <c r="AF463" s="246" t="s">
        <v>229</v>
      </c>
      <c r="AG463" s="246" t="s">
        <v>228</v>
      </c>
      <c r="AH463" s="246" t="s">
        <v>228</v>
      </c>
      <c r="AI463" s="246" t="s">
        <v>229</v>
      </c>
      <c r="AJ463" s="246" t="s">
        <v>228</v>
      </c>
      <c r="AK463" s="246" t="s">
        <v>229</v>
      </c>
      <c r="AL463" s="246" t="s">
        <v>228</v>
      </c>
      <c r="AM463" s="246" t="s">
        <v>228</v>
      </c>
      <c r="AN463" s="246" t="s">
        <v>228</v>
      </c>
      <c r="AO463" s="246" t="s">
        <v>228</v>
      </c>
      <c r="AP463" s="246" t="s">
        <v>228</v>
      </c>
      <c r="AQ463" s="246"/>
      <c r="AR463" s="246"/>
      <c r="AS463" s="246"/>
      <c r="AT463" s="246"/>
      <c r="AU463" s="246"/>
      <c r="AV463" s="246"/>
      <c r="AW463" s="246"/>
      <c r="AX463" s="246"/>
      <c r="AY463" s="246"/>
      <c r="AZ463" s="246"/>
      <c r="BA463" s="246"/>
    </row>
    <row r="464" spans="1:53" x14ac:dyDescent="0.3">
      <c r="A464" s="246">
        <v>210879</v>
      </c>
      <c r="B464" s="246" t="s">
        <v>2163</v>
      </c>
      <c r="C464" s="246" t="s">
        <v>227</v>
      </c>
      <c r="D464" s="246" t="s">
        <v>229</v>
      </c>
      <c r="E464" s="246" t="s">
        <v>229</v>
      </c>
      <c r="F464" s="246" t="s">
        <v>227</v>
      </c>
      <c r="G464" s="246" t="s">
        <v>229</v>
      </c>
      <c r="H464" s="246" t="s">
        <v>229</v>
      </c>
      <c r="I464" s="246" t="s">
        <v>229</v>
      </c>
      <c r="J464" s="246" t="s">
        <v>227</v>
      </c>
      <c r="K464" s="246" t="s">
        <v>229</v>
      </c>
      <c r="L464" s="246" t="s">
        <v>227</v>
      </c>
      <c r="M464" s="246" t="s">
        <v>229</v>
      </c>
      <c r="N464" s="246" t="s">
        <v>227</v>
      </c>
      <c r="O464" s="246" t="s">
        <v>229</v>
      </c>
      <c r="P464" s="246" t="s">
        <v>229</v>
      </c>
      <c r="Q464" s="246" t="s">
        <v>229</v>
      </c>
      <c r="R464" s="246" t="s">
        <v>229</v>
      </c>
      <c r="S464" s="246" t="s">
        <v>227</v>
      </c>
      <c r="T464" s="246" t="s">
        <v>229</v>
      </c>
      <c r="U464" s="246" t="s">
        <v>229</v>
      </c>
      <c r="V464" s="246" t="s">
        <v>229</v>
      </c>
      <c r="W464" s="246" t="s">
        <v>229</v>
      </c>
      <c r="X464" s="246" t="s">
        <v>227</v>
      </c>
      <c r="Y464" s="246" t="s">
        <v>227</v>
      </c>
      <c r="Z464" s="246" t="s">
        <v>229</v>
      </c>
      <c r="AA464" s="246" t="s">
        <v>227</v>
      </c>
      <c r="AB464" s="246" t="s">
        <v>227</v>
      </c>
      <c r="AC464" s="246" t="s">
        <v>227</v>
      </c>
      <c r="AD464" s="246" t="s">
        <v>229</v>
      </c>
      <c r="AE464" s="246" t="s">
        <v>227</v>
      </c>
      <c r="AF464" s="246" t="s">
        <v>227</v>
      </c>
      <c r="AG464" s="246" t="s">
        <v>229</v>
      </c>
      <c r="AH464" s="246" t="s">
        <v>227</v>
      </c>
      <c r="AI464" s="246" t="s">
        <v>229</v>
      </c>
      <c r="AJ464" s="246" t="s">
        <v>229</v>
      </c>
      <c r="AK464" s="246" t="s">
        <v>227</v>
      </c>
      <c r="AL464" s="246" t="s">
        <v>229</v>
      </c>
      <c r="AM464" s="246" t="s">
        <v>229</v>
      </c>
      <c r="AN464" s="246" t="s">
        <v>229</v>
      </c>
      <c r="AO464" s="246" t="s">
        <v>229</v>
      </c>
      <c r="AP464" s="246" t="s">
        <v>229</v>
      </c>
      <c r="AQ464" s="246"/>
      <c r="AR464" s="246"/>
      <c r="AS464" s="246"/>
      <c r="AT464" s="246"/>
      <c r="AU464" s="246"/>
      <c r="AV464" s="246"/>
      <c r="AW464" s="246"/>
      <c r="AX464" s="246"/>
      <c r="AY464" s="246"/>
      <c r="AZ464" s="246"/>
      <c r="BA464" s="246"/>
    </row>
    <row r="465" spans="1:53" x14ac:dyDescent="0.3">
      <c r="A465" s="246">
        <v>210885</v>
      </c>
      <c r="B465" s="246" t="s">
        <v>2163</v>
      </c>
      <c r="C465" s="246" t="s">
        <v>227</v>
      </c>
      <c r="D465" s="246" t="s">
        <v>229</v>
      </c>
      <c r="E465" s="246" t="s">
        <v>227</v>
      </c>
      <c r="F465" s="246" t="s">
        <v>227</v>
      </c>
      <c r="G465" s="246" t="s">
        <v>227</v>
      </c>
      <c r="H465" s="246" t="s">
        <v>229</v>
      </c>
      <c r="I465" s="246" t="s">
        <v>227</v>
      </c>
      <c r="J465" s="246" t="s">
        <v>229</v>
      </c>
      <c r="K465" s="246" t="s">
        <v>227</v>
      </c>
      <c r="L465" s="246" t="s">
        <v>229</v>
      </c>
      <c r="M465" s="246" t="s">
        <v>229</v>
      </c>
      <c r="N465" s="246" t="s">
        <v>229</v>
      </c>
      <c r="O465" s="246" t="s">
        <v>229</v>
      </c>
      <c r="P465" s="246" t="s">
        <v>229</v>
      </c>
      <c r="Q465" s="246" t="s">
        <v>229</v>
      </c>
      <c r="R465" s="246" t="s">
        <v>229</v>
      </c>
      <c r="S465" s="246" t="s">
        <v>227</v>
      </c>
      <c r="T465" s="246" t="s">
        <v>229</v>
      </c>
      <c r="U465" s="246" t="s">
        <v>229</v>
      </c>
      <c r="V465" s="246" t="s">
        <v>229</v>
      </c>
      <c r="W465" s="246" t="s">
        <v>229</v>
      </c>
      <c r="X465" s="246" t="s">
        <v>229</v>
      </c>
      <c r="Y465" s="246" t="s">
        <v>227</v>
      </c>
      <c r="Z465" s="246" t="s">
        <v>227</v>
      </c>
      <c r="AA465" s="246" t="s">
        <v>227</v>
      </c>
      <c r="AB465" s="246" t="s">
        <v>229</v>
      </c>
      <c r="AC465" s="246" t="s">
        <v>229</v>
      </c>
      <c r="AD465" s="246" t="s">
        <v>229</v>
      </c>
      <c r="AE465" s="246" t="s">
        <v>227</v>
      </c>
      <c r="AF465" s="246" t="s">
        <v>227</v>
      </c>
      <c r="AG465" s="246" t="s">
        <v>229</v>
      </c>
      <c r="AH465" s="246" t="s">
        <v>227</v>
      </c>
      <c r="AI465" s="246" t="s">
        <v>227</v>
      </c>
      <c r="AJ465" s="246" t="s">
        <v>229</v>
      </c>
      <c r="AK465" s="246" t="s">
        <v>227</v>
      </c>
      <c r="AL465" s="246" t="s">
        <v>229</v>
      </c>
      <c r="AM465" s="246" t="s">
        <v>228</v>
      </c>
      <c r="AN465" s="246" t="s">
        <v>228</v>
      </c>
      <c r="AO465" s="246" t="s">
        <v>229</v>
      </c>
      <c r="AP465" s="246" t="s">
        <v>227</v>
      </c>
      <c r="AQ465" s="246"/>
      <c r="AR465" s="246"/>
      <c r="AS465" s="246"/>
      <c r="AT465" s="246"/>
      <c r="AU465" s="246"/>
      <c r="AV465" s="246"/>
      <c r="AW465" s="246"/>
      <c r="AX465" s="246"/>
      <c r="AY465" s="246"/>
      <c r="AZ465" s="246"/>
      <c r="BA465" s="246"/>
    </row>
    <row r="466" spans="1:53" x14ac:dyDescent="0.3">
      <c r="A466" s="246">
        <v>210889</v>
      </c>
      <c r="B466" s="246" t="s">
        <v>2163</v>
      </c>
      <c r="C466" s="246" t="s">
        <v>227</v>
      </c>
      <c r="D466" s="246" t="s">
        <v>229</v>
      </c>
      <c r="E466" s="246" t="s">
        <v>229</v>
      </c>
      <c r="F466" s="246" t="s">
        <v>227</v>
      </c>
      <c r="G466" s="246" t="s">
        <v>227</v>
      </c>
      <c r="H466" s="246" t="s">
        <v>229</v>
      </c>
      <c r="I466" s="246" t="s">
        <v>229</v>
      </c>
      <c r="J466" s="246" t="s">
        <v>227</v>
      </c>
      <c r="K466" s="246" t="s">
        <v>227</v>
      </c>
      <c r="L466" s="246" t="s">
        <v>229</v>
      </c>
      <c r="M466" s="246" t="s">
        <v>229</v>
      </c>
      <c r="N466" s="246" t="s">
        <v>227</v>
      </c>
      <c r="O466" s="246" t="s">
        <v>227</v>
      </c>
      <c r="P466" s="246" t="s">
        <v>227</v>
      </c>
      <c r="Q466" s="246" t="s">
        <v>227</v>
      </c>
      <c r="R466" s="246" t="s">
        <v>228</v>
      </c>
      <c r="S466" s="246" t="s">
        <v>227</v>
      </c>
      <c r="T466" s="246" t="s">
        <v>229</v>
      </c>
      <c r="U466" s="246" t="s">
        <v>229</v>
      </c>
      <c r="V466" s="246" t="s">
        <v>227</v>
      </c>
      <c r="W466" s="246" t="s">
        <v>229</v>
      </c>
      <c r="X466" s="246" t="s">
        <v>229</v>
      </c>
      <c r="Y466" s="246" t="s">
        <v>227</v>
      </c>
      <c r="Z466" s="246" t="s">
        <v>227</v>
      </c>
      <c r="AA466" s="246" t="s">
        <v>227</v>
      </c>
      <c r="AB466" s="246" t="s">
        <v>227</v>
      </c>
      <c r="AC466" s="246" t="s">
        <v>229</v>
      </c>
      <c r="AD466" s="246" t="s">
        <v>229</v>
      </c>
      <c r="AE466" s="246" t="s">
        <v>227</v>
      </c>
      <c r="AF466" s="246" t="s">
        <v>229</v>
      </c>
      <c r="AG466" s="246" t="s">
        <v>229</v>
      </c>
      <c r="AH466" s="246" t="s">
        <v>227</v>
      </c>
      <c r="AI466" s="246" t="s">
        <v>227</v>
      </c>
      <c r="AJ466" s="246" t="s">
        <v>227</v>
      </c>
      <c r="AK466" s="246" t="s">
        <v>227</v>
      </c>
      <c r="AL466" s="246" t="s">
        <v>227</v>
      </c>
      <c r="AM466" s="246" t="s">
        <v>228</v>
      </c>
      <c r="AN466" s="246" t="s">
        <v>228</v>
      </c>
      <c r="AO466" s="246" t="s">
        <v>228</v>
      </c>
      <c r="AP466" s="246" t="s">
        <v>228</v>
      </c>
      <c r="AQ466" s="246"/>
      <c r="AR466" s="246"/>
      <c r="AS466" s="246"/>
      <c r="AT466" s="246"/>
      <c r="AU466" s="246"/>
      <c r="AV466" s="246"/>
      <c r="AW466" s="246"/>
      <c r="AX466" s="246"/>
      <c r="AY466" s="246"/>
      <c r="AZ466" s="246"/>
      <c r="BA466" s="246"/>
    </row>
    <row r="467" spans="1:53" x14ac:dyDescent="0.3">
      <c r="A467" s="246">
        <v>210912</v>
      </c>
      <c r="B467" s="246" t="s">
        <v>2163</v>
      </c>
      <c r="C467" s="246" t="s">
        <v>229</v>
      </c>
      <c r="D467" s="246" t="s">
        <v>229</v>
      </c>
      <c r="E467" s="246" t="s">
        <v>227</v>
      </c>
      <c r="F467" s="246" t="s">
        <v>229</v>
      </c>
      <c r="G467" s="246" t="s">
        <v>227</v>
      </c>
      <c r="H467" s="246" t="s">
        <v>227</v>
      </c>
      <c r="I467" s="246" t="s">
        <v>229</v>
      </c>
      <c r="J467" s="246" t="s">
        <v>229</v>
      </c>
      <c r="K467" s="246" t="s">
        <v>227</v>
      </c>
      <c r="L467" s="246" t="s">
        <v>229</v>
      </c>
      <c r="M467" s="246" t="s">
        <v>229</v>
      </c>
      <c r="N467" s="246" t="s">
        <v>229</v>
      </c>
      <c r="O467" s="246" t="s">
        <v>229</v>
      </c>
      <c r="P467" s="246" t="s">
        <v>229</v>
      </c>
      <c r="Q467" s="246" t="s">
        <v>229</v>
      </c>
      <c r="R467" s="246" t="s">
        <v>229</v>
      </c>
      <c r="S467" s="246" t="s">
        <v>227</v>
      </c>
      <c r="T467" s="246" t="s">
        <v>229</v>
      </c>
      <c r="U467" s="246" t="s">
        <v>229</v>
      </c>
      <c r="V467" s="246" t="s">
        <v>229</v>
      </c>
      <c r="W467" s="246" t="s">
        <v>229</v>
      </c>
      <c r="X467" s="246" t="s">
        <v>229</v>
      </c>
      <c r="Y467" s="246" t="s">
        <v>227</v>
      </c>
      <c r="Z467" s="246" t="s">
        <v>227</v>
      </c>
      <c r="AA467" s="246" t="s">
        <v>229</v>
      </c>
      <c r="AB467" s="246" t="s">
        <v>229</v>
      </c>
      <c r="AC467" s="246" t="s">
        <v>229</v>
      </c>
      <c r="AD467" s="246" t="s">
        <v>229</v>
      </c>
      <c r="AE467" s="246" t="s">
        <v>227</v>
      </c>
      <c r="AF467" s="246" t="s">
        <v>227</v>
      </c>
      <c r="AG467" s="246" t="s">
        <v>229</v>
      </c>
      <c r="AH467" s="246" t="s">
        <v>229</v>
      </c>
      <c r="AI467" s="246" t="s">
        <v>229</v>
      </c>
      <c r="AJ467" s="246" t="s">
        <v>229</v>
      </c>
      <c r="AK467" s="246" t="s">
        <v>227</v>
      </c>
      <c r="AL467" s="246" t="s">
        <v>228</v>
      </c>
      <c r="AM467" s="246" t="s">
        <v>228</v>
      </c>
      <c r="AN467" s="246" t="s">
        <v>229</v>
      </c>
      <c r="AO467" s="246" t="s">
        <v>228</v>
      </c>
      <c r="AP467" s="246" t="s">
        <v>229</v>
      </c>
      <c r="AQ467" s="246"/>
      <c r="AR467" s="246"/>
      <c r="AS467" s="246"/>
      <c r="AT467" s="246"/>
      <c r="AU467" s="246"/>
      <c r="AV467" s="246"/>
      <c r="AW467" s="246"/>
      <c r="AX467" s="246"/>
      <c r="AY467" s="246"/>
      <c r="AZ467" s="246"/>
      <c r="BA467" s="246"/>
    </row>
    <row r="468" spans="1:53" x14ac:dyDescent="0.3">
      <c r="A468" s="246">
        <v>210923</v>
      </c>
      <c r="B468" s="246" t="s">
        <v>2163</v>
      </c>
      <c r="C468" s="246" t="s">
        <v>229</v>
      </c>
      <c r="D468" s="246" t="s">
        <v>229</v>
      </c>
      <c r="E468" s="246" t="s">
        <v>229</v>
      </c>
      <c r="F468" s="246" t="s">
        <v>227</v>
      </c>
      <c r="G468" s="246" t="s">
        <v>227</v>
      </c>
      <c r="H468" s="246" t="s">
        <v>227</v>
      </c>
      <c r="I468" s="246" t="s">
        <v>229</v>
      </c>
      <c r="J468" s="246" t="s">
        <v>227</v>
      </c>
      <c r="K468" s="246" t="s">
        <v>227</v>
      </c>
      <c r="L468" s="246" t="s">
        <v>229</v>
      </c>
      <c r="M468" s="246" t="s">
        <v>227</v>
      </c>
      <c r="N468" s="246" t="s">
        <v>227</v>
      </c>
      <c r="O468" s="246" t="s">
        <v>229</v>
      </c>
      <c r="P468" s="246" t="s">
        <v>229</v>
      </c>
      <c r="Q468" s="246" t="s">
        <v>227</v>
      </c>
      <c r="R468" s="246" t="s">
        <v>227</v>
      </c>
      <c r="S468" s="246" t="s">
        <v>227</v>
      </c>
      <c r="T468" s="246" t="s">
        <v>229</v>
      </c>
      <c r="U468" s="246" t="s">
        <v>227</v>
      </c>
      <c r="V468" s="246" t="s">
        <v>227</v>
      </c>
      <c r="W468" s="246" t="s">
        <v>229</v>
      </c>
      <c r="X468" s="246" t="s">
        <v>229</v>
      </c>
      <c r="Y468" s="246" t="s">
        <v>227</v>
      </c>
      <c r="Z468" s="246" t="s">
        <v>229</v>
      </c>
      <c r="AA468" s="246" t="s">
        <v>227</v>
      </c>
      <c r="AB468" s="246" t="s">
        <v>227</v>
      </c>
      <c r="AC468" s="246" t="s">
        <v>227</v>
      </c>
      <c r="AD468" s="246" t="s">
        <v>227</v>
      </c>
      <c r="AE468" s="246" t="s">
        <v>229</v>
      </c>
      <c r="AF468" s="246" t="s">
        <v>227</v>
      </c>
      <c r="AG468" s="246" t="s">
        <v>229</v>
      </c>
      <c r="AH468" s="246" t="s">
        <v>227</v>
      </c>
      <c r="AI468" s="246" t="s">
        <v>229</v>
      </c>
      <c r="AJ468" s="246" t="s">
        <v>229</v>
      </c>
      <c r="AK468" s="246" t="s">
        <v>229</v>
      </c>
      <c r="AL468" s="246" t="s">
        <v>229</v>
      </c>
      <c r="AM468" s="246" t="s">
        <v>229</v>
      </c>
      <c r="AN468" s="246" t="s">
        <v>229</v>
      </c>
      <c r="AO468" s="246" t="s">
        <v>229</v>
      </c>
      <c r="AP468" s="246" t="s">
        <v>227</v>
      </c>
      <c r="AQ468" s="246"/>
      <c r="AR468" s="246"/>
      <c r="AS468" s="246"/>
      <c r="AT468" s="246"/>
      <c r="AU468" s="246"/>
      <c r="AV468" s="246"/>
      <c r="AW468" s="246"/>
      <c r="AX468" s="246"/>
      <c r="AY468" s="246"/>
      <c r="AZ468" s="246"/>
      <c r="BA468" s="246"/>
    </row>
    <row r="469" spans="1:53" x14ac:dyDescent="0.3">
      <c r="A469" s="246">
        <v>210925</v>
      </c>
      <c r="B469" s="246" t="s">
        <v>2163</v>
      </c>
      <c r="C469" s="246" t="s">
        <v>229</v>
      </c>
      <c r="D469" s="246" t="s">
        <v>229</v>
      </c>
      <c r="E469" s="246" t="s">
        <v>229</v>
      </c>
      <c r="F469" s="246" t="s">
        <v>229</v>
      </c>
      <c r="G469" s="246" t="s">
        <v>227</v>
      </c>
      <c r="H469" s="246" t="s">
        <v>229</v>
      </c>
      <c r="I469" s="246" t="s">
        <v>229</v>
      </c>
      <c r="J469" s="246" t="s">
        <v>227</v>
      </c>
      <c r="K469" s="246" t="s">
        <v>229</v>
      </c>
      <c r="L469" s="246" t="s">
        <v>229</v>
      </c>
      <c r="M469" s="246" t="s">
        <v>229</v>
      </c>
      <c r="N469" s="246" t="s">
        <v>229</v>
      </c>
      <c r="O469" s="246" t="s">
        <v>229</v>
      </c>
      <c r="P469" s="246" t="s">
        <v>227</v>
      </c>
      <c r="Q469" s="246" t="s">
        <v>227</v>
      </c>
      <c r="R469" s="246" t="s">
        <v>229</v>
      </c>
      <c r="S469" s="246" t="s">
        <v>229</v>
      </c>
      <c r="T469" s="246" t="s">
        <v>229</v>
      </c>
      <c r="U469" s="246" t="s">
        <v>229</v>
      </c>
      <c r="V469" s="246" t="s">
        <v>229</v>
      </c>
      <c r="W469" s="246" t="s">
        <v>227</v>
      </c>
      <c r="X469" s="246" t="s">
        <v>227</v>
      </c>
      <c r="Y469" s="246" t="s">
        <v>227</v>
      </c>
      <c r="Z469" s="246" t="s">
        <v>227</v>
      </c>
      <c r="AA469" s="246" t="s">
        <v>229</v>
      </c>
      <c r="AB469" s="246" t="s">
        <v>229</v>
      </c>
      <c r="AC469" s="246" t="s">
        <v>229</v>
      </c>
      <c r="AD469" s="246" t="s">
        <v>229</v>
      </c>
      <c r="AE469" s="246" t="s">
        <v>227</v>
      </c>
      <c r="AF469" s="246" t="s">
        <v>227</v>
      </c>
      <c r="AG469" s="246" t="s">
        <v>227</v>
      </c>
      <c r="AH469" s="246" t="s">
        <v>229</v>
      </c>
      <c r="AI469" s="246" t="s">
        <v>227</v>
      </c>
      <c r="AJ469" s="246" t="s">
        <v>229</v>
      </c>
      <c r="AK469" s="246" t="s">
        <v>227</v>
      </c>
      <c r="AL469" s="246" t="s">
        <v>229</v>
      </c>
      <c r="AM469" s="246" t="s">
        <v>229</v>
      </c>
      <c r="AN469" s="246" t="s">
        <v>229</v>
      </c>
      <c r="AO469" s="246" t="s">
        <v>227</v>
      </c>
      <c r="AP469" s="246" t="s">
        <v>229</v>
      </c>
      <c r="AQ469" s="246"/>
      <c r="AR469" s="246"/>
      <c r="AS469" s="246"/>
      <c r="AT469" s="246"/>
      <c r="AU469" s="246"/>
      <c r="AV469" s="246"/>
      <c r="AW469" s="246"/>
      <c r="AX469" s="246"/>
      <c r="AY469" s="246"/>
      <c r="AZ469" s="246"/>
      <c r="BA469" s="246"/>
    </row>
    <row r="470" spans="1:53" x14ac:dyDescent="0.3">
      <c r="A470" s="246">
        <v>210939</v>
      </c>
      <c r="B470" s="246" t="s">
        <v>2163</v>
      </c>
      <c r="C470" s="246" t="s">
        <v>229</v>
      </c>
      <c r="D470" s="246" t="s">
        <v>229</v>
      </c>
      <c r="E470" s="246" t="s">
        <v>229</v>
      </c>
      <c r="F470" s="246" t="s">
        <v>229</v>
      </c>
      <c r="G470" s="246" t="s">
        <v>227</v>
      </c>
      <c r="H470" s="246" t="s">
        <v>229</v>
      </c>
      <c r="I470" s="246" t="s">
        <v>229</v>
      </c>
      <c r="J470" s="246" t="s">
        <v>229</v>
      </c>
      <c r="K470" s="246" t="s">
        <v>229</v>
      </c>
      <c r="L470" s="246" t="s">
        <v>229</v>
      </c>
      <c r="M470" s="246" t="s">
        <v>229</v>
      </c>
      <c r="N470" s="246" t="s">
        <v>229</v>
      </c>
      <c r="O470" s="246" t="s">
        <v>229</v>
      </c>
      <c r="P470" s="246" t="s">
        <v>227</v>
      </c>
      <c r="Q470" s="246" t="s">
        <v>227</v>
      </c>
      <c r="R470" s="246" t="s">
        <v>229</v>
      </c>
      <c r="S470" s="246" t="s">
        <v>227</v>
      </c>
      <c r="T470" s="246" t="s">
        <v>229</v>
      </c>
      <c r="U470" s="246" t="s">
        <v>229</v>
      </c>
      <c r="V470" s="246" t="s">
        <v>229</v>
      </c>
      <c r="W470" s="246" t="s">
        <v>227</v>
      </c>
      <c r="X470" s="246" t="s">
        <v>229</v>
      </c>
      <c r="Y470" s="246" t="s">
        <v>227</v>
      </c>
      <c r="Z470" s="246" t="s">
        <v>227</v>
      </c>
      <c r="AA470" s="246" t="s">
        <v>227</v>
      </c>
      <c r="AB470" s="246" t="s">
        <v>227</v>
      </c>
      <c r="AC470" s="246" t="s">
        <v>229</v>
      </c>
      <c r="AD470" s="246" t="s">
        <v>227</v>
      </c>
      <c r="AE470" s="246" t="s">
        <v>227</v>
      </c>
      <c r="AF470" s="246" t="s">
        <v>227</v>
      </c>
      <c r="AG470" s="246" t="s">
        <v>227</v>
      </c>
      <c r="AH470" s="246" t="s">
        <v>227</v>
      </c>
      <c r="AI470" s="246" t="s">
        <v>227</v>
      </c>
      <c r="AJ470" s="246" t="s">
        <v>227</v>
      </c>
      <c r="AK470" s="246" t="s">
        <v>227</v>
      </c>
      <c r="AL470" s="246" t="s">
        <v>227</v>
      </c>
      <c r="AM470" s="246" t="s">
        <v>227</v>
      </c>
      <c r="AN470" s="246" t="s">
        <v>229</v>
      </c>
      <c r="AO470" s="246" t="s">
        <v>229</v>
      </c>
      <c r="AP470" s="246" t="s">
        <v>227</v>
      </c>
      <c r="AQ470" s="246"/>
      <c r="AR470" s="246"/>
      <c r="AS470" s="246"/>
      <c r="AT470" s="246"/>
      <c r="AU470" s="246"/>
      <c r="AV470" s="246"/>
      <c r="AW470" s="246"/>
      <c r="AX470" s="246"/>
      <c r="AY470" s="246"/>
      <c r="AZ470" s="246"/>
      <c r="BA470" s="246"/>
    </row>
    <row r="471" spans="1:53" x14ac:dyDescent="0.3">
      <c r="A471" s="246">
        <v>210941</v>
      </c>
      <c r="B471" s="246" t="s">
        <v>2163</v>
      </c>
      <c r="C471" s="246" t="s">
        <v>229</v>
      </c>
      <c r="D471" s="246" t="s">
        <v>229</v>
      </c>
      <c r="E471" s="246" t="s">
        <v>229</v>
      </c>
      <c r="F471" s="246" t="s">
        <v>229</v>
      </c>
      <c r="G471" s="246" t="s">
        <v>227</v>
      </c>
      <c r="H471" s="246" t="s">
        <v>227</v>
      </c>
      <c r="I471" s="246" t="s">
        <v>229</v>
      </c>
      <c r="J471" s="246" t="s">
        <v>229</v>
      </c>
      <c r="K471" s="246" t="s">
        <v>229</v>
      </c>
      <c r="L471" s="246" t="s">
        <v>229</v>
      </c>
      <c r="M471" s="246" t="s">
        <v>229</v>
      </c>
      <c r="N471" s="246" t="s">
        <v>229</v>
      </c>
      <c r="O471" s="246" t="s">
        <v>229</v>
      </c>
      <c r="P471" s="246" t="s">
        <v>229</v>
      </c>
      <c r="Q471" s="246" t="s">
        <v>229</v>
      </c>
      <c r="R471" s="246" t="s">
        <v>229</v>
      </c>
      <c r="S471" s="246" t="s">
        <v>229</v>
      </c>
      <c r="T471" s="246" t="s">
        <v>229</v>
      </c>
      <c r="U471" s="246" t="s">
        <v>229</v>
      </c>
      <c r="V471" s="246" t="s">
        <v>229</v>
      </c>
      <c r="W471" s="246" t="s">
        <v>229</v>
      </c>
      <c r="X471" s="246" t="s">
        <v>229</v>
      </c>
      <c r="Y471" s="246" t="s">
        <v>227</v>
      </c>
      <c r="Z471" s="246" t="s">
        <v>229</v>
      </c>
      <c r="AA471" s="246" t="s">
        <v>229</v>
      </c>
      <c r="AB471" s="246" t="s">
        <v>227</v>
      </c>
      <c r="AC471" s="246" t="s">
        <v>229</v>
      </c>
      <c r="AD471" s="246" t="s">
        <v>229</v>
      </c>
      <c r="AE471" s="246" t="s">
        <v>227</v>
      </c>
      <c r="AF471" s="246" t="s">
        <v>229</v>
      </c>
      <c r="AG471" s="246" t="s">
        <v>229</v>
      </c>
      <c r="AH471" s="246" t="s">
        <v>227</v>
      </c>
      <c r="AI471" s="246" t="s">
        <v>227</v>
      </c>
      <c r="AJ471" s="246" t="s">
        <v>229</v>
      </c>
      <c r="AK471" s="246" t="s">
        <v>229</v>
      </c>
      <c r="AL471" s="246" t="s">
        <v>227</v>
      </c>
      <c r="AM471" s="246" t="s">
        <v>229</v>
      </c>
      <c r="AN471" s="246" t="s">
        <v>229</v>
      </c>
      <c r="AO471" s="246" t="s">
        <v>229</v>
      </c>
      <c r="AP471" s="246" t="s">
        <v>229</v>
      </c>
      <c r="AQ471" s="246"/>
      <c r="AR471" s="246"/>
      <c r="AS471" s="246"/>
      <c r="AT471" s="246"/>
      <c r="AU471" s="246"/>
      <c r="AV471" s="246"/>
      <c r="AW471" s="246"/>
      <c r="AX471" s="246"/>
      <c r="AY471" s="246"/>
      <c r="AZ471" s="246"/>
      <c r="BA471" s="246"/>
    </row>
    <row r="472" spans="1:53" x14ac:dyDescent="0.3">
      <c r="A472" s="246">
        <v>210947</v>
      </c>
      <c r="B472" s="246" t="s">
        <v>2163</v>
      </c>
      <c r="C472" s="246" t="s">
        <v>227</v>
      </c>
      <c r="D472" s="246" t="s">
        <v>227</v>
      </c>
      <c r="E472" s="246" t="s">
        <v>227</v>
      </c>
      <c r="F472" s="246" t="s">
        <v>227</v>
      </c>
      <c r="G472" s="246" t="s">
        <v>227</v>
      </c>
      <c r="H472" s="246" t="s">
        <v>229</v>
      </c>
      <c r="I472" s="246" t="s">
        <v>227</v>
      </c>
      <c r="J472" s="246" t="s">
        <v>229</v>
      </c>
      <c r="K472" s="246" t="s">
        <v>227</v>
      </c>
      <c r="L472" s="246" t="s">
        <v>227</v>
      </c>
      <c r="M472" s="246" t="s">
        <v>229</v>
      </c>
      <c r="N472" s="246" t="s">
        <v>227</v>
      </c>
      <c r="O472" s="246" t="s">
        <v>229</v>
      </c>
      <c r="P472" s="246" t="s">
        <v>227</v>
      </c>
      <c r="Q472" s="246" t="s">
        <v>229</v>
      </c>
      <c r="R472" s="246" t="s">
        <v>227</v>
      </c>
      <c r="S472" s="246" t="s">
        <v>227</v>
      </c>
      <c r="T472" s="246" t="s">
        <v>229</v>
      </c>
      <c r="U472" s="246" t="s">
        <v>229</v>
      </c>
      <c r="V472" s="246" t="s">
        <v>229</v>
      </c>
      <c r="W472" s="246" t="s">
        <v>229</v>
      </c>
      <c r="X472" s="246" t="s">
        <v>229</v>
      </c>
      <c r="Y472" s="246" t="s">
        <v>229</v>
      </c>
      <c r="Z472" s="246" t="s">
        <v>229</v>
      </c>
      <c r="AA472" s="246" t="s">
        <v>227</v>
      </c>
      <c r="AB472" s="246" t="s">
        <v>229</v>
      </c>
      <c r="AC472" s="246" t="s">
        <v>229</v>
      </c>
      <c r="AD472" s="246" t="s">
        <v>229</v>
      </c>
      <c r="AE472" s="246" t="s">
        <v>229</v>
      </c>
      <c r="AF472" s="246" t="s">
        <v>229</v>
      </c>
      <c r="AG472" s="246" t="s">
        <v>229</v>
      </c>
      <c r="AH472" s="246" t="s">
        <v>229</v>
      </c>
      <c r="AI472" s="246" t="s">
        <v>229</v>
      </c>
      <c r="AJ472" s="246" t="s">
        <v>229</v>
      </c>
      <c r="AK472" s="246" t="s">
        <v>227</v>
      </c>
      <c r="AL472" s="246" t="s">
        <v>229</v>
      </c>
      <c r="AM472" s="246" t="s">
        <v>229</v>
      </c>
      <c r="AN472" s="246" t="s">
        <v>229</v>
      </c>
      <c r="AO472" s="246" t="s">
        <v>229</v>
      </c>
      <c r="AP472" s="246" t="s">
        <v>229</v>
      </c>
      <c r="AQ472" s="246"/>
      <c r="AR472" s="246"/>
      <c r="AS472" s="246"/>
      <c r="AT472" s="246"/>
      <c r="AU472" s="246"/>
      <c r="AV472" s="246"/>
      <c r="AW472" s="246"/>
      <c r="AX472" s="246"/>
      <c r="AY472" s="246"/>
      <c r="AZ472" s="246"/>
      <c r="BA472" s="246"/>
    </row>
    <row r="473" spans="1:53" x14ac:dyDescent="0.3">
      <c r="A473" s="246">
        <v>210956</v>
      </c>
      <c r="B473" s="246" t="s">
        <v>2163</v>
      </c>
      <c r="C473" s="246" t="s">
        <v>227</v>
      </c>
      <c r="D473" s="246" t="s">
        <v>229</v>
      </c>
      <c r="E473" s="246" t="s">
        <v>227</v>
      </c>
      <c r="F473" s="246" t="s">
        <v>227</v>
      </c>
      <c r="G473" s="246" t="s">
        <v>227</v>
      </c>
      <c r="H473" s="246" t="s">
        <v>229</v>
      </c>
      <c r="I473" s="246" t="s">
        <v>229</v>
      </c>
      <c r="J473" s="246" t="s">
        <v>227</v>
      </c>
      <c r="K473" s="246" t="s">
        <v>229</v>
      </c>
      <c r="L473" s="246" t="s">
        <v>229</v>
      </c>
      <c r="M473" s="246" t="s">
        <v>229</v>
      </c>
      <c r="N473" s="246" t="s">
        <v>229</v>
      </c>
      <c r="O473" s="246" t="s">
        <v>229</v>
      </c>
      <c r="P473" s="246" t="s">
        <v>229</v>
      </c>
      <c r="Q473" s="246" t="s">
        <v>229</v>
      </c>
      <c r="R473" s="246" t="s">
        <v>227</v>
      </c>
      <c r="S473" s="246" t="s">
        <v>227</v>
      </c>
      <c r="T473" s="246" t="s">
        <v>227</v>
      </c>
      <c r="U473" s="246" t="s">
        <v>227</v>
      </c>
      <c r="V473" s="246" t="s">
        <v>229</v>
      </c>
      <c r="W473" s="246" t="s">
        <v>229</v>
      </c>
      <c r="X473" s="246" t="s">
        <v>227</v>
      </c>
      <c r="Y473" s="246" t="s">
        <v>229</v>
      </c>
      <c r="Z473" s="246" t="s">
        <v>229</v>
      </c>
      <c r="AA473" s="246" t="s">
        <v>227</v>
      </c>
      <c r="AB473" s="246" t="s">
        <v>229</v>
      </c>
      <c r="AC473" s="246" t="s">
        <v>229</v>
      </c>
      <c r="AD473" s="246" t="s">
        <v>229</v>
      </c>
      <c r="AE473" s="246" t="s">
        <v>228</v>
      </c>
      <c r="AF473" s="246" t="s">
        <v>229</v>
      </c>
      <c r="AG473" s="246" t="s">
        <v>228</v>
      </c>
      <c r="AH473" s="246" t="s">
        <v>228</v>
      </c>
      <c r="AI473" s="246" t="s">
        <v>228</v>
      </c>
      <c r="AJ473" s="246" t="s">
        <v>228</v>
      </c>
      <c r="AK473" s="246" t="s">
        <v>228</v>
      </c>
      <c r="AL473" s="246" t="s">
        <v>228</v>
      </c>
      <c r="AM473" s="246" t="s">
        <v>228</v>
      </c>
      <c r="AN473" s="246" t="s">
        <v>228</v>
      </c>
      <c r="AO473" s="246" t="s">
        <v>228</v>
      </c>
      <c r="AP473" s="246" t="s">
        <v>228</v>
      </c>
      <c r="AQ473" s="246"/>
      <c r="AR473" s="246"/>
      <c r="AS473" s="246"/>
      <c r="AT473" s="246"/>
      <c r="AU473" s="246"/>
      <c r="AV473" s="246"/>
      <c r="AW473" s="246"/>
      <c r="AX473" s="246"/>
      <c r="AY473" s="246"/>
      <c r="AZ473" s="246"/>
      <c r="BA473" s="246"/>
    </row>
    <row r="474" spans="1:53" x14ac:dyDescent="0.3">
      <c r="A474" s="246">
        <v>210984</v>
      </c>
      <c r="B474" s="246" t="s">
        <v>2163</v>
      </c>
      <c r="C474" s="246" t="s">
        <v>229</v>
      </c>
      <c r="D474" s="246" t="s">
        <v>229</v>
      </c>
      <c r="E474" s="246" t="s">
        <v>227</v>
      </c>
      <c r="F474" s="246" t="s">
        <v>227</v>
      </c>
      <c r="G474" s="246" t="s">
        <v>229</v>
      </c>
      <c r="H474" s="246" t="s">
        <v>229</v>
      </c>
      <c r="I474" s="246" t="s">
        <v>227</v>
      </c>
      <c r="J474" s="246" t="s">
        <v>229</v>
      </c>
      <c r="K474" s="246" t="s">
        <v>227</v>
      </c>
      <c r="L474" s="246" t="s">
        <v>227</v>
      </c>
      <c r="M474" s="246" t="s">
        <v>229</v>
      </c>
      <c r="N474" s="246" t="s">
        <v>229</v>
      </c>
      <c r="O474" s="246" t="s">
        <v>229</v>
      </c>
      <c r="P474" s="246" t="s">
        <v>229</v>
      </c>
      <c r="Q474" s="246" t="s">
        <v>229</v>
      </c>
      <c r="R474" s="246" t="s">
        <v>229</v>
      </c>
      <c r="S474" s="246" t="s">
        <v>227</v>
      </c>
      <c r="T474" s="246" t="s">
        <v>229</v>
      </c>
      <c r="U474" s="246" t="s">
        <v>229</v>
      </c>
      <c r="V474" s="246" t="s">
        <v>229</v>
      </c>
      <c r="W474" s="246" t="s">
        <v>229</v>
      </c>
      <c r="X474" s="246" t="s">
        <v>229</v>
      </c>
      <c r="Y474" s="246" t="s">
        <v>227</v>
      </c>
      <c r="Z474" s="246" t="s">
        <v>227</v>
      </c>
      <c r="AA474" s="246" t="s">
        <v>229</v>
      </c>
      <c r="AB474" s="246" t="s">
        <v>229</v>
      </c>
      <c r="AC474" s="246" t="s">
        <v>227</v>
      </c>
      <c r="AD474" s="246" t="s">
        <v>229</v>
      </c>
      <c r="AE474" s="246" t="s">
        <v>229</v>
      </c>
      <c r="AF474" s="246" t="s">
        <v>229</v>
      </c>
      <c r="AG474" s="246" t="s">
        <v>227</v>
      </c>
      <c r="AH474" s="246" t="s">
        <v>229</v>
      </c>
      <c r="AI474" s="246" t="s">
        <v>227</v>
      </c>
      <c r="AJ474" s="246" t="s">
        <v>229</v>
      </c>
      <c r="AK474" s="246" t="s">
        <v>229</v>
      </c>
      <c r="AL474" s="246" t="s">
        <v>227</v>
      </c>
      <c r="AM474" s="246" t="s">
        <v>227</v>
      </c>
      <c r="AN474" s="246" t="s">
        <v>229</v>
      </c>
      <c r="AO474" s="246" t="s">
        <v>229</v>
      </c>
      <c r="AP474" s="246" t="s">
        <v>227</v>
      </c>
      <c r="AQ474" s="246"/>
      <c r="AR474" s="246"/>
      <c r="AS474" s="246"/>
      <c r="AT474" s="246"/>
      <c r="AU474" s="246"/>
      <c r="AV474" s="246"/>
      <c r="AW474" s="246"/>
      <c r="AX474" s="246"/>
      <c r="AY474" s="246"/>
      <c r="AZ474" s="246"/>
      <c r="BA474" s="246"/>
    </row>
    <row r="475" spans="1:53" x14ac:dyDescent="0.3">
      <c r="A475" s="246">
        <v>210993</v>
      </c>
      <c r="B475" s="246" t="s">
        <v>2163</v>
      </c>
      <c r="C475" s="246" t="s">
        <v>229</v>
      </c>
      <c r="D475" s="246" t="s">
        <v>229</v>
      </c>
      <c r="E475" s="246" t="s">
        <v>227</v>
      </c>
      <c r="F475" s="246" t="s">
        <v>227</v>
      </c>
      <c r="G475" s="246" t="s">
        <v>227</v>
      </c>
      <c r="H475" s="246" t="s">
        <v>227</v>
      </c>
      <c r="I475" s="246" t="s">
        <v>227</v>
      </c>
      <c r="J475" s="246" t="s">
        <v>227</v>
      </c>
      <c r="K475" s="246" t="s">
        <v>229</v>
      </c>
      <c r="L475" s="246" t="s">
        <v>227</v>
      </c>
      <c r="M475" s="246" t="s">
        <v>227</v>
      </c>
      <c r="N475" s="246" t="s">
        <v>227</v>
      </c>
      <c r="O475" s="246" t="s">
        <v>229</v>
      </c>
      <c r="P475" s="246" t="s">
        <v>229</v>
      </c>
      <c r="Q475" s="246" t="s">
        <v>229</v>
      </c>
      <c r="R475" s="246" t="s">
        <v>229</v>
      </c>
      <c r="S475" s="246" t="s">
        <v>229</v>
      </c>
      <c r="T475" s="246" t="s">
        <v>229</v>
      </c>
      <c r="U475" s="246" t="s">
        <v>229</v>
      </c>
      <c r="V475" s="246" t="s">
        <v>227</v>
      </c>
      <c r="W475" s="246" t="s">
        <v>227</v>
      </c>
      <c r="X475" s="246" t="s">
        <v>227</v>
      </c>
      <c r="Y475" s="246" t="s">
        <v>227</v>
      </c>
      <c r="Z475" s="246" t="s">
        <v>229</v>
      </c>
      <c r="AA475" s="246" t="s">
        <v>227</v>
      </c>
      <c r="AB475" s="246" t="s">
        <v>229</v>
      </c>
      <c r="AC475" s="246" t="s">
        <v>229</v>
      </c>
      <c r="AD475" s="246" t="s">
        <v>229</v>
      </c>
      <c r="AE475" s="246" t="s">
        <v>227</v>
      </c>
      <c r="AF475" s="246" t="s">
        <v>227</v>
      </c>
      <c r="AG475" s="246" t="s">
        <v>229</v>
      </c>
      <c r="AH475" s="246" t="s">
        <v>229</v>
      </c>
      <c r="AI475" s="246" t="s">
        <v>229</v>
      </c>
      <c r="AJ475" s="246" t="s">
        <v>229</v>
      </c>
      <c r="AK475" s="246" t="s">
        <v>229</v>
      </c>
      <c r="AL475" s="246" t="s">
        <v>228</v>
      </c>
      <c r="AM475" s="246" t="s">
        <v>228</v>
      </c>
      <c r="AN475" s="246" t="s">
        <v>228</v>
      </c>
      <c r="AO475" s="246" t="s">
        <v>228</v>
      </c>
      <c r="AP475" s="246" t="s">
        <v>228</v>
      </c>
      <c r="AQ475" s="246"/>
      <c r="AR475" s="246"/>
      <c r="AS475" s="246"/>
      <c r="AT475" s="246"/>
      <c r="AU475" s="246"/>
      <c r="AV475" s="246"/>
      <c r="AW475" s="246"/>
      <c r="AX475" s="246"/>
      <c r="AY475" s="246"/>
      <c r="AZ475" s="246"/>
      <c r="BA475" s="246"/>
    </row>
    <row r="476" spans="1:53" x14ac:dyDescent="0.3">
      <c r="A476" s="246">
        <v>211019</v>
      </c>
      <c r="B476" s="246" t="s">
        <v>2163</v>
      </c>
      <c r="C476" s="246" t="s">
        <v>229</v>
      </c>
      <c r="D476" s="246" t="s">
        <v>229</v>
      </c>
      <c r="E476" s="246" t="s">
        <v>229</v>
      </c>
      <c r="F476" s="246" t="s">
        <v>227</v>
      </c>
      <c r="G476" s="246" t="s">
        <v>229</v>
      </c>
      <c r="H476" s="246" t="s">
        <v>229</v>
      </c>
      <c r="I476" s="246" t="s">
        <v>229</v>
      </c>
      <c r="J476" s="246" t="s">
        <v>227</v>
      </c>
      <c r="K476" s="246" t="s">
        <v>229</v>
      </c>
      <c r="L476" s="246" t="s">
        <v>227</v>
      </c>
      <c r="M476" s="246" t="s">
        <v>229</v>
      </c>
      <c r="N476" s="246" t="s">
        <v>229</v>
      </c>
      <c r="O476" s="246" t="s">
        <v>229</v>
      </c>
      <c r="P476" s="246" t="s">
        <v>229</v>
      </c>
      <c r="Q476" s="246" t="s">
        <v>229</v>
      </c>
      <c r="R476" s="246" t="s">
        <v>227</v>
      </c>
      <c r="S476" s="246" t="s">
        <v>229</v>
      </c>
      <c r="T476" s="246" t="s">
        <v>229</v>
      </c>
      <c r="U476" s="246" t="s">
        <v>227</v>
      </c>
      <c r="V476" s="246" t="s">
        <v>229</v>
      </c>
      <c r="W476" s="246" t="s">
        <v>227</v>
      </c>
      <c r="X476" s="246" t="s">
        <v>227</v>
      </c>
      <c r="Y476" s="246" t="s">
        <v>229</v>
      </c>
      <c r="Z476" s="246" t="s">
        <v>229</v>
      </c>
      <c r="AA476" s="246" t="s">
        <v>229</v>
      </c>
      <c r="AB476" s="246" t="s">
        <v>229</v>
      </c>
      <c r="AC476" s="246" t="s">
        <v>229</v>
      </c>
      <c r="AD476" s="246" t="s">
        <v>229</v>
      </c>
      <c r="AE476" s="246" t="s">
        <v>229</v>
      </c>
      <c r="AF476" s="246" t="s">
        <v>229</v>
      </c>
      <c r="AG476" s="246" t="s">
        <v>229</v>
      </c>
      <c r="AH476" s="246" t="s">
        <v>227</v>
      </c>
      <c r="AI476" s="246" t="s">
        <v>227</v>
      </c>
      <c r="AJ476" s="246" t="s">
        <v>229</v>
      </c>
      <c r="AK476" s="246" t="s">
        <v>229</v>
      </c>
      <c r="AL476" s="246" t="s">
        <v>227</v>
      </c>
      <c r="AM476" s="246" t="s">
        <v>229</v>
      </c>
      <c r="AN476" s="246" t="s">
        <v>229</v>
      </c>
      <c r="AO476" s="246" t="s">
        <v>229</v>
      </c>
      <c r="AP476" s="246" t="s">
        <v>228</v>
      </c>
      <c r="AQ476" s="246"/>
      <c r="AR476" s="246"/>
      <c r="AS476" s="246"/>
      <c r="AT476" s="246"/>
      <c r="AU476" s="246"/>
      <c r="AV476" s="246"/>
      <c r="AW476" s="246"/>
      <c r="AX476" s="246"/>
      <c r="AY476" s="246"/>
      <c r="AZ476" s="246"/>
      <c r="BA476" s="246"/>
    </row>
    <row r="477" spans="1:53" x14ac:dyDescent="0.3">
      <c r="A477" s="246">
        <v>211028</v>
      </c>
      <c r="B477" s="246" t="s">
        <v>2163</v>
      </c>
      <c r="C477" s="246" t="s">
        <v>229</v>
      </c>
      <c r="D477" s="246" t="s">
        <v>229</v>
      </c>
      <c r="E477" s="246" t="s">
        <v>229</v>
      </c>
      <c r="F477" s="246" t="s">
        <v>229</v>
      </c>
      <c r="G477" s="246" t="s">
        <v>229</v>
      </c>
      <c r="H477" s="246" t="s">
        <v>229</v>
      </c>
      <c r="I477" s="246" t="s">
        <v>228</v>
      </c>
      <c r="J477" s="246" t="s">
        <v>227</v>
      </c>
      <c r="K477" s="246" t="s">
        <v>227</v>
      </c>
      <c r="L477" s="246" t="s">
        <v>229</v>
      </c>
      <c r="M477" s="246" t="s">
        <v>229</v>
      </c>
      <c r="N477" s="246" t="s">
        <v>228</v>
      </c>
      <c r="O477" s="246" t="s">
        <v>229</v>
      </c>
      <c r="P477" s="246" t="s">
        <v>229</v>
      </c>
      <c r="Q477" s="246" t="s">
        <v>229</v>
      </c>
      <c r="R477" s="246" t="s">
        <v>229</v>
      </c>
      <c r="S477" s="246" t="s">
        <v>227</v>
      </c>
      <c r="T477" s="246" t="s">
        <v>229</v>
      </c>
      <c r="U477" s="246" t="s">
        <v>229</v>
      </c>
      <c r="V477" s="246" t="s">
        <v>228</v>
      </c>
      <c r="W477" s="246" t="s">
        <v>227</v>
      </c>
      <c r="X477" s="246" t="s">
        <v>227</v>
      </c>
      <c r="Y477" s="246" t="s">
        <v>227</v>
      </c>
      <c r="Z477" s="246" t="s">
        <v>227</v>
      </c>
      <c r="AA477" s="246" t="s">
        <v>227</v>
      </c>
      <c r="AB477" s="246" t="s">
        <v>229</v>
      </c>
      <c r="AC477" s="246" t="s">
        <v>229</v>
      </c>
      <c r="AD477" s="246" t="s">
        <v>227</v>
      </c>
      <c r="AE477" s="246" t="s">
        <v>229</v>
      </c>
      <c r="AF477" s="246" t="s">
        <v>227</v>
      </c>
      <c r="AG477" s="246" t="s">
        <v>229</v>
      </c>
      <c r="AH477" s="246" t="s">
        <v>227</v>
      </c>
      <c r="AI477" s="246" t="s">
        <v>227</v>
      </c>
      <c r="AJ477" s="246" t="s">
        <v>229</v>
      </c>
      <c r="AK477" s="246" t="s">
        <v>229</v>
      </c>
      <c r="AL477" s="246" t="s">
        <v>229</v>
      </c>
      <c r="AM477" s="246" t="s">
        <v>229</v>
      </c>
      <c r="AN477" s="246" t="s">
        <v>229</v>
      </c>
      <c r="AO477" s="246" t="s">
        <v>229</v>
      </c>
      <c r="AP477" s="246" t="s">
        <v>227</v>
      </c>
      <c r="AQ477" s="246"/>
      <c r="AR477" s="246"/>
      <c r="AS477" s="246"/>
      <c r="AT477" s="246"/>
      <c r="AU477" s="246"/>
      <c r="AV477" s="246"/>
      <c r="AW477" s="246"/>
      <c r="AX477" s="246"/>
      <c r="AY477" s="246"/>
      <c r="AZ477" s="246"/>
      <c r="BA477" s="246"/>
    </row>
    <row r="478" spans="1:53" x14ac:dyDescent="0.3">
      <c r="A478" s="246">
        <v>211038</v>
      </c>
      <c r="B478" s="246" t="s">
        <v>2163</v>
      </c>
      <c r="C478" s="246" t="s">
        <v>227</v>
      </c>
      <c r="D478" s="246" t="s">
        <v>229</v>
      </c>
      <c r="E478" s="246" t="s">
        <v>227</v>
      </c>
      <c r="F478" s="246" t="s">
        <v>229</v>
      </c>
      <c r="G478" s="246" t="s">
        <v>227</v>
      </c>
      <c r="H478" s="246" t="s">
        <v>229</v>
      </c>
      <c r="I478" s="246" t="s">
        <v>229</v>
      </c>
      <c r="J478" s="246" t="s">
        <v>227</v>
      </c>
      <c r="K478" s="246" t="s">
        <v>227</v>
      </c>
      <c r="L478" s="246" t="s">
        <v>229</v>
      </c>
      <c r="M478" s="246" t="s">
        <v>229</v>
      </c>
      <c r="N478" s="246" t="s">
        <v>229</v>
      </c>
      <c r="O478" s="246" t="s">
        <v>229</v>
      </c>
      <c r="P478" s="246" t="s">
        <v>228</v>
      </c>
      <c r="Q478" s="246" t="s">
        <v>229</v>
      </c>
      <c r="R478" s="246" t="s">
        <v>229</v>
      </c>
      <c r="S478" s="246" t="s">
        <v>227</v>
      </c>
      <c r="T478" s="246" t="s">
        <v>227</v>
      </c>
      <c r="U478" s="246" t="s">
        <v>227</v>
      </c>
      <c r="V478" s="246" t="s">
        <v>227</v>
      </c>
      <c r="W478" s="246" t="s">
        <v>229</v>
      </c>
      <c r="X478" s="246" t="s">
        <v>229</v>
      </c>
      <c r="Y478" s="246" t="s">
        <v>227</v>
      </c>
      <c r="Z478" s="246" t="s">
        <v>227</v>
      </c>
      <c r="AA478" s="246" t="s">
        <v>227</v>
      </c>
      <c r="AB478" s="246" t="s">
        <v>229</v>
      </c>
      <c r="AC478" s="246" t="s">
        <v>229</v>
      </c>
      <c r="AD478" s="246" t="s">
        <v>229</v>
      </c>
      <c r="AE478" s="246" t="s">
        <v>228</v>
      </c>
      <c r="AF478" s="246" t="s">
        <v>227</v>
      </c>
      <c r="AG478" s="246" t="s">
        <v>229</v>
      </c>
      <c r="AH478" s="246" t="s">
        <v>229</v>
      </c>
      <c r="AI478" s="246" t="s">
        <v>229</v>
      </c>
      <c r="AJ478" s="246" t="s">
        <v>229</v>
      </c>
      <c r="AK478" s="246" t="s">
        <v>229</v>
      </c>
      <c r="AL478" s="246" t="s">
        <v>228</v>
      </c>
      <c r="AM478" s="246" t="s">
        <v>228</v>
      </c>
      <c r="AN478" s="246" t="s">
        <v>228</v>
      </c>
      <c r="AO478" s="246" t="s">
        <v>228</v>
      </c>
      <c r="AP478" s="246" t="s">
        <v>228</v>
      </c>
      <c r="AQ478" s="246"/>
      <c r="AR478" s="246"/>
      <c r="AS478" s="246"/>
      <c r="AT478" s="246"/>
      <c r="AU478" s="246"/>
      <c r="AV478" s="246"/>
      <c r="AW478" s="246"/>
      <c r="AX478" s="246"/>
      <c r="AY478" s="246"/>
      <c r="AZ478" s="246"/>
      <c r="BA478" s="246"/>
    </row>
    <row r="479" spans="1:53" x14ac:dyDescent="0.3">
      <c r="A479" s="246">
        <v>211047</v>
      </c>
      <c r="B479" s="246" t="s">
        <v>2163</v>
      </c>
      <c r="C479" s="246" t="s">
        <v>229</v>
      </c>
      <c r="D479" s="246" t="s">
        <v>229</v>
      </c>
      <c r="E479" s="246" t="s">
        <v>229</v>
      </c>
      <c r="F479" s="246" t="s">
        <v>229</v>
      </c>
      <c r="G479" s="246" t="s">
        <v>229</v>
      </c>
      <c r="H479" s="246" t="s">
        <v>227</v>
      </c>
      <c r="I479" s="246" t="s">
        <v>229</v>
      </c>
      <c r="J479" s="246" t="s">
        <v>229</v>
      </c>
      <c r="K479" s="246" t="s">
        <v>229</v>
      </c>
      <c r="L479" s="246" t="s">
        <v>229</v>
      </c>
      <c r="M479" s="246" t="s">
        <v>229</v>
      </c>
      <c r="N479" s="246" t="s">
        <v>229</v>
      </c>
      <c r="O479" s="246" t="s">
        <v>229</v>
      </c>
      <c r="P479" s="246" t="s">
        <v>228</v>
      </c>
      <c r="Q479" s="246" t="s">
        <v>229</v>
      </c>
      <c r="R479" s="246" t="s">
        <v>229</v>
      </c>
      <c r="S479" s="246" t="s">
        <v>229</v>
      </c>
      <c r="T479" s="246" t="s">
        <v>229</v>
      </c>
      <c r="U479" s="246" t="s">
        <v>229</v>
      </c>
      <c r="V479" s="246" t="s">
        <v>229</v>
      </c>
      <c r="W479" s="246" t="s">
        <v>227</v>
      </c>
      <c r="X479" s="246" t="s">
        <v>227</v>
      </c>
      <c r="Y479" s="246" t="s">
        <v>227</v>
      </c>
      <c r="Z479" s="246" t="s">
        <v>227</v>
      </c>
      <c r="AA479" s="246" t="s">
        <v>227</v>
      </c>
      <c r="AB479" s="246" t="s">
        <v>229</v>
      </c>
      <c r="AC479" s="246" t="s">
        <v>229</v>
      </c>
      <c r="AD479" s="246" t="s">
        <v>229</v>
      </c>
      <c r="AE479" s="246" t="s">
        <v>227</v>
      </c>
      <c r="AF479" s="246" t="s">
        <v>229</v>
      </c>
      <c r="AG479" s="246" t="s">
        <v>229</v>
      </c>
      <c r="AH479" s="246" t="s">
        <v>229</v>
      </c>
      <c r="AI479" s="246" t="s">
        <v>229</v>
      </c>
      <c r="AJ479" s="246" t="s">
        <v>229</v>
      </c>
      <c r="AK479" s="246" t="s">
        <v>227</v>
      </c>
      <c r="AL479" s="246" t="s">
        <v>227</v>
      </c>
      <c r="AM479" s="246" t="s">
        <v>229</v>
      </c>
      <c r="AN479" s="246" t="s">
        <v>227</v>
      </c>
      <c r="AO479" s="246" t="s">
        <v>227</v>
      </c>
      <c r="AP479" s="246" t="s">
        <v>229</v>
      </c>
      <c r="AQ479" s="246"/>
      <c r="AR479" s="246"/>
      <c r="AS479" s="246"/>
      <c r="AT479" s="246"/>
      <c r="AU479" s="246"/>
      <c r="AV479" s="246"/>
      <c r="AW479" s="246"/>
      <c r="AX479" s="246"/>
      <c r="AY479" s="246"/>
      <c r="AZ479" s="246"/>
      <c r="BA479" s="246"/>
    </row>
    <row r="480" spans="1:53" x14ac:dyDescent="0.3">
      <c r="A480" s="246">
        <v>211050</v>
      </c>
      <c r="B480" s="246" t="s">
        <v>2163</v>
      </c>
      <c r="C480" s="246" t="s">
        <v>227</v>
      </c>
      <c r="D480" s="246" t="s">
        <v>227</v>
      </c>
      <c r="E480" s="246" t="s">
        <v>229</v>
      </c>
      <c r="F480" s="246" t="s">
        <v>229</v>
      </c>
      <c r="G480" s="246" t="s">
        <v>227</v>
      </c>
      <c r="H480" s="246" t="s">
        <v>227</v>
      </c>
      <c r="I480" s="246" t="s">
        <v>229</v>
      </c>
      <c r="J480" s="246" t="s">
        <v>227</v>
      </c>
      <c r="K480" s="246" t="s">
        <v>229</v>
      </c>
      <c r="L480" s="246" t="s">
        <v>229</v>
      </c>
      <c r="M480" s="246" t="s">
        <v>229</v>
      </c>
      <c r="N480" s="246" t="s">
        <v>229</v>
      </c>
      <c r="O480" s="246" t="s">
        <v>229</v>
      </c>
      <c r="P480" s="246" t="s">
        <v>229</v>
      </c>
      <c r="Q480" s="246" t="s">
        <v>229</v>
      </c>
      <c r="R480" s="246" t="s">
        <v>227</v>
      </c>
      <c r="S480" s="246" t="s">
        <v>229</v>
      </c>
      <c r="T480" s="246" t="s">
        <v>229</v>
      </c>
      <c r="U480" s="246" t="s">
        <v>229</v>
      </c>
      <c r="V480" s="246" t="s">
        <v>229</v>
      </c>
      <c r="W480" s="246" t="s">
        <v>227</v>
      </c>
      <c r="X480" s="246" t="s">
        <v>227</v>
      </c>
      <c r="Y480" s="246" t="s">
        <v>227</v>
      </c>
      <c r="Z480" s="246" t="s">
        <v>229</v>
      </c>
      <c r="AA480" s="246" t="s">
        <v>229</v>
      </c>
      <c r="AB480" s="246" t="s">
        <v>229</v>
      </c>
      <c r="AC480" s="246" t="s">
        <v>229</v>
      </c>
      <c r="AD480" s="246" t="s">
        <v>229</v>
      </c>
      <c r="AE480" s="246" t="s">
        <v>227</v>
      </c>
      <c r="AF480" s="246" t="s">
        <v>227</v>
      </c>
      <c r="AG480" s="246" t="s">
        <v>229</v>
      </c>
      <c r="AH480" s="246" t="s">
        <v>227</v>
      </c>
      <c r="AI480" s="246" t="s">
        <v>227</v>
      </c>
      <c r="AJ480" s="246" t="s">
        <v>227</v>
      </c>
      <c r="AK480" s="246" t="s">
        <v>227</v>
      </c>
      <c r="AL480" s="246" t="s">
        <v>227</v>
      </c>
      <c r="AM480" s="246" t="s">
        <v>229</v>
      </c>
      <c r="AN480" s="246" t="s">
        <v>229</v>
      </c>
      <c r="AO480" s="246" t="s">
        <v>229</v>
      </c>
      <c r="AP480" s="246" t="s">
        <v>227</v>
      </c>
      <c r="AQ480" s="246"/>
      <c r="AR480" s="246"/>
      <c r="AS480" s="246"/>
      <c r="AT480" s="246"/>
      <c r="AU480" s="246"/>
      <c r="AV480" s="246"/>
      <c r="AW480" s="246"/>
      <c r="AX480" s="246"/>
      <c r="AY480" s="246"/>
      <c r="AZ480" s="246"/>
      <c r="BA480" s="246"/>
    </row>
    <row r="481" spans="1:53" x14ac:dyDescent="0.3">
      <c r="A481" s="246">
        <v>211060</v>
      </c>
      <c r="B481" s="246" t="s">
        <v>2163</v>
      </c>
      <c r="C481" s="246" t="s">
        <v>229</v>
      </c>
      <c r="D481" s="246" t="s">
        <v>229</v>
      </c>
      <c r="E481" s="246" t="s">
        <v>227</v>
      </c>
      <c r="F481" s="246" t="s">
        <v>229</v>
      </c>
      <c r="G481" s="246" t="s">
        <v>229</v>
      </c>
      <c r="H481" s="246" t="s">
        <v>229</v>
      </c>
      <c r="I481" s="246" t="s">
        <v>227</v>
      </c>
      <c r="J481" s="246" t="s">
        <v>229</v>
      </c>
      <c r="K481" s="246" t="s">
        <v>229</v>
      </c>
      <c r="L481" s="246" t="s">
        <v>229</v>
      </c>
      <c r="M481" s="246" t="s">
        <v>229</v>
      </c>
      <c r="N481" s="246" t="s">
        <v>229</v>
      </c>
      <c r="O481" s="246" t="s">
        <v>229</v>
      </c>
      <c r="P481" s="246" t="s">
        <v>228</v>
      </c>
      <c r="Q481" s="246" t="s">
        <v>229</v>
      </c>
      <c r="R481" s="246" t="s">
        <v>227</v>
      </c>
      <c r="S481" s="246" t="s">
        <v>229</v>
      </c>
      <c r="T481" s="246" t="s">
        <v>229</v>
      </c>
      <c r="U481" s="246" t="s">
        <v>229</v>
      </c>
      <c r="V481" s="246" t="s">
        <v>229</v>
      </c>
      <c r="W481" s="246" t="s">
        <v>227</v>
      </c>
      <c r="X481" s="246" t="s">
        <v>227</v>
      </c>
      <c r="Y481" s="246" t="s">
        <v>227</v>
      </c>
      <c r="Z481" s="246" t="s">
        <v>227</v>
      </c>
      <c r="AA481" s="246" t="s">
        <v>227</v>
      </c>
      <c r="AB481" s="246" t="s">
        <v>227</v>
      </c>
      <c r="AC481" s="246" t="s">
        <v>227</v>
      </c>
      <c r="AD481" s="246" t="s">
        <v>227</v>
      </c>
      <c r="AE481" s="246" t="s">
        <v>227</v>
      </c>
      <c r="AF481" s="246" t="s">
        <v>229</v>
      </c>
      <c r="AG481" s="246" t="s">
        <v>228</v>
      </c>
      <c r="AH481" s="246" t="s">
        <v>229</v>
      </c>
      <c r="AI481" s="246" t="s">
        <v>228</v>
      </c>
      <c r="AJ481" s="246" t="s">
        <v>228</v>
      </c>
      <c r="AK481" s="246" t="s">
        <v>229</v>
      </c>
      <c r="AL481" s="246" t="s">
        <v>228</v>
      </c>
      <c r="AM481" s="246" t="s">
        <v>228</v>
      </c>
      <c r="AN481" s="246" t="s">
        <v>228</v>
      </c>
      <c r="AO481" s="246" t="s">
        <v>228</v>
      </c>
      <c r="AP481" s="246" t="s">
        <v>228</v>
      </c>
      <c r="AQ481" s="246"/>
      <c r="AR481" s="246"/>
      <c r="AS481" s="246"/>
      <c r="AT481" s="246"/>
      <c r="AU481" s="246"/>
      <c r="AV481" s="246"/>
      <c r="AW481" s="246"/>
      <c r="AX481" s="246"/>
      <c r="AY481" s="246"/>
      <c r="AZ481" s="246"/>
      <c r="BA481" s="246"/>
    </row>
    <row r="482" spans="1:53" x14ac:dyDescent="0.3">
      <c r="A482" s="246">
        <v>211095</v>
      </c>
      <c r="B482" s="246" t="s">
        <v>2163</v>
      </c>
      <c r="C482" s="246" t="s">
        <v>229</v>
      </c>
      <c r="D482" s="246" t="s">
        <v>227</v>
      </c>
      <c r="E482" s="246" t="s">
        <v>227</v>
      </c>
      <c r="F482" s="246" t="s">
        <v>229</v>
      </c>
      <c r="G482" s="246" t="s">
        <v>229</v>
      </c>
      <c r="H482" s="246" t="s">
        <v>229</v>
      </c>
      <c r="I482" s="246" t="s">
        <v>227</v>
      </c>
      <c r="J482" s="246" t="s">
        <v>229</v>
      </c>
      <c r="K482" s="246" t="s">
        <v>227</v>
      </c>
      <c r="L482" s="246" t="s">
        <v>227</v>
      </c>
      <c r="M482" s="246" t="s">
        <v>227</v>
      </c>
      <c r="N482" s="246" t="s">
        <v>229</v>
      </c>
      <c r="O482" s="246" t="s">
        <v>229</v>
      </c>
      <c r="P482" s="246" t="s">
        <v>227</v>
      </c>
      <c r="Q482" s="246" t="s">
        <v>229</v>
      </c>
      <c r="R482" s="246" t="s">
        <v>227</v>
      </c>
      <c r="S482" s="246" t="s">
        <v>227</v>
      </c>
      <c r="T482" s="246" t="s">
        <v>229</v>
      </c>
      <c r="U482" s="246" t="s">
        <v>229</v>
      </c>
      <c r="V482" s="246" t="s">
        <v>227</v>
      </c>
      <c r="W482" s="246" t="s">
        <v>229</v>
      </c>
      <c r="X482" s="246" t="s">
        <v>229</v>
      </c>
      <c r="Y482" s="246" t="s">
        <v>229</v>
      </c>
      <c r="Z482" s="246" t="s">
        <v>227</v>
      </c>
      <c r="AA482" s="246" t="s">
        <v>227</v>
      </c>
      <c r="AB482" s="246" t="s">
        <v>229</v>
      </c>
      <c r="AC482" s="246" t="s">
        <v>229</v>
      </c>
      <c r="AD482" s="246" t="s">
        <v>229</v>
      </c>
      <c r="AE482" s="246" t="s">
        <v>227</v>
      </c>
      <c r="AF482" s="246" t="s">
        <v>227</v>
      </c>
      <c r="AG482" s="246" t="s">
        <v>229</v>
      </c>
      <c r="AH482" s="246" t="s">
        <v>227</v>
      </c>
      <c r="AI482" s="246" t="s">
        <v>227</v>
      </c>
      <c r="AJ482" s="246" t="s">
        <v>227</v>
      </c>
      <c r="AK482" s="246" t="s">
        <v>227</v>
      </c>
      <c r="AL482" s="246" t="s">
        <v>227</v>
      </c>
      <c r="AM482" s="246" t="s">
        <v>229</v>
      </c>
      <c r="AN482" s="246" t="s">
        <v>227</v>
      </c>
      <c r="AO482" s="246" t="s">
        <v>229</v>
      </c>
      <c r="AP482" s="246" t="s">
        <v>227</v>
      </c>
      <c r="AQ482" s="246"/>
      <c r="AR482" s="246"/>
      <c r="AS482" s="246"/>
      <c r="AT482" s="246"/>
      <c r="AU482" s="246"/>
      <c r="AV482" s="246"/>
      <c r="AW482" s="246"/>
      <c r="AX482" s="246"/>
      <c r="AY482" s="246"/>
      <c r="AZ482" s="246"/>
      <c r="BA482" s="246"/>
    </row>
    <row r="483" spans="1:53" x14ac:dyDescent="0.3">
      <c r="A483" s="246">
        <v>211101</v>
      </c>
      <c r="B483" s="246" t="s">
        <v>2163</v>
      </c>
      <c r="C483" s="246" t="s">
        <v>227</v>
      </c>
      <c r="D483" s="246" t="s">
        <v>229</v>
      </c>
      <c r="E483" s="246" t="s">
        <v>229</v>
      </c>
      <c r="F483" s="246" t="s">
        <v>227</v>
      </c>
      <c r="G483" s="246" t="s">
        <v>229</v>
      </c>
      <c r="H483" s="246" t="s">
        <v>229</v>
      </c>
      <c r="I483" s="246" t="s">
        <v>229</v>
      </c>
      <c r="J483" s="246" t="s">
        <v>229</v>
      </c>
      <c r="K483" s="246" t="s">
        <v>229</v>
      </c>
      <c r="L483" s="246" t="s">
        <v>229</v>
      </c>
      <c r="M483" s="246" t="s">
        <v>229</v>
      </c>
      <c r="N483" s="246" t="s">
        <v>229</v>
      </c>
      <c r="O483" s="246" t="s">
        <v>229</v>
      </c>
      <c r="P483" s="246" t="s">
        <v>227</v>
      </c>
      <c r="Q483" s="246" t="s">
        <v>229</v>
      </c>
      <c r="R483" s="246" t="s">
        <v>229</v>
      </c>
      <c r="S483" s="246" t="s">
        <v>227</v>
      </c>
      <c r="T483" s="246" t="s">
        <v>229</v>
      </c>
      <c r="U483" s="246" t="s">
        <v>229</v>
      </c>
      <c r="V483" s="246" t="s">
        <v>229</v>
      </c>
      <c r="W483" s="246" t="s">
        <v>229</v>
      </c>
      <c r="X483" s="246" t="s">
        <v>229</v>
      </c>
      <c r="Y483" s="246" t="s">
        <v>229</v>
      </c>
      <c r="Z483" s="246" t="s">
        <v>229</v>
      </c>
      <c r="AA483" s="246" t="s">
        <v>229</v>
      </c>
      <c r="AB483" s="246" t="s">
        <v>227</v>
      </c>
      <c r="AC483" s="246" t="s">
        <v>227</v>
      </c>
      <c r="AD483" s="246" t="s">
        <v>229</v>
      </c>
      <c r="AE483" s="246" t="s">
        <v>227</v>
      </c>
      <c r="AF483" s="246" t="s">
        <v>229</v>
      </c>
      <c r="AG483" s="246" t="s">
        <v>229</v>
      </c>
      <c r="AH483" s="246" t="s">
        <v>227</v>
      </c>
      <c r="AI483" s="246" t="s">
        <v>227</v>
      </c>
      <c r="AJ483" s="246" t="s">
        <v>229</v>
      </c>
      <c r="AK483" s="246" t="s">
        <v>229</v>
      </c>
      <c r="AL483" s="246" t="s">
        <v>227</v>
      </c>
      <c r="AM483" s="246" t="s">
        <v>229</v>
      </c>
      <c r="AN483" s="246" t="s">
        <v>229</v>
      </c>
      <c r="AO483" s="246" t="s">
        <v>229</v>
      </c>
      <c r="AP483" s="246" t="s">
        <v>227</v>
      </c>
      <c r="AQ483" s="246"/>
      <c r="AR483" s="246"/>
      <c r="AS483" s="246"/>
      <c r="AT483" s="246"/>
      <c r="AU483" s="246"/>
      <c r="AV483" s="246"/>
      <c r="AW483" s="246"/>
      <c r="AX483" s="246"/>
      <c r="AY483" s="246"/>
      <c r="AZ483" s="246"/>
      <c r="BA483" s="246"/>
    </row>
    <row r="484" spans="1:53" x14ac:dyDescent="0.3">
      <c r="A484" s="246">
        <v>211103</v>
      </c>
      <c r="B484" s="246" t="s">
        <v>2163</v>
      </c>
      <c r="C484" s="246" t="s">
        <v>229</v>
      </c>
      <c r="D484" s="246" t="s">
        <v>229</v>
      </c>
      <c r="E484" s="246" t="s">
        <v>229</v>
      </c>
      <c r="F484" s="246" t="s">
        <v>229</v>
      </c>
      <c r="G484" s="246" t="s">
        <v>229</v>
      </c>
      <c r="H484" s="246" t="s">
        <v>229</v>
      </c>
      <c r="I484" s="246" t="s">
        <v>229</v>
      </c>
      <c r="J484" s="246" t="s">
        <v>229</v>
      </c>
      <c r="K484" s="246" t="s">
        <v>229</v>
      </c>
      <c r="L484" s="246" t="s">
        <v>229</v>
      </c>
      <c r="M484" s="246" t="s">
        <v>229</v>
      </c>
      <c r="N484" s="246" t="s">
        <v>229</v>
      </c>
      <c r="O484" s="246" t="s">
        <v>229</v>
      </c>
      <c r="P484" s="246" t="s">
        <v>229</v>
      </c>
      <c r="Q484" s="246" t="s">
        <v>229</v>
      </c>
      <c r="R484" s="246" t="s">
        <v>228</v>
      </c>
      <c r="S484" s="246" t="s">
        <v>229</v>
      </c>
      <c r="T484" s="246" t="s">
        <v>229</v>
      </c>
      <c r="U484" s="246" t="s">
        <v>229</v>
      </c>
      <c r="V484" s="246" t="s">
        <v>229</v>
      </c>
      <c r="W484" s="246" t="s">
        <v>229</v>
      </c>
      <c r="X484" s="246" t="s">
        <v>229</v>
      </c>
      <c r="Y484" s="246" t="s">
        <v>229</v>
      </c>
      <c r="Z484" s="246" t="s">
        <v>229</v>
      </c>
      <c r="AA484" s="246" t="s">
        <v>227</v>
      </c>
      <c r="AB484" s="246" t="s">
        <v>229</v>
      </c>
      <c r="AC484" s="246" t="s">
        <v>229</v>
      </c>
      <c r="AD484" s="246" t="s">
        <v>227</v>
      </c>
      <c r="AE484" s="246" t="s">
        <v>229</v>
      </c>
      <c r="AF484" s="246" t="s">
        <v>228</v>
      </c>
      <c r="AG484" s="246" t="s">
        <v>228</v>
      </c>
      <c r="AH484" s="246" t="s">
        <v>229</v>
      </c>
      <c r="AI484" s="246" t="s">
        <v>228</v>
      </c>
      <c r="AJ484" s="246" t="s">
        <v>228</v>
      </c>
      <c r="AK484" s="246" t="s">
        <v>229</v>
      </c>
      <c r="AL484" s="246" t="s">
        <v>228</v>
      </c>
      <c r="AM484" s="246" t="s">
        <v>228</v>
      </c>
      <c r="AN484" s="246" t="s">
        <v>228</v>
      </c>
      <c r="AO484" s="246" t="s">
        <v>228</v>
      </c>
      <c r="AP484" s="246" t="s">
        <v>228</v>
      </c>
      <c r="AQ484" s="246"/>
      <c r="AR484" s="246"/>
      <c r="AS484" s="246"/>
      <c r="AT484" s="246"/>
      <c r="AU484" s="246"/>
      <c r="AV484" s="246"/>
      <c r="AW484" s="246"/>
      <c r="AX484" s="246"/>
      <c r="AY484" s="246"/>
      <c r="AZ484" s="246"/>
      <c r="BA484" s="246"/>
    </row>
    <row r="485" spans="1:53" x14ac:dyDescent="0.3">
      <c r="A485" s="246">
        <v>211105</v>
      </c>
      <c r="B485" s="246" t="s">
        <v>2163</v>
      </c>
      <c r="C485" s="246" t="s">
        <v>229</v>
      </c>
      <c r="D485" s="246" t="s">
        <v>229</v>
      </c>
      <c r="E485" s="246" t="s">
        <v>229</v>
      </c>
      <c r="F485" s="246" t="s">
        <v>229</v>
      </c>
      <c r="G485" s="246" t="s">
        <v>227</v>
      </c>
      <c r="H485" s="246" t="s">
        <v>229</v>
      </c>
      <c r="I485" s="246" t="s">
        <v>229</v>
      </c>
      <c r="J485" s="246" t="s">
        <v>229</v>
      </c>
      <c r="K485" s="246" t="s">
        <v>229</v>
      </c>
      <c r="L485" s="246" t="s">
        <v>229</v>
      </c>
      <c r="M485" s="246" t="s">
        <v>227</v>
      </c>
      <c r="N485" s="246" t="s">
        <v>227</v>
      </c>
      <c r="O485" s="246" t="s">
        <v>229</v>
      </c>
      <c r="P485" s="246" t="s">
        <v>227</v>
      </c>
      <c r="Q485" s="246" t="s">
        <v>227</v>
      </c>
      <c r="R485" s="246" t="s">
        <v>229</v>
      </c>
      <c r="S485" s="246" t="s">
        <v>227</v>
      </c>
      <c r="T485" s="246" t="s">
        <v>229</v>
      </c>
      <c r="U485" s="246" t="s">
        <v>229</v>
      </c>
      <c r="V485" s="246" t="s">
        <v>229</v>
      </c>
      <c r="W485" s="246" t="s">
        <v>229</v>
      </c>
      <c r="X485" s="246" t="s">
        <v>229</v>
      </c>
      <c r="Y485" s="246" t="s">
        <v>229</v>
      </c>
      <c r="Z485" s="246" t="s">
        <v>227</v>
      </c>
      <c r="AA485" s="246" t="s">
        <v>229</v>
      </c>
      <c r="AB485" s="246" t="s">
        <v>229</v>
      </c>
      <c r="AC485" s="246" t="s">
        <v>229</v>
      </c>
      <c r="AD485" s="246" t="s">
        <v>229</v>
      </c>
      <c r="AE485" s="246" t="s">
        <v>227</v>
      </c>
      <c r="AF485" s="246" t="s">
        <v>229</v>
      </c>
      <c r="AG485" s="246" t="s">
        <v>229</v>
      </c>
      <c r="AH485" s="246" t="s">
        <v>227</v>
      </c>
      <c r="AI485" s="246" t="s">
        <v>227</v>
      </c>
      <c r="AJ485" s="246" t="s">
        <v>227</v>
      </c>
      <c r="AK485" s="246" t="s">
        <v>227</v>
      </c>
      <c r="AL485" s="246" t="s">
        <v>227</v>
      </c>
      <c r="AM485" s="246" t="s">
        <v>229</v>
      </c>
      <c r="AN485" s="246" t="s">
        <v>227</v>
      </c>
      <c r="AO485" s="246" t="s">
        <v>229</v>
      </c>
      <c r="AP485" s="246" t="s">
        <v>227</v>
      </c>
      <c r="AQ485" s="246"/>
      <c r="AR485" s="246"/>
      <c r="AS485" s="246"/>
      <c r="AT485" s="246"/>
      <c r="AU485" s="246"/>
      <c r="AV485" s="246"/>
      <c r="AW485" s="246"/>
      <c r="AX485" s="246"/>
      <c r="AY485" s="246"/>
      <c r="AZ485" s="246"/>
      <c r="BA485" s="246"/>
    </row>
    <row r="486" spans="1:53" x14ac:dyDescent="0.3">
      <c r="A486" s="246">
        <v>211120</v>
      </c>
      <c r="B486" s="246" t="s">
        <v>2163</v>
      </c>
      <c r="C486" s="246" t="s">
        <v>229</v>
      </c>
      <c r="D486" s="246" t="s">
        <v>229</v>
      </c>
      <c r="E486" s="246" t="s">
        <v>229</v>
      </c>
      <c r="F486" s="246" t="s">
        <v>229</v>
      </c>
      <c r="G486" s="246" t="s">
        <v>229</v>
      </c>
      <c r="H486" s="246" t="s">
        <v>229</v>
      </c>
      <c r="I486" s="246" t="s">
        <v>229</v>
      </c>
      <c r="J486" s="246" t="s">
        <v>229</v>
      </c>
      <c r="K486" s="246" t="s">
        <v>229</v>
      </c>
      <c r="L486" s="246" t="s">
        <v>229</v>
      </c>
      <c r="M486" s="246" t="s">
        <v>229</v>
      </c>
      <c r="N486" s="246" t="s">
        <v>229</v>
      </c>
      <c r="O486" s="246" t="s">
        <v>229</v>
      </c>
      <c r="P486" s="246" t="s">
        <v>229</v>
      </c>
      <c r="Q486" s="246" t="s">
        <v>227</v>
      </c>
      <c r="R486" s="246" t="s">
        <v>229</v>
      </c>
      <c r="S486" s="246" t="s">
        <v>227</v>
      </c>
      <c r="T486" s="246" t="s">
        <v>229</v>
      </c>
      <c r="U486" s="246" t="s">
        <v>229</v>
      </c>
      <c r="V486" s="246" t="s">
        <v>229</v>
      </c>
      <c r="W486" s="246" t="s">
        <v>227</v>
      </c>
      <c r="X486" s="246" t="s">
        <v>227</v>
      </c>
      <c r="Y486" s="246" t="s">
        <v>229</v>
      </c>
      <c r="Z486" s="246" t="s">
        <v>227</v>
      </c>
      <c r="AA486" s="246" t="s">
        <v>229</v>
      </c>
      <c r="AB486" s="246" t="s">
        <v>227</v>
      </c>
      <c r="AC486" s="246" t="s">
        <v>229</v>
      </c>
      <c r="AD486" s="246" t="s">
        <v>229</v>
      </c>
      <c r="AE486" s="246" t="s">
        <v>227</v>
      </c>
      <c r="AF486" s="246" t="s">
        <v>229</v>
      </c>
      <c r="AG486" s="246" t="s">
        <v>229</v>
      </c>
      <c r="AH486" s="246" t="s">
        <v>227</v>
      </c>
      <c r="AI486" s="246" t="s">
        <v>227</v>
      </c>
      <c r="AJ486" s="246" t="s">
        <v>229</v>
      </c>
      <c r="AK486" s="246" t="s">
        <v>227</v>
      </c>
      <c r="AL486" s="246" t="s">
        <v>229</v>
      </c>
      <c r="AM486" s="246" t="s">
        <v>229</v>
      </c>
      <c r="AN486" s="246" t="s">
        <v>229</v>
      </c>
      <c r="AO486" s="246" t="s">
        <v>229</v>
      </c>
      <c r="AP486" s="246" t="s">
        <v>227</v>
      </c>
      <c r="AQ486" s="246"/>
      <c r="AR486" s="246"/>
      <c r="AS486" s="246"/>
      <c r="AT486" s="246"/>
      <c r="AU486" s="246"/>
      <c r="AV486" s="246"/>
      <c r="AW486" s="246"/>
      <c r="AX486" s="246"/>
      <c r="AY486" s="246"/>
      <c r="AZ486" s="246"/>
      <c r="BA486" s="246"/>
    </row>
    <row r="487" spans="1:53" x14ac:dyDescent="0.3">
      <c r="A487" s="246">
        <v>211121</v>
      </c>
      <c r="B487" s="246" t="s">
        <v>2163</v>
      </c>
      <c r="C487" s="246" t="s">
        <v>229</v>
      </c>
      <c r="D487" s="246" t="s">
        <v>229</v>
      </c>
      <c r="E487" s="246" t="s">
        <v>229</v>
      </c>
      <c r="F487" s="246" t="s">
        <v>227</v>
      </c>
      <c r="G487" s="246" t="s">
        <v>229</v>
      </c>
      <c r="H487" s="246" t="s">
        <v>229</v>
      </c>
      <c r="I487" s="246" t="s">
        <v>229</v>
      </c>
      <c r="J487" s="246" t="s">
        <v>227</v>
      </c>
      <c r="K487" s="246" t="s">
        <v>229</v>
      </c>
      <c r="L487" s="246" t="s">
        <v>229</v>
      </c>
      <c r="M487" s="246" t="s">
        <v>229</v>
      </c>
      <c r="N487" s="246" t="s">
        <v>227</v>
      </c>
      <c r="O487" s="246" t="s">
        <v>229</v>
      </c>
      <c r="P487" s="246" t="s">
        <v>229</v>
      </c>
      <c r="Q487" s="246" t="s">
        <v>227</v>
      </c>
      <c r="R487" s="246" t="s">
        <v>229</v>
      </c>
      <c r="S487" s="246" t="s">
        <v>229</v>
      </c>
      <c r="T487" s="246" t="s">
        <v>229</v>
      </c>
      <c r="U487" s="246" t="s">
        <v>229</v>
      </c>
      <c r="V487" s="246" t="s">
        <v>229</v>
      </c>
      <c r="W487" s="246" t="s">
        <v>229</v>
      </c>
      <c r="X487" s="246" t="s">
        <v>229</v>
      </c>
      <c r="Y487" s="246" t="s">
        <v>229</v>
      </c>
      <c r="Z487" s="246" t="s">
        <v>229</v>
      </c>
      <c r="AA487" s="246" t="s">
        <v>227</v>
      </c>
      <c r="AB487" s="246" t="s">
        <v>229</v>
      </c>
      <c r="AC487" s="246" t="s">
        <v>229</v>
      </c>
      <c r="AD487" s="246" t="s">
        <v>229</v>
      </c>
      <c r="AE487" s="246" t="s">
        <v>227</v>
      </c>
      <c r="AF487" s="246" t="s">
        <v>229</v>
      </c>
      <c r="AG487" s="246" t="s">
        <v>229</v>
      </c>
      <c r="AH487" s="246" t="s">
        <v>229</v>
      </c>
      <c r="AI487" s="246" t="s">
        <v>227</v>
      </c>
      <c r="AJ487" s="246" t="s">
        <v>229</v>
      </c>
      <c r="AK487" s="246" t="s">
        <v>229</v>
      </c>
      <c r="AL487" s="246" t="s">
        <v>229</v>
      </c>
      <c r="AM487" s="246" t="s">
        <v>229</v>
      </c>
      <c r="AN487" s="246" t="s">
        <v>227</v>
      </c>
      <c r="AO487" s="246" t="s">
        <v>229</v>
      </c>
      <c r="AP487" s="246" t="s">
        <v>229</v>
      </c>
      <c r="AQ487" s="246"/>
      <c r="AR487" s="246"/>
      <c r="AS487" s="246"/>
      <c r="AT487" s="246"/>
      <c r="AU487" s="246"/>
      <c r="AV487" s="246"/>
      <c r="AW487" s="246"/>
      <c r="AX487" s="246"/>
      <c r="AY487" s="246"/>
      <c r="AZ487" s="246"/>
      <c r="BA487" s="246"/>
    </row>
    <row r="488" spans="1:53" x14ac:dyDescent="0.3">
      <c r="A488" s="246">
        <v>211124</v>
      </c>
      <c r="B488" s="246" t="s">
        <v>2163</v>
      </c>
      <c r="C488" s="246" t="s">
        <v>227</v>
      </c>
      <c r="D488" s="246" t="s">
        <v>229</v>
      </c>
      <c r="E488" s="246" t="s">
        <v>229</v>
      </c>
      <c r="F488" s="246" t="s">
        <v>229</v>
      </c>
      <c r="G488" s="246" t="s">
        <v>227</v>
      </c>
      <c r="H488" s="246" t="s">
        <v>228</v>
      </c>
      <c r="I488" s="246" t="s">
        <v>229</v>
      </c>
      <c r="J488" s="246" t="s">
        <v>227</v>
      </c>
      <c r="K488" s="246" t="s">
        <v>229</v>
      </c>
      <c r="L488" s="246" t="s">
        <v>229</v>
      </c>
      <c r="M488" s="246" t="s">
        <v>229</v>
      </c>
      <c r="N488" s="246" t="s">
        <v>227</v>
      </c>
      <c r="O488" s="246" t="s">
        <v>229</v>
      </c>
      <c r="P488" s="246" t="s">
        <v>229</v>
      </c>
      <c r="Q488" s="246" t="s">
        <v>229</v>
      </c>
      <c r="R488" s="246" t="s">
        <v>229</v>
      </c>
      <c r="S488" s="246" t="s">
        <v>229</v>
      </c>
      <c r="T488" s="246" t="s">
        <v>227</v>
      </c>
      <c r="U488" s="246" t="s">
        <v>229</v>
      </c>
      <c r="V488" s="246" t="s">
        <v>229</v>
      </c>
      <c r="W488" s="246" t="s">
        <v>229</v>
      </c>
      <c r="X488" s="246" t="s">
        <v>229</v>
      </c>
      <c r="Y488" s="246" t="s">
        <v>227</v>
      </c>
      <c r="Z488" s="246" t="s">
        <v>229</v>
      </c>
      <c r="AA488" s="246" t="s">
        <v>227</v>
      </c>
      <c r="AB488" s="246" t="s">
        <v>229</v>
      </c>
      <c r="AC488" s="246" t="s">
        <v>229</v>
      </c>
      <c r="AD488" s="246" t="s">
        <v>229</v>
      </c>
      <c r="AE488" s="246" t="s">
        <v>229</v>
      </c>
      <c r="AF488" s="246" t="s">
        <v>227</v>
      </c>
      <c r="AG488" s="246" t="s">
        <v>229</v>
      </c>
      <c r="AH488" s="246" t="s">
        <v>228</v>
      </c>
      <c r="AI488" s="246" t="s">
        <v>228</v>
      </c>
      <c r="AJ488" s="246" t="s">
        <v>229</v>
      </c>
      <c r="AK488" s="246" t="s">
        <v>229</v>
      </c>
      <c r="AL488" s="246" t="s">
        <v>228</v>
      </c>
      <c r="AM488" s="246" t="s">
        <v>228</v>
      </c>
      <c r="AN488" s="246" t="s">
        <v>228</v>
      </c>
      <c r="AO488" s="246" t="s">
        <v>228</v>
      </c>
      <c r="AP488" s="246" t="s">
        <v>228</v>
      </c>
      <c r="AQ488" s="246"/>
      <c r="AR488" s="246"/>
      <c r="AS488" s="246"/>
      <c r="AT488" s="246"/>
      <c r="AU488" s="246"/>
      <c r="AV488" s="246"/>
      <c r="AW488" s="246"/>
      <c r="AX488" s="246"/>
      <c r="AY488" s="246"/>
      <c r="AZ488" s="246"/>
      <c r="BA488" s="246"/>
    </row>
    <row r="489" spans="1:53" x14ac:dyDescent="0.3">
      <c r="A489" s="246">
        <v>211150</v>
      </c>
      <c r="B489" s="246" t="s">
        <v>2163</v>
      </c>
      <c r="C489" s="246" t="s">
        <v>227</v>
      </c>
      <c r="D489" s="246" t="s">
        <v>229</v>
      </c>
      <c r="E489" s="246" t="s">
        <v>229</v>
      </c>
      <c r="F489" s="246" t="s">
        <v>229</v>
      </c>
      <c r="G489" s="246" t="s">
        <v>227</v>
      </c>
      <c r="H489" s="246" t="s">
        <v>229</v>
      </c>
      <c r="I489" s="246" t="s">
        <v>229</v>
      </c>
      <c r="J489" s="246" t="s">
        <v>227</v>
      </c>
      <c r="K489" s="246" t="s">
        <v>227</v>
      </c>
      <c r="L489" s="246" t="s">
        <v>229</v>
      </c>
      <c r="M489" s="246" t="s">
        <v>229</v>
      </c>
      <c r="N489" s="246" t="s">
        <v>229</v>
      </c>
      <c r="O489" s="246" t="s">
        <v>229</v>
      </c>
      <c r="P489" s="246" t="s">
        <v>229</v>
      </c>
      <c r="Q489" s="246" t="s">
        <v>227</v>
      </c>
      <c r="R489" s="246" t="s">
        <v>227</v>
      </c>
      <c r="S489" s="246" t="s">
        <v>229</v>
      </c>
      <c r="T489" s="246" t="s">
        <v>229</v>
      </c>
      <c r="U489" s="246" t="s">
        <v>229</v>
      </c>
      <c r="V489" s="246" t="s">
        <v>229</v>
      </c>
      <c r="W489" s="246" t="s">
        <v>229</v>
      </c>
      <c r="X489" s="246" t="s">
        <v>227</v>
      </c>
      <c r="Y489" s="246" t="s">
        <v>227</v>
      </c>
      <c r="Z489" s="246" t="s">
        <v>227</v>
      </c>
      <c r="AA489" s="246" t="s">
        <v>227</v>
      </c>
      <c r="AB489" s="246" t="s">
        <v>227</v>
      </c>
      <c r="AC489" s="246" t="s">
        <v>227</v>
      </c>
      <c r="AD489" s="246" t="s">
        <v>229</v>
      </c>
      <c r="AE489" s="246" t="s">
        <v>229</v>
      </c>
      <c r="AF489" s="246" t="s">
        <v>229</v>
      </c>
      <c r="AG489" s="246" t="s">
        <v>227</v>
      </c>
      <c r="AH489" s="246" t="s">
        <v>228</v>
      </c>
      <c r="AI489" s="246" t="s">
        <v>228</v>
      </c>
      <c r="AJ489" s="246" t="s">
        <v>227</v>
      </c>
      <c r="AK489" s="246" t="s">
        <v>228</v>
      </c>
      <c r="AL489" s="246" t="s">
        <v>228</v>
      </c>
      <c r="AM489" s="246" t="s">
        <v>228</v>
      </c>
      <c r="AN489" s="246" t="s">
        <v>228</v>
      </c>
      <c r="AO489" s="246" t="s">
        <v>228</v>
      </c>
      <c r="AP489" s="246" t="s">
        <v>228</v>
      </c>
      <c r="AQ489" s="246"/>
      <c r="AR489" s="246"/>
      <c r="AS489" s="246"/>
      <c r="AT489" s="246"/>
      <c r="AU489" s="246"/>
      <c r="AV489" s="246"/>
      <c r="AW489" s="246"/>
      <c r="AX489" s="246"/>
      <c r="AY489" s="246"/>
      <c r="AZ489" s="246"/>
      <c r="BA489" s="246"/>
    </row>
    <row r="490" spans="1:53" x14ac:dyDescent="0.3">
      <c r="A490" s="246">
        <v>211152</v>
      </c>
      <c r="B490" s="246" t="s">
        <v>2163</v>
      </c>
      <c r="C490" s="246" t="s">
        <v>229</v>
      </c>
      <c r="D490" s="246" t="s">
        <v>229</v>
      </c>
      <c r="E490" s="246" t="s">
        <v>229</v>
      </c>
      <c r="F490" s="246" t="s">
        <v>229</v>
      </c>
      <c r="G490" s="246" t="s">
        <v>229</v>
      </c>
      <c r="H490" s="246" t="s">
        <v>229</v>
      </c>
      <c r="I490" s="246" t="s">
        <v>229</v>
      </c>
      <c r="J490" s="246" t="s">
        <v>229</v>
      </c>
      <c r="K490" s="246" t="s">
        <v>229</v>
      </c>
      <c r="L490" s="246" t="s">
        <v>229</v>
      </c>
      <c r="M490" s="246" t="s">
        <v>229</v>
      </c>
      <c r="N490" s="246" t="s">
        <v>229</v>
      </c>
      <c r="O490" s="246" t="s">
        <v>229</v>
      </c>
      <c r="P490" s="246" t="s">
        <v>229</v>
      </c>
      <c r="Q490" s="246" t="s">
        <v>229</v>
      </c>
      <c r="R490" s="246" t="s">
        <v>229</v>
      </c>
      <c r="S490" s="246" t="s">
        <v>229</v>
      </c>
      <c r="T490" s="246" t="s">
        <v>229</v>
      </c>
      <c r="U490" s="246" t="s">
        <v>229</v>
      </c>
      <c r="V490" s="246" t="s">
        <v>229</v>
      </c>
      <c r="W490" s="246" t="s">
        <v>227</v>
      </c>
      <c r="X490" s="246" t="s">
        <v>227</v>
      </c>
      <c r="Y490" s="246" t="s">
        <v>227</v>
      </c>
      <c r="Z490" s="246" t="s">
        <v>227</v>
      </c>
      <c r="AA490" s="246" t="s">
        <v>229</v>
      </c>
      <c r="AB490" s="246" t="s">
        <v>229</v>
      </c>
      <c r="AC490" s="246" t="s">
        <v>229</v>
      </c>
      <c r="AD490" s="246" t="s">
        <v>227</v>
      </c>
      <c r="AE490" s="246" t="s">
        <v>229</v>
      </c>
      <c r="AF490" s="246" t="s">
        <v>229</v>
      </c>
      <c r="AG490" s="246" t="s">
        <v>229</v>
      </c>
      <c r="AH490" s="246" t="s">
        <v>229</v>
      </c>
      <c r="AI490" s="246" t="s">
        <v>229</v>
      </c>
      <c r="AJ490" s="246" t="s">
        <v>229</v>
      </c>
      <c r="AK490" s="246" t="s">
        <v>229</v>
      </c>
      <c r="AL490" s="246" t="s">
        <v>229</v>
      </c>
      <c r="AM490" s="246" t="s">
        <v>229</v>
      </c>
      <c r="AN490" s="246" t="s">
        <v>229</v>
      </c>
      <c r="AO490" s="246" t="s">
        <v>229</v>
      </c>
      <c r="AP490" s="246" t="s">
        <v>227</v>
      </c>
      <c r="AQ490" s="246"/>
      <c r="AR490" s="246"/>
      <c r="AS490" s="246"/>
      <c r="AT490" s="246"/>
      <c r="AU490" s="246"/>
      <c r="AV490" s="246"/>
      <c r="AW490" s="246"/>
      <c r="AX490" s="246"/>
      <c r="AY490" s="246"/>
      <c r="AZ490" s="246"/>
      <c r="BA490" s="246"/>
    </row>
    <row r="491" spans="1:53" x14ac:dyDescent="0.3">
      <c r="A491" s="246">
        <v>211160</v>
      </c>
      <c r="B491" s="246" t="s">
        <v>2163</v>
      </c>
      <c r="C491" s="246" t="s">
        <v>229</v>
      </c>
      <c r="D491" s="246" t="s">
        <v>229</v>
      </c>
      <c r="E491" s="246" t="s">
        <v>229</v>
      </c>
      <c r="F491" s="246" t="s">
        <v>229</v>
      </c>
      <c r="G491" s="246" t="s">
        <v>229</v>
      </c>
      <c r="H491" s="246" t="s">
        <v>227</v>
      </c>
      <c r="I491" s="246" t="s">
        <v>229</v>
      </c>
      <c r="J491" s="246" t="s">
        <v>229</v>
      </c>
      <c r="K491" s="246" t="s">
        <v>229</v>
      </c>
      <c r="L491" s="246" t="s">
        <v>229</v>
      </c>
      <c r="M491" s="246" t="s">
        <v>229</v>
      </c>
      <c r="N491" s="246" t="s">
        <v>229</v>
      </c>
      <c r="O491" s="246" t="s">
        <v>229</v>
      </c>
      <c r="P491" s="246" t="s">
        <v>229</v>
      </c>
      <c r="Q491" s="246" t="s">
        <v>229</v>
      </c>
      <c r="R491" s="246" t="s">
        <v>229</v>
      </c>
      <c r="S491" s="246" t="s">
        <v>229</v>
      </c>
      <c r="T491" s="246" t="s">
        <v>229</v>
      </c>
      <c r="U491" s="246" t="s">
        <v>229</v>
      </c>
      <c r="V491" s="246" t="s">
        <v>229</v>
      </c>
      <c r="W491" s="246" t="s">
        <v>227</v>
      </c>
      <c r="X491" s="246" t="s">
        <v>227</v>
      </c>
      <c r="Y491" s="246" t="s">
        <v>227</v>
      </c>
      <c r="Z491" s="246" t="s">
        <v>229</v>
      </c>
      <c r="AA491" s="246" t="s">
        <v>227</v>
      </c>
      <c r="AB491" s="246" t="s">
        <v>229</v>
      </c>
      <c r="AC491" s="246" t="s">
        <v>229</v>
      </c>
      <c r="AD491" s="246" t="s">
        <v>227</v>
      </c>
      <c r="AE491" s="246" t="s">
        <v>229</v>
      </c>
      <c r="AF491" s="246" t="s">
        <v>229</v>
      </c>
      <c r="AG491" s="246" t="s">
        <v>229</v>
      </c>
      <c r="AH491" s="246" t="s">
        <v>229</v>
      </c>
      <c r="AI491" s="246" t="s">
        <v>229</v>
      </c>
      <c r="AJ491" s="246" t="s">
        <v>229</v>
      </c>
      <c r="AK491" s="246" t="s">
        <v>229</v>
      </c>
      <c r="AL491" s="246" t="s">
        <v>229</v>
      </c>
      <c r="AM491" s="246" t="s">
        <v>229</v>
      </c>
      <c r="AN491" s="246" t="s">
        <v>229</v>
      </c>
      <c r="AO491" s="246" t="s">
        <v>229</v>
      </c>
      <c r="AP491" s="246" t="s">
        <v>227</v>
      </c>
      <c r="AQ491" s="246"/>
      <c r="AR491" s="246"/>
      <c r="AS491" s="246"/>
      <c r="AT491" s="246"/>
      <c r="AU491" s="246"/>
      <c r="AV491" s="246"/>
      <c r="AW491" s="246"/>
      <c r="AX491" s="246"/>
      <c r="AY491" s="246"/>
      <c r="AZ491" s="246"/>
      <c r="BA491" s="246"/>
    </row>
    <row r="492" spans="1:53" x14ac:dyDescent="0.3">
      <c r="A492" s="246">
        <v>211161</v>
      </c>
      <c r="B492" s="246" t="s">
        <v>2163</v>
      </c>
      <c r="C492" s="246" t="s">
        <v>229</v>
      </c>
      <c r="D492" s="246" t="s">
        <v>229</v>
      </c>
      <c r="E492" s="246" t="s">
        <v>227</v>
      </c>
      <c r="F492" s="246" t="s">
        <v>229</v>
      </c>
      <c r="G492" s="246" t="s">
        <v>229</v>
      </c>
      <c r="H492" s="246" t="s">
        <v>229</v>
      </c>
      <c r="I492" s="246" t="s">
        <v>229</v>
      </c>
      <c r="J492" s="246" t="s">
        <v>227</v>
      </c>
      <c r="K492" s="246" t="s">
        <v>227</v>
      </c>
      <c r="L492" s="246" t="s">
        <v>229</v>
      </c>
      <c r="M492" s="246" t="s">
        <v>229</v>
      </c>
      <c r="N492" s="246" t="s">
        <v>228</v>
      </c>
      <c r="O492" s="246" t="s">
        <v>229</v>
      </c>
      <c r="P492" s="246" t="s">
        <v>229</v>
      </c>
      <c r="Q492" s="246" t="s">
        <v>227</v>
      </c>
      <c r="R492" s="246" t="s">
        <v>229</v>
      </c>
      <c r="S492" s="246" t="s">
        <v>227</v>
      </c>
      <c r="T492" s="246" t="s">
        <v>229</v>
      </c>
      <c r="U492" s="246" t="s">
        <v>229</v>
      </c>
      <c r="V492" s="246" t="s">
        <v>229</v>
      </c>
      <c r="W492" s="246" t="s">
        <v>229</v>
      </c>
      <c r="X492" s="246" t="s">
        <v>229</v>
      </c>
      <c r="Y492" s="246" t="s">
        <v>227</v>
      </c>
      <c r="Z492" s="246" t="s">
        <v>229</v>
      </c>
      <c r="AA492" s="246" t="s">
        <v>229</v>
      </c>
      <c r="AB492" s="246" t="s">
        <v>229</v>
      </c>
      <c r="AC492" s="246" t="s">
        <v>228</v>
      </c>
      <c r="AD492" s="246" t="s">
        <v>229</v>
      </c>
      <c r="AE492" s="246" t="s">
        <v>227</v>
      </c>
      <c r="AF492" s="246" t="s">
        <v>229</v>
      </c>
      <c r="AG492" s="246" t="s">
        <v>229</v>
      </c>
      <c r="AH492" s="246" t="s">
        <v>229</v>
      </c>
      <c r="AI492" s="246" t="s">
        <v>228</v>
      </c>
      <c r="AJ492" s="246" t="s">
        <v>229</v>
      </c>
      <c r="AK492" s="246" t="s">
        <v>229</v>
      </c>
      <c r="AL492" s="246" t="s">
        <v>228</v>
      </c>
      <c r="AM492" s="246" t="s">
        <v>228</v>
      </c>
      <c r="AN492" s="246" t="s">
        <v>228</v>
      </c>
      <c r="AO492" s="246" t="s">
        <v>228</v>
      </c>
      <c r="AP492" s="246" t="s">
        <v>228</v>
      </c>
      <c r="AQ492" s="246"/>
      <c r="AR492" s="246"/>
      <c r="AS492" s="246"/>
      <c r="AT492" s="246"/>
      <c r="AU492" s="246"/>
      <c r="AV492" s="246"/>
      <c r="AW492" s="246"/>
      <c r="AX492" s="246"/>
      <c r="AY492" s="246"/>
      <c r="AZ492" s="246"/>
      <c r="BA492" s="246"/>
    </row>
    <row r="493" spans="1:53" x14ac:dyDescent="0.3">
      <c r="A493" s="246">
        <v>211164</v>
      </c>
      <c r="B493" s="246" t="s">
        <v>2163</v>
      </c>
      <c r="C493" s="246" t="s">
        <v>229</v>
      </c>
      <c r="D493" s="246" t="s">
        <v>229</v>
      </c>
      <c r="E493" s="246" t="s">
        <v>229</v>
      </c>
      <c r="F493" s="246" t="s">
        <v>229</v>
      </c>
      <c r="G493" s="246" t="s">
        <v>229</v>
      </c>
      <c r="H493" s="246" t="s">
        <v>229</v>
      </c>
      <c r="I493" s="246" t="s">
        <v>229</v>
      </c>
      <c r="J493" s="246" t="s">
        <v>229</v>
      </c>
      <c r="K493" s="246" t="s">
        <v>229</v>
      </c>
      <c r="L493" s="246" t="s">
        <v>229</v>
      </c>
      <c r="M493" s="246" t="s">
        <v>229</v>
      </c>
      <c r="N493" s="246" t="s">
        <v>229</v>
      </c>
      <c r="O493" s="246" t="s">
        <v>229</v>
      </c>
      <c r="P493" s="246" t="s">
        <v>227</v>
      </c>
      <c r="Q493" s="246" t="s">
        <v>229</v>
      </c>
      <c r="R493" s="246" t="s">
        <v>229</v>
      </c>
      <c r="S493" s="246" t="s">
        <v>229</v>
      </c>
      <c r="T493" s="246" t="s">
        <v>229</v>
      </c>
      <c r="U493" s="246" t="s">
        <v>229</v>
      </c>
      <c r="V493" s="246" t="s">
        <v>229</v>
      </c>
      <c r="W493" s="246" t="s">
        <v>229</v>
      </c>
      <c r="X493" s="246" t="s">
        <v>229</v>
      </c>
      <c r="Y493" s="246" t="s">
        <v>227</v>
      </c>
      <c r="Z493" s="246" t="s">
        <v>229</v>
      </c>
      <c r="AA493" s="246" t="s">
        <v>229</v>
      </c>
      <c r="AB493" s="246" t="s">
        <v>229</v>
      </c>
      <c r="AC493" s="246" t="s">
        <v>229</v>
      </c>
      <c r="AD493" s="246" t="s">
        <v>229</v>
      </c>
      <c r="AE493" s="246" t="s">
        <v>227</v>
      </c>
      <c r="AF493" s="246" t="s">
        <v>229</v>
      </c>
      <c r="AG493" s="246" t="s">
        <v>229</v>
      </c>
      <c r="AH493" s="246" t="s">
        <v>227</v>
      </c>
      <c r="AI493" s="246" t="s">
        <v>229</v>
      </c>
      <c r="AJ493" s="246" t="s">
        <v>227</v>
      </c>
      <c r="AK493" s="246" t="s">
        <v>227</v>
      </c>
      <c r="AL493" s="246" t="s">
        <v>227</v>
      </c>
      <c r="AM493" s="246" t="s">
        <v>227</v>
      </c>
      <c r="AN493" s="246" t="s">
        <v>227</v>
      </c>
      <c r="AO493" s="246" t="s">
        <v>227</v>
      </c>
      <c r="AP493" s="246" t="s">
        <v>227</v>
      </c>
      <c r="AQ493" s="246"/>
      <c r="AR493" s="246"/>
      <c r="AS493" s="246"/>
      <c r="AT493" s="246"/>
      <c r="AU493" s="246"/>
      <c r="AV493" s="246"/>
      <c r="AW493" s="246"/>
      <c r="AX493" s="246"/>
      <c r="AY493" s="246"/>
      <c r="AZ493" s="246"/>
      <c r="BA493" s="246"/>
    </row>
    <row r="494" spans="1:53" x14ac:dyDescent="0.3">
      <c r="A494" s="246">
        <v>211177</v>
      </c>
      <c r="B494" s="246" t="s">
        <v>2163</v>
      </c>
      <c r="C494" s="246" t="s">
        <v>227</v>
      </c>
      <c r="D494" s="246" t="s">
        <v>227</v>
      </c>
      <c r="E494" s="246" t="s">
        <v>227</v>
      </c>
      <c r="F494" s="246" t="s">
        <v>227</v>
      </c>
      <c r="G494" s="246" t="s">
        <v>227</v>
      </c>
      <c r="H494" s="246" t="s">
        <v>227</v>
      </c>
      <c r="I494" s="246" t="s">
        <v>227</v>
      </c>
      <c r="J494" s="246" t="s">
        <v>229</v>
      </c>
      <c r="K494" s="246" t="s">
        <v>229</v>
      </c>
      <c r="L494" s="246" t="s">
        <v>227</v>
      </c>
      <c r="M494" s="246" t="s">
        <v>227</v>
      </c>
      <c r="N494" s="246" t="s">
        <v>227</v>
      </c>
      <c r="O494" s="246" t="s">
        <v>227</v>
      </c>
      <c r="P494" s="246" t="s">
        <v>227</v>
      </c>
      <c r="Q494" s="246" t="s">
        <v>227</v>
      </c>
      <c r="R494" s="246" t="s">
        <v>227</v>
      </c>
      <c r="S494" s="246" t="s">
        <v>227</v>
      </c>
      <c r="T494" s="246" t="s">
        <v>229</v>
      </c>
      <c r="U494" s="246" t="s">
        <v>229</v>
      </c>
      <c r="V494" s="246" t="s">
        <v>227</v>
      </c>
      <c r="W494" s="246" t="s">
        <v>227</v>
      </c>
      <c r="X494" s="246" t="s">
        <v>229</v>
      </c>
      <c r="Y494" s="246" t="s">
        <v>227</v>
      </c>
      <c r="Z494" s="246" t="s">
        <v>229</v>
      </c>
      <c r="AA494" s="246" t="s">
        <v>227</v>
      </c>
      <c r="AB494" s="246" t="s">
        <v>229</v>
      </c>
      <c r="AC494" s="246" t="s">
        <v>229</v>
      </c>
      <c r="AD494" s="246" t="s">
        <v>227</v>
      </c>
      <c r="AE494" s="246" t="s">
        <v>227</v>
      </c>
      <c r="AF494" s="246" t="s">
        <v>229</v>
      </c>
      <c r="AG494" s="246" t="s">
        <v>229</v>
      </c>
      <c r="AH494" s="246" t="s">
        <v>229</v>
      </c>
      <c r="AI494" s="246" t="s">
        <v>229</v>
      </c>
      <c r="AJ494" s="246" t="s">
        <v>229</v>
      </c>
      <c r="AK494" s="246" t="s">
        <v>229</v>
      </c>
      <c r="AL494" s="246" t="s">
        <v>228</v>
      </c>
      <c r="AM494" s="246" t="s">
        <v>228</v>
      </c>
      <c r="AN494" s="246" t="s">
        <v>228</v>
      </c>
      <c r="AO494" s="246" t="s">
        <v>228</v>
      </c>
      <c r="AP494" s="246" t="s">
        <v>228</v>
      </c>
      <c r="AQ494" s="246"/>
      <c r="AR494" s="246"/>
      <c r="AS494" s="246"/>
      <c r="AT494" s="246"/>
      <c r="AU494" s="246"/>
      <c r="AV494" s="246"/>
      <c r="AW494" s="246"/>
      <c r="AX494" s="246"/>
      <c r="AY494" s="246"/>
      <c r="AZ494" s="246"/>
      <c r="BA494" s="246"/>
    </row>
    <row r="495" spans="1:53" x14ac:dyDescent="0.3">
      <c r="A495" s="246">
        <v>211180</v>
      </c>
      <c r="B495" s="246" t="s">
        <v>2163</v>
      </c>
      <c r="C495" s="246" t="s">
        <v>227</v>
      </c>
      <c r="D495" s="246" t="s">
        <v>229</v>
      </c>
      <c r="E495" s="246" t="s">
        <v>227</v>
      </c>
      <c r="F495" s="246" t="s">
        <v>229</v>
      </c>
      <c r="G495" s="246" t="s">
        <v>227</v>
      </c>
      <c r="H495" s="246" t="s">
        <v>227</v>
      </c>
      <c r="I495" s="246" t="s">
        <v>229</v>
      </c>
      <c r="J495" s="246" t="s">
        <v>227</v>
      </c>
      <c r="K495" s="246" t="s">
        <v>227</v>
      </c>
      <c r="L495" s="246" t="s">
        <v>229</v>
      </c>
      <c r="M495" s="246" t="s">
        <v>227</v>
      </c>
      <c r="N495" s="246" t="s">
        <v>229</v>
      </c>
      <c r="O495" s="246" t="s">
        <v>229</v>
      </c>
      <c r="P495" s="246" t="s">
        <v>227</v>
      </c>
      <c r="Q495" s="246" t="s">
        <v>227</v>
      </c>
      <c r="R495" s="246" t="s">
        <v>227</v>
      </c>
      <c r="S495" s="246" t="s">
        <v>227</v>
      </c>
      <c r="T495" s="246" t="s">
        <v>229</v>
      </c>
      <c r="U495" s="246" t="s">
        <v>229</v>
      </c>
      <c r="V495" s="246" t="s">
        <v>229</v>
      </c>
      <c r="W495" s="246" t="s">
        <v>227</v>
      </c>
      <c r="X495" s="246" t="s">
        <v>227</v>
      </c>
      <c r="Y495" s="246" t="s">
        <v>229</v>
      </c>
      <c r="Z495" s="246" t="s">
        <v>229</v>
      </c>
      <c r="AA495" s="246" t="s">
        <v>227</v>
      </c>
      <c r="AB495" s="246" t="s">
        <v>229</v>
      </c>
      <c r="AC495" s="246" t="s">
        <v>229</v>
      </c>
      <c r="AD495" s="246" t="s">
        <v>229</v>
      </c>
      <c r="AE495" s="246" t="s">
        <v>229</v>
      </c>
      <c r="AF495" s="246" t="s">
        <v>229</v>
      </c>
      <c r="AG495" s="246" t="s">
        <v>229</v>
      </c>
      <c r="AH495" s="246" t="s">
        <v>229</v>
      </c>
      <c r="AI495" s="246" t="s">
        <v>229</v>
      </c>
      <c r="AJ495" s="246" t="s">
        <v>229</v>
      </c>
      <c r="AK495" s="246" t="s">
        <v>229</v>
      </c>
      <c r="AL495" s="246" t="s">
        <v>229</v>
      </c>
      <c r="AM495" s="246" t="s">
        <v>229</v>
      </c>
      <c r="AN495" s="246" t="s">
        <v>229</v>
      </c>
      <c r="AO495" s="246" t="s">
        <v>229</v>
      </c>
      <c r="AP495" s="246" t="s">
        <v>229</v>
      </c>
      <c r="AQ495" s="246"/>
      <c r="AR495" s="246"/>
      <c r="AS495" s="246"/>
      <c r="AT495" s="246"/>
      <c r="AU495" s="246"/>
      <c r="AV495" s="246"/>
      <c r="AW495" s="246"/>
      <c r="AX495" s="246"/>
      <c r="AY495" s="246"/>
      <c r="AZ495" s="246"/>
      <c r="BA495" s="246"/>
    </row>
    <row r="496" spans="1:53" x14ac:dyDescent="0.3">
      <c r="A496" s="246">
        <v>211183</v>
      </c>
      <c r="B496" s="246" t="s">
        <v>2163</v>
      </c>
      <c r="C496" s="246" t="s">
        <v>229</v>
      </c>
      <c r="D496" s="246" t="s">
        <v>229</v>
      </c>
      <c r="E496" s="246" t="s">
        <v>227</v>
      </c>
      <c r="F496" s="246" t="s">
        <v>229</v>
      </c>
      <c r="G496" s="246" t="s">
        <v>229</v>
      </c>
      <c r="H496" s="246" t="s">
        <v>229</v>
      </c>
      <c r="I496" s="246" t="s">
        <v>227</v>
      </c>
      <c r="J496" s="246" t="s">
        <v>227</v>
      </c>
      <c r="K496" s="246" t="s">
        <v>227</v>
      </c>
      <c r="L496" s="246" t="s">
        <v>229</v>
      </c>
      <c r="M496" s="246" t="s">
        <v>227</v>
      </c>
      <c r="N496" s="246" t="s">
        <v>229</v>
      </c>
      <c r="O496" s="246" t="s">
        <v>229</v>
      </c>
      <c r="P496" s="246" t="s">
        <v>229</v>
      </c>
      <c r="Q496" s="246" t="s">
        <v>229</v>
      </c>
      <c r="R496" s="246" t="s">
        <v>228</v>
      </c>
      <c r="S496" s="246" t="s">
        <v>227</v>
      </c>
      <c r="T496" s="246" t="s">
        <v>229</v>
      </c>
      <c r="U496" s="246" t="s">
        <v>229</v>
      </c>
      <c r="V496" s="246" t="s">
        <v>227</v>
      </c>
      <c r="W496" s="246" t="s">
        <v>227</v>
      </c>
      <c r="X496" s="246" t="s">
        <v>227</v>
      </c>
      <c r="Y496" s="246" t="s">
        <v>228</v>
      </c>
      <c r="Z496" s="246" t="s">
        <v>227</v>
      </c>
      <c r="AA496" s="246" t="s">
        <v>229</v>
      </c>
      <c r="AB496" s="246" t="s">
        <v>227</v>
      </c>
      <c r="AC496" s="246" t="s">
        <v>229</v>
      </c>
      <c r="AD496" s="246" t="s">
        <v>227</v>
      </c>
      <c r="AE496" s="246" t="s">
        <v>227</v>
      </c>
      <c r="AF496" s="246" t="s">
        <v>229</v>
      </c>
      <c r="AG496" s="246" t="s">
        <v>229</v>
      </c>
      <c r="AH496" s="246" t="s">
        <v>229</v>
      </c>
      <c r="AI496" s="246" t="s">
        <v>229</v>
      </c>
      <c r="AJ496" s="246" t="s">
        <v>229</v>
      </c>
      <c r="AK496" s="246" t="s">
        <v>228</v>
      </c>
      <c r="AL496" s="246" t="s">
        <v>228</v>
      </c>
      <c r="AM496" s="246" t="s">
        <v>228</v>
      </c>
      <c r="AN496" s="246" t="s">
        <v>228</v>
      </c>
      <c r="AO496" s="246" t="s">
        <v>228</v>
      </c>
      <c r="AP496" s="246" t="s">
        <v>228</v>
      </c>
      <c r="AQ496" s="246"/>
      <c r="AR496" s="246"/>
      <c r="AS496" s="246"/>
      <c r="AT496" s="246"/>
      <c r="AU496" s="246"/>
      <c r="AV496" s="246"/>
      <c r="AW496" s="246"/>
      <c r="AX496" s="246"/>
      <c r="AY496" s="246"/>
      <c r="AZ496" s="246"/>
      <c r="BA496" s="246"/>
    </row>
    <row r="497" spans="1:53" x14ac:dyDescent="0.3">
      <c r="A497" s="246">
        <v>211237</v>
      </c>
      <c r="B497" s="246" t="s">
        <v>2163</v>
      </c>
      <c r="C497" s="246" t="s">
        <v>229</v>
      </c>
      <c r="D497" s="246" t="s">
        <v>229</v>
      </c>
      <c r="E497" s="246" t="s">
        <v>229</v>
      </c>
      <c r="F497" s="246" t="s">
        <v>229</v>
      </c>
      <c r="G497" s="246" t="s">
        <v>227</v>
      </c>
      <c r="H497" s="246" t="s">
        <v>227</v>
      </c>
      <c r="I497" s="246" t="s">
        <v>229</v>
      </c>
      <c r="J497" s="246" t="s">
        <v>229</v>
      </c>
      <c r="K497" s="246" t="s">
        <v>229</v>
      </c>
      <c r="L497" s="246" t="s">
        <v>229</v>
      </c>
      <c r="M497" s="246" t="s">
        <v>229</v>
      </c>
      <c r="N497" s="246" t="s">
        <v>229</v>
      </c>
      <c r="O497" s="246" t="s">
        <v>229</v>
      </c>
      <c r="P497" s="246" t="s">
        <v>229</v>
      </c>
      <c r="Q497" s="246" t="s">
        <v>229</v>
      </c>
      <c r="R497" s="246" t="s">
        <v>229</v>
      </c>
      <c r="S497" s="246" t="s">
        <v>227</v>
      </c>
      <c r="T497" s="246" t="s">
        <v>229</v>
      </c>
      <c r="U497" s="246" t="s">
        <v>229</v>
      </c>
      <c r="V497" s="246" t="s">
        <v>229</v>
      </c>
      <c r="W497" s="246" t="s">
        <v>227</v>
      </c>
      <c r="X497" s="246" t="s">
        <v>229</v>
      </c>
      <c r="Y497" s="246" t="s">
        <v>229</v>
      </c>
      <c r="Z497" s="246" t="s">
        <v>227</v>
      </c>
      <c r="AA497" s="246" t="s">
        <v>227</v>
      </c>
      <c r="AB497" s="246" t="s">
        <v>227</v>
      </c>
      <c r="AC497" s="246" t="s">
        <v>227</v>
      </c>
      <c r="AD497" s="246" t="s">
        <v>229</v>
      </c>
      <c r="AE497" s="246" t="s">
        <v>228</v>
      </c>
      <c r="AF497" s="246" t="s">
        <v>228</v>
      </c>
      <c r="AG497" s="246" t="s">
        <v>229</v>
      </c>
      <c r="AH497" s="246" t="s">
        <v>229</v>
      </c>
      <c r="AI497" s="246" t="s">
        <v>229</v>
      </c>
      <c r="AJ497" s="246" t="s">
        <v>229</v>
      </c>
      <c r="AK497" s="246" t="s">
        <v>229</v>
      </c>
      <c r="AL497" s="246" t="s">
        <v>228</v>
      </c>
      <c r="AM497" s="246" t="s">
        <v>228</v>
      </c>
      <c r="AN497" s="246" t="s">
        <v>228</v>
      </c>
      <c r="AO497" s="246" t="s">
        <v>228</v>
      </c>
      <c r="AP497" s="246" t="s">
        <v>228</v>
      </c>
      <c r="AQ497" s="246"/>
      <c r="AR497" s="246"/>
      <c r="AS497" s="246"/>
      <c r="AT497" s="246"/>
      <c r="AU497" s="246"/>
      <c r="AV497" s="246"/>
      <c r="AW497" s="246"/>
      <c r="AX497" s="246"/>
      <c r="AY497" s="246"/>
      <c r="AZ497" s="246"/>
      <c r="BA497" s="246"/>
    </row>
    <row r="498" spans="1:53" x14ac:dyDescent="0.3">
      <c r="A498" s="246">
        <v>211259</v>
      </c>
      <c r="B498" s="246" t="s">
        <v>2163</v>
      </c>
      <c r="C498" s="246" t="s">
        <v>227</v>
      </c>
      <c r="D498" s="246" t="s">
        <v>227</v>
      </c>
      <c r="E498" s="246" t="s">
        <v>227</v>
      </c>
      <c r="F498" s="246" t="s">
        <v>227</v>
      </c>
      <c r="G498" s="246" t="s">
        <v>227</v>
      </c>
      <c r="H498" s="246" t="s">
        <v>227</v>
      </c>
      <c r="I498" s="246" t="s">
        <v>227</v>
      </c>
      <c r="J498" s="246" t="s">
        <v>227</v>
      </c>
      <c r="K498" s="246" t="s">
        <v>227</v>
      </c>
      <c r="L498" s="246" t="s">
        <v>229</v>
      </c>
      <c r="M498" s="246" t="s">
        <v>227</v>
      </c>
      <c r="N498" s="246" t="s">
        <v>227</v>
      </c>
      <c r="O498" s="246" t="s">
        <v>227</v>
      </c>
      <c r="P498" s="246" t="s">
        <v>229</v>
      </c>
      <c r="Q498" s="246" t="s">
        <v>229</v>
      </c>
      <c r="R498" s="246" t="s">
        <v>228</v>
      </c>
      <c r="S498" s="246" t="s">
        <v>227</v>
      </c>
      <c r="T498" s="246" t="s">
        <v>229</v>
      </c>
      <c r="U498" s="246" t="s">
        <v>229</v>
      </c>
      <c r="V498" s="246" t="s">
        <v>227</v>
      </c>
      <c r="W498" s="246" t="s">
        <v>229</v>
      </c>
      <c r="X498" s="246" t="s">
        <v>227</v>
      </c>
      <c r="Y498" s="246" t="s">
        <v>227</v>
      </c>
      <c r="Z498" s="246" t="s">
        <v>229</v>
      </c>
      <c r="AA498" s="246" t="s">
        <v>229</v>
      </c>
      <c r="AB498" s="246" t="s">
        <v>229</v>
      </c>
      <c r="AC498" s="246" t="s">
        <v>229</v>
      </c>
      <c r="AD498" s="246" t="s">
        <v>229</v>
      </c>
      <c r="AE498" s="246" t="s">
        <v>227</v>
      </c>
      <c r="AF498" s="246" t="s">
        <v>229</v>
      </c>
      <c r="AG498" s="246" t="s">
        <v>229</v>
      </c>
      <c r="AH498" s="246" t="s">
        <v>227</v>
      </c>
      <c r="AI498" s="246" t="s">
        <v>227</v>
      </c>
      <c r="AJ498" s="246" t="s">
        <v>229</v>
      </c>
      <c r="AK498" s="246" t="s">
        <v>227</v>
      </c>
      <c r="AL498" s="246" t="s">
        <v>229</v>
      </c>
      <c r="AM498" s="246" t="s">
        <v>229</v>
      </c>
      <c r="AN498" s="246" t="s">
        <v>229</v>
      </c>
      <c r="AO498" s="246" t="s">
        <v>229</v>
      </c>
      <c r="AP498" s="246" t="s">
        <v>229</v>
      </c>
      <c r="AQ498" s="246"/>
      <c r="AR498" s="246"/>
      <c r="AS498" s="246"/>
      <c r="AT498" s="246"/>
      <c r="AU498" s="246"/>
      <c r="AV498" s="246"/>
      <c r="AW498" s="246"/>
      <c r="AX498" s="246"/>
      <c r="AY498" s="246"/>
      <c r="AZ498" s="246"/>
      <c r="BA498" s="246"/>
    </row>
    <row r="499" spans="1:53" x14ac:dyDescent="0.3">
      <c r="A499" s="246">
        <v>211284</v>
      </c>
      <c r="B499" s="246" t="s">
        <v>2163</v>
      </c>
      <c r="C499" s="246" t="s">
        <v>227</v>
      </c>
      <c r="D499" s="246" t="s">
        <v>227</v>
      </c>
      <c r="E499" s="246" t="s">
        <v>227</v>
      </c>
      <c r="F499" s="246" t="s">
        <v>227</v>
      </c>
      <c r="G499" s="246" t="s">
        <v>227</v>
      </c>
      <c r="H499" s="246" t="s">
        <v>227</v>
      </c>
      <c r="I499" s="246" t="s">
        <v>227</v>
      </c>
      <c r="J499" s="246" t="s">
        <v>227</v>
      </c>
      <c r="K499" s="246" t="s">
        <v>227</v>
      </c>
      <c r="L499" s="246" t="s">
        <v>227</v>
      </c>
      <c r="M499" s="246" t="s">
        <v>229</v>
      </c>
      <c r="N499" s="246" t="s">
        <v>229</v>
      </c>
      <c r="O499" s="246" t="s">
        <v>229</v>
      </c>
      <c r="P499" s="246" t="s">
        <v>229</v>
      </c>
      <c r="Q499" s="246" t="s">
        <v>227</v>
      </c>
      <c r="R499" s="246" t="s">
        <v>227</v>
      </c>
      <c r="S499" s="246" t="s">
        <v>227</v>
      </c>
      <c r="T499" s="246" t="s">
        <v>229</v>
      </c>
      <c r="U499" s="246" t="s">
        <v>229</v>
      </c>
      <c r="V499" s="246" t="s">
        <v>227</v>
      </c>
      <c r="W499" s="246" t="s">
        <v>229</v>
      </c>
      <c r="X499" s="246" t="s">
        <v>229</v>
      </c>
      <c r="Y499" s="246" t="s">
        <v>227</v>
      </c>
      <c r="Z499" s="246" t="s">
        <v>227</v>
      </c>
      <c r="AA499" s="246" t="s">
        <v>227</v>
      </c>
      <c r="AB499" s="246" t="s">
        <v>229</v>
      </c>
      <c r="AC499" s="246" t="s">
        <v>229</v>
      </c>
      <c r="AD499" s="246" t="s">
        <v>229</v>
      </c>
      <c r="AE499" s="246" t="s">
        <v>227</v>
      </c>
      <c r="AF499" s="246" t="s">
        <v>227</v>
      </c>
      <c r="AG499" s="246" t="s">
        <v>227</v>
      </c>
      <c r="AH499" s="246" t="s">
        <v>227</v>
      </c>
      <c r="AI499" s="246" t="s">
        <v>227</v>
      </c>
      <c r="AJ499" s="246" t="s">
        <v>229</v>
      </c>
      <c r="AK499" s="246" t="s">
        <v>227</v>
      </c>
      <c r="AL499" s="246" t="s">
        <v>229</v>
      </c>
      <c r="AM499" s="246" t="s">
        <v>229</v>
      </c>
      <c r="AN499" s="246" t="s">
        <v>227</v>
      </c>
      <c r="AO499" s="246" t="s">
        <v>227</v>
      </c>
      <c r="AP499" s="246" t="s">
        <v>227</v>
      </c>
      <c r="AQ499" s="246"/>
      <c r="AR499" s="246"/>
      <c r="AS499" s="246"/>
      <c r="AT499" s="246"/>
      <c r="AU499" s="246"/>
      <c r="AV499" s="246"/>
      <c r="AW499" s="246"/>
      <c r="AX499" s="246"/>
      <c r="AY499" s="246"/>
      <c r="AZ499" s="246"/>
      <c r="BA499" s="246"/>
    </row>
    <row r="500" spans="1:53" x14ac:dyDescent="0.3">
      <c r="A500" s="246">
        <v>211298</v>
      </c>
      <c r="B500" s="246" t="s">
        <v>2163</v>
      </c>
      <c r="C500" s="246" t="s">
        <v>229</v>
      </c>
      <c r="D500" s="246" t="s">
        <v>229</v>
      </c>
      <c r="E500" s="246" t="s">
        <v>229</v>
      </c>
      <c r="F500" s="246" t="s">
        <v>229</v>
      </c>
      <c r="G500" s="246" t="s">
        <v>229</v>
      </c>
      <c r="H500" s="246" t="s">
        <v>227</v>
      </c>
      <c r="I500" s="246" t="s">
        <v>229</v>
      </c>
      <c r="J500" s="246" t="s">
        <v>229</v>
      </c>
      <c r="K500" s="246" t="s">
        <v>229</v>
      </c>
      <c r="L500" s="246" t="s">
        <v>229</v>
      </c>
      <c r="M500" s="246" t="s">
        <v>229</v>
      </c>
      <c r="N500" s="246" t="s">
        <v>227</v>
      </c>
      <c r="O500" s="246" t="s">
        <v>229</v>
      </c>
      <c r="P500" s="246" t="s">
        <v>227</v>
      </c>
      <c r="Q500" s="246" t="s">
        <v>229</v>
      </c>
      <c r="R500" s="246" t="s">
        <v>227</v>
      </c>
      <c r="S500" s="246" t="s">
        <v>229</v>
      </c>
      <c r="T500" s="246" t="s">
        <v>229</v>
      </c>
      <c r="U500" s="246" t="s">
        <v>229</v>
      </c>
      <c r="V500" s="246" t="s">
        <v>229</v>
      </c>
      <c r="W500" s="246" t="s">
        <v>227</v>
      </c>
      <c r="X500" s="246" t="s">
        <v>227</v>
      </c>
      <c r="Y500" s="246" t="s">
        <v>229</v>
      </c>
      <c r="Z500" s="246" t="s">
        <v>229</v>
      </c>
      <c r="AA500" s="246" t="s">
        <v>229</v>
      </c>
      <c r="AB500" s="246" t="s">
        <v>229</v>
      </c>
      <c r="AC500" s="246" t="s">
        <v>229</v>
      </c>
      <c r="AD500" s="246" t="s">
        <v>229</v>
      </c>
      <c r="AE500" s="246" t="s">
        <v>227</v>
      </c>
      <c r="AF500" s="246" t="s">
        <v>227</v>
      </c>
      <c r="AG500" s="246" t="s">
        <v>229</v>
      </c>
      <c r="AH500" s="246" t="s">
        <v>229</v>
      </c>
      <c r="AI500" s="246" t="s">
        <v>227</v>
      </c>
      <c r="AJ500" s="246" t="s">
        <v>229</v>
      </c>
      <c r="AK500" s="246" t="s">
        <v>229</v>
      </c>
      <c r="AL500" s="246" t="s">
        <v>229</v>
      </c>
      <c r="AM500" s="246" t="s">
        <v>229</v>
      </c>
      <c r="AN500" s="246" t="s">
        <v>227</v>
      </c>
      <c r="AO500" s="246" t="s">
        <v>229</v>
      </c>
      <c r="AP500" s="246" t="s">
        <v>227</v>
      </c>
      <c r="AQ500" s="246"/>
      <c r="AR500" s="246"/>
      <c r="AS500" s="246"/>
      <c r="AT500" s="246"/>
      <c r="AU500" s="246"/>
      <c r="AV500" s="246"/>
      <c r="AW500" s="246"/>
      <c r="AX500" s="246"/>
      <c r="AY500" s="246"/>
      <c r="AZ500" s="246"/>
      <c r="BA500" s="246"/>
    </row>
    <row r="501" spans="1:53" x14ac:dyDescent="0.3">
      <c r="A501" s="246">
        <v>211309</v>
      </c>
      <c r="B501" s="246" t="s">
        <v>2163</v>
      </c>
      <c r="C501" s="246" t="s">
        <v>229</v>
      </c>
      <c r="D501" s="246" t="s">
        <v>227</v>
      </c>
      <c r="E501" s="246" t="s">
        <v>227</v>
      </c>
      <c r="F501" s="246" t="s">
        <v>227</v>
      </c>
      <c r="G501" s="246" t="s">
        <v>227</v>
      </c>
      <c r="H501" s="246" t="s">
        <v>227</v>
      </c>
      <c r="I501" s="246" t="s">
        <v>227</v>
      </c>
      <c r="J501" s="246" t="s">
        <v>227</v>
      </c>
      <c r="K501" s="246" t="s">
        <v>227</v>
      </c>
      <c r="L501" s="246" t="s">
        <v>227</v>
      </c>
      <c r="M501" s="246" t="s">
        <v>227</v>
      </c>
      <c r="N501" s="246" t="s">
        <v>229</v>
      </c>
      <c r="O501" s="246" t="s">
        <v>227</v>
      </c>
      <c r="P501" s="246" t="s">
        <v>229</v>
      </c>
      <c r="Q501" s="246" t="s">
        <v>229</v>
      </c>
      <c r="R501" s="246" t="s">
        <v>229</v>
      </c>
      <c r="S501" s="246" t="s">
        <v>227</v>
      </c>
      <c r="T501" s="246" t="s">
        <v>229</v>
      </c>
      <c r="U501" s="246" t="s">
        <v>229</v>
      </c>
      <c r="V501" s="246" t="s">
        <v>229</v>
      </c>
      <c r="W501" s="246" t="s">
        <v>227</v>
      </c>
      <c r="X501" s="246" t="s">
        <v>229</v>
      </c>
      <c r="Y501" s="246" t="s">
        <v>228</v>
      </c>
      <c r="Z501" s="246" t="s">
        <v>227</v>
      </c>
      <c r="AA501" s="246" t="s">
        <v>227</v>
      </c>
      <c r="AB501" s="246" t="s">
        <v>229</v>
      </c>
      <c r="AC501" s="246" t="s">
        <v>229</v>
      </c>
      <c r="AD501" s="246" t="s">
        <v>227</v>
      </c>
      <c r="AE501" s="246" t="s">
        <v>229</v>
      </c>
      <c r="AF501" s="246" t="s">
        <v>227</v>
      </c>
      <c r="AG501" s="246" t="s">
        <v>229</v>
      </c>
      <c r="AH501" s="246" t="s">
        <v>227</v>
      </c>
      <c r="AI501" s="246" t="s">
        <v>227</v>
      </c>
      <c r="AJ501" s="246" t="s">
        <v>229</v>
      </c>
      <c r="AK501" s="246" t="s">
        <v>228</v>
      </c>
      <c r="AL501" s="246" t="s">
        <v>229</v>
      </c>
      <c r="AM501" s="246" t="s">
        <v>229</v>
      </c>
      <c r="AN501" s="246" t="s">
        <v>229</v>
      </c>
      <c r="AO501" s="246" t="s">
        <v>227</v>
      </c>
      <c r="AP501" s="246" t="s">
        <v>228</v>
      </c>
      <c r="AQ501" s="246"/>
      <c r="AR501" s="246"/>
      <c r="AS501" s="246"/>
      <c r="AT501" s="246"/>
      <c r="AU501" s="246"/>
      <c r="AV501" s="246"/>
      <c r="AW501" s="246"/>
      <c r="AX501" s="246"/>
      <c r="AY501" s="246"/>
      <c r="AZ501" s="246"/>
      <c r="BA501" s="246"/>
    </row>
    <row r="502" spans="1:53" x14ac:dyDescent="0.3">
      <c r="A502" s="246">
        <v>211317</v>
      </c>
      <c r="B502" s="246" t="s">
        <v>2163</v>
      </c>
      <c r="C502" s="246" t="s">
        <v>227</v>
      </c>
      <c r="D502" s="246" t="s">
        <v>229</v>
      </c>
      <c r="E502" s="246" t="s">
        <v>227</v>
      </c>
      <c r="F502" s="246" t="s">
        <v>227</v>
      </c>
      <c r="G502" s="246" t="s">
        <v>229</v>
      </c>
      <c r="H502" s="246" t="s">
        <v>229</v>
      </c>
      <c r="I502" s="246" t="s">
        <v>229</v>
      </c>
      <c r="J502" s="246" t="s">
        <v>229</v>
      </c>
      <c r="K502" s="246" t="s">
        <v>229</v>
      </c>
      <c r="L502" s="246" t="s">
        <v>229</v>
      </c>
      <c r="M502" s="246" t="s">
        <v>227</v>
      </c>
      <c r="N502" s="246" t="s">
        <v>229</v>
      </c>
      <c r="O502" s="246" t="s">
        <v>229</v>
      </c>
      <c r="P502" s="246" t="s">
        <v>227</v>
      </c>
      <c r="Q502" s="246" t="s">
        <v>229</v>
      </c>
      <c r="R502" s="246" t="s">
        <v>229</v>
      </c>
      <c r="S502" s="246" t="s">
        <v>229</v>
      </c>
      <c r="T502" s="246" t="s">
        <v>229</v>
      </c>
      <c r="U502" s="246" t="s">
        <v>229</v>
      </c>
      <c r="V502" s="246" t="s">
        <v>229</v>
      </c>
      <c r="W502" s="246" t="s">
        <v>229</v>
      </c>
      <c r="X502" s="246" t="s">
        <v>227</v>
      </c>
      <c r="Y502" s="246" t="s">
        <v>229</v>
      </c>
      <c r="Z502" s="246" t="s">
        <v>229</v>
      </c>
      <c r="AA502" s="246" t="s">
        <v>229</v>
      </c>
      <c r="AB502" s="246" t="s">
        <v>229</v>
      </c>
      <c r="AC502" s="246" t="s">
        <v>229</v>
      </c>
      <c r="AD502" s="246" t="s">
        <v>229</v>
      </c>
      <c r="AE502" s="246" t="s">
        <v>227</v>
      </c>
      <c r="AF502" s="246" t="s">
        <v>229</v>
      </c>
      <c r="AG502" s="246" t="s">
        <v>229</v>
      </c>
      <c r="AH502" s="246" t="s">
        <v>229</v>
      </c>
      <c r="AI502" s="246" t="s">
        <v>229</v>
      </c>
      <c r="AJ502" s="246" t="s">
        <v>229</v>
      </c>
      <c r="AK502" s="246" t="s">
        <v>229</v>
      </c>
      <c r="AL502" s="246" t="s">
        <v>228</v>
      </c>
      <c r="AM502" s="246" t="s">
        <v>228</v>
      </c>
      <c r="AN502" s="246" t="s">
        <v>228</v>
      </c>
      <c r="AO502" s="246" t="s">
        <v>228</v>
      </c>
      <c r="AP502" s="246" t="s">
        <v>228</v>
      </c>
      <c r="AQ502" s="246"/>
      <c r="AR502" s="246"/>
      <c r="AS502" s="246"/>
      <c r="AT502" s="246"/>
      <c r="AU502" s="246"/>
      <c r="AV502" s="246"/>
      <c r="AW502" s="246"/>
      <c r="AX502" s="246"/>
      <c r="AY502" s="246"/>
      <c r="AZ502" s="246"/>
      <c r="BA502" s="246"/>
    </row>
    <row r="503" spans="1:53" x14ac:dyDescent="0.3">
      <c r="A503" s="246">
        <v>211320</v>
      </c>
      <c r="B503" s="246" t="s">
        <v>2163</v>
      </c>
      <c r="C503" s="246" t="s">
        <v>227</v>
      </c>
      <c r="D503" s="246" t="s">
        <v>229</v>
      </c>
      <c r="E503" s="246" t="s">
        <v>227</v>
      </c>
      <c r="F503" s="246" t="s">
        <v>229</v>
      </c>
      <c r="G503" s="246" t="s">
        <v>227</v>
      </c>
      <c r="H503" s="246" t="s">
        <v>227</v>
      </c>
      <c r="I503" s="246" t="s">
        <v>229</v>
      </c>
      <c r="J503" s="246" t="s">
        <v>227</v>
      </c>
      <c r="K503" s="246" t="s">
        <v>229</v>
      </c>
      <c r="L503" s="246" t="s">
        <v>227</v>
      </c>
      <c r="M503" s="246" t="s">
        <v>229</v>
      </c>
      <c r="N503" s="246" t="s">
        <v>229</v>
      </c>
      <c r="O503" s="246" t="s">
        <v>228</v>
      </c>
      <c r="P503" s="246" t="s">
        <v>227</v>
      </c>
      <c r="Q503" s="246" t="s">
        <v>229</v>
      </c>
      <c r="R503" s="246" t="s">
        <v>229</v>
      </c>
      <c r="S503" s="246" t="s">
        <v>229</v>
      </c>
      <c r="T503" s="246" t="s">
        <v>229</v>
      </c>
      <c r="U503" s="246" t="s">
        <v>229</v>
      </c>
      <c r="V503" s="246" t="s">
        <v>229</v>
      </c>
      <c r="W503" s="246" t="s">
        <v>229</v>
      </c>
      <c r="X503" s="246" t="s">
        <v>229</v>
      </c>
      <c r="Y503" s="246" t="s">
        <v>227</v>
      </c>
      <c r="Z503" s="246" t="s">
        <v>229</v>
      </c>
      <c r="AA503" s="246" t="s">
        <v>227</v>
      </c>
      <c r="AB503" s="246" t="s">
        <v>229</v>
      </c>
      <c r="AC503" s="246" t="s">
        <v>229</v>
      </c>
      <c r="AD503" s="246" t="s">
        <v>227</v>
      </c>
      <c r="AE503" s="246" t="s">
        <v>227</v>
      </c>
      <c r="AF503" s="246" t="s">
        <v>227</v>
      </c>
      <c r="AG503" s="246" t="s">
        <v>229</v>
      </c>
      <c r="AH503" s="246" t="s">
        <v>229</v>
      </c>
      <c r="AI503" s="246" t="s">
        <v>229</v>
      </c>
      <c r="AJ503" s="246" t="s">
        <v>229</v>
      </c>
      <c r="AK503" s="246" t="s">
        <v>228</v>
      </c>
      <c r="AL503" s="246" t="s">
        <v>228</v>
      </c>
      <c r="AM503" s="246" t="s">
        <v>228</v>
      </c>
      <c r="AN503" s="246" t="s">
        <v>228</v>
      </c>
      <c r="AO503" s="246" t="s">
        <v>228</v>
      </c>
      <c r="AP503" s="246" t="s">
        <v>228</v>
      </c>
      <c r="AQ503" s="246"/>
      <c r="AR503" s="246"/>
      <c r="AS503" s="246"/>
      <c r="AT503" s="246"/>
      <c r="AU503" s="246"/>
      <c r="AV503" s="246"/>
      <c r="AW503" s="246"/>
      <c r="AX503" s="246"/>
      <c r="AY503" s="246"/>
      <c r="AZ503" s="246"/>
      <c r="BA503" s="246"/>
    </row>
    <row r="504" spans="1:53" x14ac:dyDescent="0.3">
      <c r="A504" s="246">
        <v>211359</v>
      </c>
      <c r="B504" s="246" t="s">
        <v>2163</v>
      </c>
      <c r="C504" s="246" t="s">
        <v>227</v>
      </c>
      <c r="D504" s="246" t="s">
        <v>227</v>
      </c>
      <c r="E504" s="246" t="s">
        <v>229</v>
      </c>
      <c r="F504" s="246" t="s">
        <v>227</v>
      </c>
      <c r="G504" s="246" t="s">
        <v>227</v>
      </c>
      <c r="H504" s="246" t="s">
        <v>227</v>
      </c>
      <c r="I504" s="246" t="s">
        <v>227</v>
      </c>
      <c r="J504" s="246" t="s">
        <v>227</v>
      </c>
      <c r="K504" s="246" t="s">
        <v>227</v>
      </c>
      <c r="L504" s="246" t="s">
        <v>229</v>
      </c>
      <c r="M504" s="246" t="s">
        <v>229</v>
      </c>
      <c r="N504" s="246" t="s">
        <v>229</v>
      </c>
      <c r="O504" s="246" t="s">
        <v>229</v>
      </c>
      <c r="P504" s="246" t="s">
        <v>227</v>
      </c>
      <c r="Q504" s="246" t="s">
        <v>227</v>
      </c>
      <c r="R504" s="246" t="s">
        <v>229</v>
      </c>
      <c r="S504" s="246" t="s">
        <v>229</v>
      </c>
      <c r="T504" s="246" t="s">
        <v>229</v>
      </c>
      <c r="U504" s="246" t="s">
        <v>229</v>
      </c>
      <c r="V504" s="246" t="s">
        <v>229</v>
      </c>
      <c r="W504" s="246" t="s">
        <v>229</v>
      </c>
      <c r="X504" s="246" t="s">
        <v>229</v>
      </c>
      <c r="Y504" s="246" t="s">
        <v>227</v>
      </c>
      <c r="Z504" s="246" t="s">
        <v>229</v>
      </c>
      <c r="AA504" s="246" t="s">
        <v>229</v>
      </c>
      <c r="AB504" s="246" t="s">
        <v>229</v>
      </c>
      <c r="AC504" s="246" t="s">
        <v>229</v>
      </c>
      <c r="AD504" s="246" t="s">
        <v>227</v>
      </c>
      <c r="AE504" s="246" t="s">
        <v>227</v>
      </c>
      <c r="AF504" s="246" t="s">
        <v>229</v>
      </c>
      <c r="AG504" s="246" t="s">
        <v>229</v>
      </c>
      <c r="AH504" s="246" t="s">
        <v>228</v>
      </c>
      <c r="AI504" s="246" t="s">
        <v>229</v>
      </c>
      <c r="AJ504" s="246" t="s">
        <v>229</v>
      </c>
      <c r="AK504" s="246" t="s">
        <v>229</v>
      </c>
      <c r="AL504" s="246" t="s">
        <v>228</v>
      </c>
      <c r="AM504" s="246" t="s">
        <v>228</v>
      </c>
      <c r="AN504" s="246" t="s">
        <v>228</v>
      </c>
      <c r="AO504" s="246" t="s">
        <v>228</v>
      </c>
      <c r="AP504" s="246" t="s">
        <v>228</v>
      </c>
      <c r="AQ504" s="246"/>
      <c r="AR504" s="246"/>
      <c r="AS504" s="246"/>
      <c r="AT504" s="246"/>
      <c r="AU504" s="246"/>
      <c r="AV504" s="246"/>
      <c r="AW504" s="246"/>
      <c r="AX504" s="246"/>
      <c r="AY504" s="246"/>
      <c r="AZ504" s="246"/>
      <c r="BA504" s="246"/>
    </row>
    <row r="505" spans="1:53" x14ac:dyDescent="0.3">
      <c r="A505" s="246">
        <v>211375</v>
      </c>
      <c r="B505" s="246" t="s">
        <v>2163</v>
      </c>
      <c r="C505" s="246" t="s">
        <v>229</v>
      </c>
      <c r="D505" s="246" t="s">
        <v>229</v>
      </c>
      <c r="E505" s="246" t="s">
        <v>229</v>
      </c>
      <c r="F505" s="246" t="s">
        <v>229</v>
      </c>
      <c r="G505" s="246" t="s">
        <v>229</v>
      </c>
      <c r="H505" s="246" t="s">
        <v>229</v>
      </c>
      <c r="I505" s="246" t="s">
        <v>229</v>
      </c>
      <c r="J505" s="246" t="s">
        <v>229</v>
      </c>
      <c r="K505" s="246" t="s">
        <v>229</v>
      </c>
      <c r="L505" s="246" t="s">
        <v>229</v>
      </c>
      <c r="M505" s="246" t="s">
        <v>229</v>
      </c>
      <c r="N505" s="246" t="s">
        <v>229</v>
      </c>
      <c r="O505" s="246" t="s">
        <v>229</v>
      </c>
      <c r="P505" s="246" t="s">
        <v>229</v>
      </c>
      <c r="Q505" s="246" t="s">
        <v>227</v>
      </c>
      <c r="R505" s="246" t="s">
        <v>229</v>
      </c>
      <c r="S505" s="246" t="s">
        <v>227</v>
      </c>
      <c r="T505" s="246" t="s">
        <v>229</v>
      </c>
      <c r="U505" s="246" t="s">
        <v>229</v>
      </c>
      <c r="V505" s="246" t="s">
        <v>229</v>
      </c>
      <c r="W505" s="246" t="s">
        <v>227</v>
      </c>
      <c r="X505" s="246" t="s">
        <v>227</v>
      </c>
      <c r="Y505" s="246" t="s">
        <v>227</v>
      </c>
      <c r="Z505" s="246" t="s">
        <v>227</v>
      </c>
      <c r="AA505" s="246" t="s">
        <v>227</v>
      </c>
      <c r="AB505" s="246" t="s">
        <v>227</v>
      </c>
      <c r="AC505" s="246" t="s">
        <v>229</v>
      </c>
      <c r="AD505" s="246" t="s">
        <v>227</v>
      </c>
      <c r="AE505" s="246" t="s">
        <v>229</v>
      </c>
      <c r="AF505" s="246" t="s">
        <v>229</v>
      </c>
      <c r="AG505" s="246" t="s">
        <v>229</v>
      </c>
      <c r="AH505" s="246" t="s">
        <v>227</v>
      </c>
      <c r="AI505" s="246" t="s">
        <v>227</v>
      </c>
      <c r="AJ505" s="246" t="s">
        <v>229</v>
      </c>
      <c r="AK505" s="246" t="s">
        <v>229</v>
      </c>
      <c r="AL505" s="246" t="s">
        <v>229</v>
      </c>
      <c r="AM505" s="246" t="s">
        <v>227</v>
      </c>
      <c r="AN505" s="246" t="s">
        <v>229</v>
      </c>
      <c r="AO505" s="246" t="s">
        <v>229</v>
      </c>
      <c r="AP505" s="246" t="s">
        <v>227</v>
      </c>
      <c r="AQ505" s="246"/>
      <c r="AR505" s="246"/>
      <c r="AS505" s="246"/>
      <c r="AT505" s="246"/>
      <c r="AU505" s="246"/>
      <c r="AV505" s="246"/>
      <c r="AW505" s="246"/>
      <c r="AX505" s="246"/>
      <c r="AY505" s="246"/>
      <c r="AZ505" s="246"/>
      <c r="BA505" s="246"/>
    </row>
    <row r="506" spans="1:53" x14ac:dyDescent="0.3">
      <c r="A506" s="246">
        <v>211381</v>
      </c>
      <c r="B506" s="246" t="s">
        <v>2163</v>
      </c>
      <c r="C506" s="246" t="s">
        <v>227</v>
      </c>
      <c r="D506" s="246" t="s">
        <v>227</v>
      </c>
      <c r="E506" s="246" t="s">
        <v>227</v>
      </c>
      <c r="F506" s="246" t="s">
        <v>229</v>
      </c>
      <c r="G506" s="246" t="s">
        <v>227</v>
      </c>
      <c r="H506" s="246" t="s">
        <v>227</v>
      </c>
      <c r="I506" s="246" t="s">
        <v>227</v>
      </c>
      <c r="J506" s="246" t="s">
        <v>229</v>
      </c>
      <c r="K506" s="246" t="s">
        <v>227</v>
      </c>
      <c r="L506" s="246" t="s">
        <v>227</v>
      </c>
      <c r="M506" s="246" t="s">
        <v>229</v>
      </c>
      <c r="N506" s="246" t="s">
        <v>229</v>
      </c>
      <c r="O506" s="246" t="s">
        <v>229</v>
      </c>
      <c r="P506" s="246" t="s">
        <v>229</v>
      </c>
      <c r="Q506" s="246" t="s">
        <v>229</v>
      </c>
      <c r="R506" s="246" t="s">
        <v>229</v>
      </c>
      <c r="S506" s="246" t="s">
        <v>227</v>
      </c>
      <c r="T506" s="246" t="s">
        <v>229</v>
      </c>
      <c r="U506" s="246" t="s">
        <v>229</v>
      </c>
      <c r="V506" s="246" t="s">
        <v>229</v>
      </c>
      <c r="W506" s="246" t="s">
        <v>229</v>
      </c>
      <c r="X506" s="246" t="s">
        <v>229</v>
      </c>
      <c r="Y506" s="246" t="s">
        <v>227</v>
      </c>
      <c r="Z506" s="246" t="s">
        <v>227</v>
      </c>
      <c r="AA506" s="246" t="s">
        <v>227</v>
      </c>
      <c r="AB506" s="246" t="s">
        <v>227</v>
      </c>
      <c r="AC506" s="246" t="s">
        <v>229</v>
      </c>
      <c r="AD506" s="246" t="s">
        <v>229</v>
      </c>
      <c r="AE506" s="246" t="s">
        <v>227</v>
      </c>
      <c r="AF506" s="246" t="s">
        <v>229</v>
      </c>
      <c r="AG506" s="246" t="s">
        <v>228</v>
      </c>
      <c r="AH506" s="246" t="s">
        <v>228</v>
      </c>
      <c r="AI506" s="246" t="s">
        <v>228</v>
      </c>
      <c r="AJ506" s="246" t="s">
        <v>228</v>
      </c>
      <c r="AK506" s="246" t="s">
        <v>228</v>
      </c>
      <c r="AL506" s="246" t="s">
        <v>228</v>
      </c>
      <c r="AM506" s="246" t="s">
        <v>228</v>
      </c>
      <c r="AN506" s="246" t="s">
        <v>228</v>
      </c>
      <c r="AO506" s="246" t="s">
        <v>228</v>
      </c>
      <c r="AP506" s="246" t="s">
        <v>228</v>
      </c>
      <c r="AQ506" s="246"/>
      <c r="AR506" s="246"/>
      <c r="AS506" s="246"/>
      <c r="AT506" s="246"/>
      <c r="AU506" s="246"/>
      <c r="AV506" s="246"/>
      <c r="AW506" s="246"/>
      <c r="AX506" s="246"/>
      <c r="AY506" s="246"/>
      <c r="AZ506" s="246"/>
      <c r="BA506" s="246"/>
    </row>
    <row r="507" spans="1:53" x14ac:dyDescent="0.3">
      <c r="A507" s="246">
        <v>211383</v>
      </c>
      <c r="B507" s="246" t="s">
        <v>2163</v>
      </c>
      <c r="C507" s="246" t="s">
        <v>229</v>
      </c>
      <c r="D507" s="246" t="s">
        <v>229</v>
      </c>
      <c r="E507" s="246" t="s">
        <v>227</v>
      </c>
      <c r="F507" s="246" t="s">
        <v>229</v>
      </c>
      <c r="G507" s="246" t="s">
        <v>227</v>
      </c>
      <c r="H507" s="246" t="s">
        <v>227</v>
      </c>
      <c r="I507" s="246" t="s">
        <v>229</v>
      </c>
      <c r="J507" s="246" t="s">
        <v>229</v>
      </c>
      <c r="K507" s="246" t="s">
        <v>227</v>
      </c>
      <c r="L507" s="246" t="s">
        <v>229</v>
      </c>
      <c r="M507" s="246" t="s">
        <v>227</v>
      </c>
      <c r="N507" s="246" t="s">
        <v>229</v>
      </c>
      <c r="O507" s="246" t="s">
        <v>227</v>
      </c>
      <c r="P507" s="246" t="s">
        <v>229</v>
      </c>
      <c r="Q507" s="246" t="s">
        <v>229</v>
      </c>
      <c r="R507" s="246" t="s">
        <v>229</v>
      </c>
      <c r="S507" s="246" t="s">
        <v>229</v>
      </c>
      <c r="T507" s="246" t="s">
        <v>229</v>
      </c>
      <c r="U507" s="246" t="s">
        <v>229</v>
      </c>
      <c r="V507" s="246" t="s">
        <v>227</v>
      </c>
      <c r="W507" s="246" t="s">
        <v>229</v>
      </c>
      <c r="X507" s="246" t="s">
        <v>227</v>
      </c>
      <c r="Y507" s="246" t="s">
        <v>228</v>
      </c>
      <c r="Z507" s="246" t="s">
        <v>229</v>
      </c>
      <c r="AA507" s="246" t="s">
        <v>229</v>
      </c>
      <c r="AB507" s="246" t="s">
        <v>229</v>
      </c>
      <c r="AC507" s="246" t="s">
        <v>229</v>
      </c>
      <c r="AD507" s="246" t="s">
        <v>229</v>
      </c>
      <c r="AE507" s="246" t="s">
        <v>229</v>
      </c>
      <c r="AF507" s="246" t="s">
        <v>229</v>
      </c>
      <c r="AG507" s="246" t="s">
        <v>229</v>
      </c>
      <c r="AH507" s="246" t="s">
        <v>229</v>
      </c>
      <c r="AI507" s="246" t="s">
        <v>229</v>
      </c>
      <c r="AJ507" s="246" t="s">
        <v>229</v>
      </c>
      <c r="AK507" s="246" t="s">
        <v>229</v>
      </c>
      <c r="AL507" s="246" t="s">
        <v>228</v>
      </c>
      <c r="AM507" s="246" t="s">
        <v>228</v>
      </c>
      <c r="AN507" s="246" t="s">
        <v>228</v>
      </c>
      <c r="AO507" s="246" t="s">
        <v>228</v>
      </c>
      <c r="AP507" s="246" t="s">
        <v>228</v>
      </c>
      <c r="AQ507" s="246"/>
      <c r="AR507" s="246"/>
      <c r="AS507" s="246"/>
      <c r="AT507" s="246"/>
      <c r="AU507" s="246"/>
      <c r="AV507" s="246"/>
      <c r="AW507" s="246"/>
      <c r="AX507" s="246"/>
      <c r="AY507" s="246"/>
      <c r="AZ507" s="246"/>
      <c r="BA507" s="246"/>
    </row>
    <row r="508" spans="1:53" x14ac:dyDescent="0.3">
      <c r="A508" s="246">
        <v>211388</v>
      </c>
      <c r="B508" s="246" t="s">
        <v>2163</v>
      </c>
      <c r="C508" s="246" t="s">
        <v>229</v>
      </c>
      <c r="D508" s="246" t="s">
        <v>227</v>
      </c>
      <c r="E508" s="246" t="s">
        <v>229</v>
      </c>
      <c r="F508" s="246" t="s">
        <v>229</v>
      </c>
      <c r="G508" s="246" t="s">
        <v>229</v>
      </c>
      <c r="H508" s="246" t="s">
        <v>229</v>
      </c>
      <c r="I508" s="246" t="s">
        <v>229</v>
      </c>
      <c r="J508" s="246" t="s">
        <v>229</v>
      </c>
      <c r="K508" s="246" t="s">
        <v>229</v>
      </c>
      <c r="L508" s="246" t="s">
        <v>229</v>
      </c>
      <c r="M508" s="246" t="s">
        <v>229</v>
      </c>
      <c r="N508" s="246" t="s">
        <v>227</v>
      </c>
      <c r="O508" s="246" t="s">
        <v>227</v>
      </c>
      <c r="P508" s="246" t="s">
        <v>227</v>
      </c>
      <c r="Q508" s="246" t="s">
        <v>228</v>
      </c>
      <c r="R508" s="246" t="s">
        <v>229</v>
      </c>
      <c r="S508" s="246" t="s">
        <v>229</v>
      </c>
      <c r="T508" s="246" t="s">
        <v>227</v>
      </c>
      <c r="U508" s="246" t="s">
        <v>229</v>
      </c>
      <c r="V508" s="246" t="s">
        <v>229</v>
      </c>
      <c r="W508" s="246" t="s">
        <v>229</v>
      </c>
      <c r="X508" s="246" t="s">
        <v>227</v>
      </c>
      <c r="Y508" s="246" t="s">
        <v>229</v>
      </c>
      <c r="Z508" s="246" t="s">
        <v>229</v>
      </c>
      <c r="AA508" s="246" t="s">
        <v>229</v>
      </c>
      <c r="AB508" s="246" t="s">
        <v>229</v>
      </c>
      <c r="AC508" s="246" t="s">
        <v>229</v>
      </c>
      <c r="AD508" s="246" t="s">
        <v>229</v>
      </c>
      <c r="AE508" s="246" t="s">
        <v>228</v>
      </c>
      <c r="AF508" s="246" t="s">
        <v>229</v>
      </c>
      <c r="AG508" s="246" t="s">
        <v>229</v>
      </c>
      <c r="AH508" s="246" t="s">
        <v>227</v>
      </c>
      <c r="AI508" s="246" t="s">
        <v>228</v>
      </c>
      <c r="AJ508" s="246" t="s">
        <v>229</v>
      </c>
      <c r="AK508" s="246" t="s">
        <v>229</v>
      </c>
      <c r="AL508" s="246" t="s">
        <v>228</v>
      </c>
      <c r="AM508" s="246" t="s">
        <v>228</v>
      </c>
      <c r="AN508" s="246" t="s">
        <v>228</v>
      </c>
      <c r="AO508" s="246" t="s">
        <v>228</v>
      </c>
      <c r="AP508" s="246" t="s">
        <v>229</v>
      </c>
      <c r="AQ508" s="246"/>
      <c r="AR508" s="246"/>
      <c r="AS508" s="246"/>
      <c r="AT508" s="246"/>
      <c r="AU508" s="246"/>
      <c r="AV508" s="246"/>
      <c r="AW508" s="246"/>
      <c r="AX508" s="246"/>
      <c r="AY508" s="246"/>
      <c r="AZ508" s="246"/>
      <c r="BA508" s="246"/>
    </row>
    <row r="509" spans="1:53" x14ac:dyDescent="0.3">
      <c r="A509" s="246">
        <v>211396</v>
      </c>
      <c r="B509" s="246" t="s">
        <v>2163</v>
      </c>
      <c r="C509" s="246" t="s">
        <v>227</v>
      </c>
      <c r="D509" s="246" t="s">
        <v>229</v>
      </c>
      <c r="E509" s="246" t="s">
        <v>229</v>
      </c>
      <c r="F509" s="246" t="s">
        <v>227</v>
      </c>
      <c r="G509" s="246" t="s">
        <v>227</v>
      </c>
      <c r="H509" s="246" t="s">
        <v>227</v>
      </c>
      <c r="I509" s="246" t="s">
        <v>229</v>
      </c>
      <c r="J509" s="246" t="s">
        <v>229</v>
      </c>
      <c r="K509" s="246" t="s">
        <v>229</v>
      </c>
      <c r="L509" s="246" t="s">
        <v>229</v>
      </c>
      <c r="M509" s="246" t="s">
        <v>227</v>
      </c>
      <c r="N509" s="246" t="s">
        <v>227</v>
      </c>
      <c r="O509" s="246" t="s">
        <v>229</v>
      </c>
      <c r="P509" s="246" t="s">
        <v>229</v>
      </c>
      <c r="Q509" s="246" t="s">
        <v>227</v>
      </c>
      <c r="R509" s="246" t="s">
        <v>227</v>
      </c>
      <c r="S509" s="246" t="s">
        <v>227</v>
      </c>
      <c r="T509" s="246" t="s">
        <v>229</v>
      </c>
      <c r="U509" s="246" t="s">
        <v>229</v>
      </c>
      <c r="V509" s="246" t="s">
        <v>229</v>
      </c>
      <c r="W509" s="246" t="s">
        <v>229</v>
      </c>
      <c r="X509" s="246" t="s">
        <v>229</v>
      </c>
      <c r="Y509" s="246" t="s">
        <v>229</v>
      </c>
      <c r="Z509" s="246" t="s">
        <v>229</v>
      </c>
      <c r="AA509" s="246" t="s">
        <v>227</v>
      </c>
      <c r="AB509" s="246" t="s">
        <v>229</v>
      </c>
      <c r="AC509" s="246" t="s">
        <v>229</v>
      </c>
      <c r="AD509" s="246" t="s">
        <v>229</v>
      </c>
      <c r="AE509" s="246" t="s">
        <v>229</v>
      </c>
      <c r="AF509" s="246" t="s">
        <v>229</v>
      </c>
      <c r="AG509" s="246" t="s">
        <v>229</v>
      </c>
      <c r="AH509" s="246" t="s">
        <v>227</v>
      </c>
      <c r="AI509" s="246" t="s">
        <v>229</v>
      </c>
      <c r="AJ509" s="246" t="s">
        <v>227</v>
      </c>
      <c r="AK509" s="246" t="s">
        <v>227</v>
      </c>
      <c r="AL509" s="246" t="s">
        <v>229</v>
      </c>
      <c r="AM509" s="246" t="s">
        <v>229</v>
      </c>
      <c r="AN509" s="246" t="s">
        <v>227</v>
      </c>
      <c r="AO509" s="246" t="s">
        <v>229</v>
      </c>
      <c r="AP509" s="246" t="s">
        <v>227</v>
      </c>
      <c r="AQ509" s="246"/>
      <c r="AR509" s="246"/>
      <c r="AS509" s="246"/>
      <c r="AT509" s="246"/>
      <c r="AU509" s="246"/>
      <c r="AV509" s="246"/>
      <c r="AW509" s="246"/>
      <c r="AX509" s="246"/>
      <c r="AY509" s="246"/>
      <c r="AZ509" s="246"/>
      <c r="BA509" s="246"/>
    </row>
    <row r="510" spans="1:53" x14ac:dyDescent="0.3">
      <c r="A510" s="246">
        <v>211408</v>
      </c>
      <c r="B510" s="246" t="s">
        <v>2163</v>
      </c>
      <c r="C510" s="246" t="s">
        <v>229</v>
      </c>
      <c r="D510" s="246" t="s">
        <v>229</v>
      </c>
      <c r="E510" s="246" t="s">
        <v>229</v>
      </c>
      <c r="F510" s="246" t="s">
        <v>227</v>
      </c>
      <c r="G510" s="246" t="s">
        <v>229</v>
      </c>
      <c r="H510" s="246" t="s">
        <v>228</v>
      </c>
      <c r="I510" s="246" t="s">
        <v>229</v>
      </c>
      <c r="J510" s="246" t="s">
        <v>227</v>
      </c>
      <c r="K510" s="246" t="s">
        <v>229</v>
      </c>
      <c r="L510" s="246" t="s">
        <v>229</v>
      </c>
      <c r="M510" s="246" t="s">
        <v>229</v>
      </c>
      <c r="N510" s="246" t="s">
        <v>229</v>
      </c>
      <c r="O510" s="246" t="s">
        <v>229</v>
      </c>
      <c r="P510" s="246" t="s">
        <v>229</v>
      </c>
      <c r="Q510" s="246" t="s">
        <v>229</v>
      </c>
      <c r="R510" s="246" t="s">
        <v>229</v>
      </c>
      <c r="S510" s="246" t="s">
        <v>227</v>
      </c>
      <c r="T510" s="246" t="s">
        <v>229</v>
      </c>
      <c r="U510" s="246" t="s">
        <v>229</v>
      </c>
      <c r="V510" s="246" t="s">
        <v>229</v>
      </c>
      <c r="W510" s="246" t="s">
        <v>229</v>
      </c>
      <c r="X510" s="246" t="s">
        <v>229</v>
      </c>
      <c r="Y510" s="246" t="s">
        <v>229</v>
      </c>
      <c r="Z510" s="246" t="s">
        <v>229</v>
      </c>
      <c r="AA510" s="246" t="s">
        <v>227</v>
      </c>
      <c r="AB510" s="246" t="s">
        <v>229</v>
      </c>
      <c r="AC510" s="246" t="s">
        <v>229</v>
      </c>
      <c r="AD510" s="246" t="s">
        <v>229</v>
      </c>
      <c r="AE510" s="246" t="s">
        <v>227</v>
      </c>
      <c r="AF510" s="246" t="s">
        <v>229</v>
      </c>
      <c r="AG510" s="246" t="s">
        <v>229</v>
      </c>
      <c r="AH510" s="246" t="s">
        <v>229</v>
      </c>
      <c r="AI510" s="246" t="s">
        <v>229</v>
      </c>
      <c r="AJ510" s="246" t="s">
        <v>229</v>
      </c>
      <c r="AK510" s="246" t="s">
        <v>229</v>
      </c>
      <c r="AL510" s="246" t="s">
        <v>229</v>
      </c>
      <c r="AM510" s="246" t="s">
        <v>228</v>
      </c>
      <c r="AN510" s="246" t="s">
        <v>228</v>
      </c>
      <c r="AO510" s="246" t="s">
        <v>229</v>
      </c>
      <c r="AP510" s="246" t="s">
        <v>228</v>
      </c>
      <c r="AQ510" s="246"/>
      <c r="AR510" s="246"/>
      <c r="AS510" s="246"/>
      <c r="AT510" s="246"/>
      <c r="AU510" s="246"/>
      <c r="AV510" s="246"/>
      <c r="AW510" s="246"/>
      <c r="AX510" s="246"/>
      <c r="AY510" s="246"/>
      <c r="AZ510" s="246"/>
      <c r="BA510" s="246"/>
    </row>
    <row r="511" spans="1:53" x14ac:dyDescent="0.3">
      <c r="A511" s="246">
        <v>211410</v>
      </c>
      <c r="B511" s="246" t="s">
        <v>2163</v>
      </c>
      <c r="C511" s="246" t="s">
        <v>229</v>
      </c>
      <c r="D511" s="246" t="s">
        <v>229</v>
      </c>
      <c r="E511" s="246" t="s">
        <v>229</v>
      </c>
      <c r="F511" s="246" t="s">
        <v>229</v>
      </c>
      <c r="G511" s="246" t="s">
        <v>229</v>
      </c>
      <c r="H511" s="246" t="s">
        <v>228</v>
      </c>
      <c r="I511" s="246" t="s">
        <v>229</v>
      </c>
      <c r="J511" s="246" t="s">
        <v>229</v>
      </c>
      <c r="K511" s="246" t="s">
        <v>229</v>
      </c>
      <c r="L511" s="246" t="s">
        <v>229</v>
      </c>
      <c r="M511" s="246" t="s">
        <v>229</v>
      </c>
      <c r="N511" s="246" t="s">
        <v>229</v>
      </c>
      <c r="O511" s="246" t="s">
        <v>229</v>
      </c>
      <c r="P511" s="246" t="s">
        <v>227</v>
      </c>
      <c r="Q511" s="246" t="s">
        <v>229</v>
      </c>
      <c r="R511" s="246" t="s">
        <v>229</v>
      </c>
      <c r="S511" s="246" t="s">
        <v>229</v>
      </c>
      <c r="T511" s="246" t="s">
        <v>229</v>
      </c>
      <c r="U511" s="246" t="s">
        <v>229</v>
      </c>
      <c r="V511" s="246" t="s">
        <v>229</v>
      </c>
      <c r="W511" s="246" t="s">
        <v>229</v>
      </c>
      <c r="X511" s="246" t="s">
        <v>229</v>
      </c>
      <c r="Y511" s="246" t="s">
        <v>229</v>
      </c>
      <c r="Z511" s="246" t="s">
        <v>229</v>
      </c>
      <c r="AA511" s="246" t="s">
        <v>229</v>
      </c>
      <c r="AB511" s="246" t="s">
        <v>229</v>
      </c>
      <c r="AC511" s="246" t="s">
        <v>229</v>
      </c>
      <c r="AD511" s="246" t="s">
        <v>228</v>
      </c>
      <c r="AE511" s="246" t="s">
        <v>229</v>
      </c>
      <c r="AF511" s="246" t="s">
        <v>229</v>
      </c>
      <c r="AG511" s="246" t="s">
        <v>229</v>
      </c>
      <c r="AH511" s="246" t="s">
        <v>229</v>
      </c>
      <c r="AI511" s="246" t="s">
        <v>229</v>
      </c>
      <c r="AJ511" s="246" t="s">
        <v>229</v>
      </c>
      <c r="AK511" s="246" t="s">
        <v>228</v>
      </c>
      <c r="AL511" s="246" t="s">
        <v>229</v>
      </c>
      <c r="AM511" s="246" t="s">
        <v>229</v>
      </c>
      <c r="AN511" s="246" t="s">
        <v>228</v>
      </c>
      <c r="AO511" s="246" t="s">
        <v>229</v>
      </c>
      <c r="AP511" s="246" t="s">
        <v>229</v>
      </c>
      <c r="AQ511" s="246"/>
      <c r="AR511" s="246"/>
      <c r="AS511" s="246"/>
      <c r="AT511" s="246"/>
      <c r="AU511" s="246"/>
      <c r="AV511" s="246"/>
      <c r="AW511" s="246"/>
      <c r="AX511" s="246"/>
      <c r="AY511" s="246"/>
      <c r="AZ511" s="246"/>
      <c r="BA511" s="246"/>
    </row>
    <row r="512" spans="1:53" x14ac:dyDescent="0.3">
      <c r="A512" s="246">
        <v>211415</v>
      </c>
      <c r="B512" s="246" t="s">
        <v>2163</v>
      </c>
      <c r="C512" s="246" t="s">
        <v>227</v>
      </c>
      <c r="D512" s="246" t="s">
        <v>229</v>
      </c>
      <c r="E512" s="246" t="s">
        <v>229</v>
      </c>
      <c r="F512" s="246" t="s">
        <v>227</v>
      </c>
      <c r="G512" s="246" t="s">
        <v>227</v>
      </c>
      <c r="H512" s="246" t="s">
        <v>229</v>
      </c>
      <c r="I512" s="246" t="s">
        <v>229</v>
      </c>
      <c r="J512" s="246" t="s">
        <v>227</v>
      </c>
      <c r="K512" s="246" t="s">
        <v>227</v>
      </c>
      <c r="L512" s="246" t="s">
        <v>229</v>
      </c>
      <c r="M512" s="246" t="s">
        <v>227</v>
      </c>
      <c r="N512" s="246" t="s">
        <v>229</v>
      </c>
      <c r="O512" s="246" t="s">
        <v>229</v>
      </c>
      <c r="P512" s="246" t="s">
        <v>229</v>
      </c>
      <c r="Q512" s="246" t="s">
        <v>227</v>
      </c>
      <c r="R512" s="246" t="s">
        <v>229</v>
      </c>
      <c r="S512" s="246" t="s">
        <v>227</v>
      </c>
      <c r="T512" s="246" t="s">
        <v>229</v>
      </c>
      <c r="U512" s="246" t="s">
        <v>229</v>
      </c>
      <c r="V512" s="246" t="s">
        <v>229</v>
      </c>
      <c r="W512" s="246" t="s">
        <v>227</v>
      </c>
      <c r="X512" s="246" t="s">
        <v>229</v>
      </c>
      <c r="Y512" s="246" t="s">
        <v>227</v>
      </c>
      <c r="Z512" s="246" t="s">
        <v>227</v>
      </c>
      <c r="AA512" s="246" t="s">
        <v>227</v>
      </c>
      <c r="AB512" s="246" t="s">
        <v>227</v>
      </c>
      <c r="AC512" s="246" t="s">
        <v>227</v>
      </c>
      <c r="AD512" s="246" t="s">
        <v>227</v>
      </c>
      <c r="AE512" s="246" t="s">
        <v>227</v>
      </c>
      <c r="AF512" s="246" t="s">
        <v>227</v>
      </c>
      <c r="AG512" s="246" t="s">
        <v>227</v>
      </c>
      <c r="AH512" s="246" t="s">
        <v>229</v>
      </c>
      <c r="AI512" s="246" t="s">
        <v>228</v>
      </c>
      <c r="AJ512" s="246" t="s">
        <v>227</v>
      </c>
      <c r="AK512" s="246" t="s">
        <v>227</v>
      </c>
      <c r="AL512" s="246" t="s">
        <v>228</v>
      </c>
      <c r="AM512" s="246" t="s">
        <v>228</v>
      </c>
      <c r="AN512" s="246" t="s">
        <v>228</v>
      </c>
      <c r="AO512" s="246" t="s">
        <v>228</v>
      </c>
      <c r="AP512" s="246" t="s">
        <v>228</v>
      </c>
      <c r="AQ512" s="246"/>
      <c r="AR512" s="246"/>
      <c r="AS512" s="246"/>
      <c r="AT512" s="246"/>
      <c r="AU512" s="246"/>
      <c r="AV512" s="246"/>
      <c r="AW512" s="246"/>
      <c r="AX512" s="246"/>
      <c r="AY512" s="246"/>
      <c r="AZ512" s="246"/>
      <c r="BA512" s="246"/>
    </row>
    <row r="513" spans="1:53" x14ac:dyDescent="0.3">
      <c r="A513" s="246">
        <v>211417</v>
      </c>
      <c r="B513" s="246" t="s">
        <v>2163</v>
      </c>
      <c r="C513" s="246" t="s">
        <v>229</v>
      </c>
      <c r="D513" s="246" t="s">
        <v>229</v>
      </c>
      <c r="E513" s="246" t="s">
        <v>227</v>
      </c>
      <c r="F513" s="246" t="s">
        <v>229</v>
      </c>
      <c r="G513" s="246" t="s">
        <v>229</v>
      </c>
      <c r="H513" s="246" t="s">
        <v>229</v>
      </c>
      <c r="I513" s="246" t="s">
        <v>229</v>
      </c>
      <c r="J513" s="246" t="s">
        <v>229</v>
      </c>
      <c r="K513" s="246" t="s">
        <v>227</v>
      </c>
      <c r="L513" s="246" t="s">
        <v>229</v>
      </c>
      <c r="M513" s="246" t="s">
        <v>227</v>
      </c>
      <c r="N513" s="246" t="s">
        <v>229</v>
      </c>
      <c r="O513" s="246" t="s">
        <v>227</v>
      </c>
      <c r="P513" s="246" t="s">
        <v>229</v>
      </c>
      <c r="Q513" s="246" t="s">
        <v>227</v>
      </c>
      <c r="R513" s="246" t="s">
        <v>227</v>
      </c>
      <c r="S513" s="246" t="s">
        <v>229</v>
      </c>
      <c r="T513" s="246" t="s">
        <v>229</v>
      </c>
      <c r="U513" s="246" t="s">
        <v>229</v>
      </c>
      <c r="V513" s="246" t="s">
        <v>227</v>
      </c>
      <c r="W513" s="246" t="s">
        <v>227</v>
      </c>
      <c r="X513" s="246" t="s">
        <v>227</v>
      </c>
      <c r="Y513" s="246" t="s">
        <v>227</v>
      </c>
      <c r="Z513" s="246" t="s">
        <v>227</v>
      </c>
      <c r="AA513" s="246" t="s">
        <v>229</v>
      </c>
      <c r="AB513" s="246" t="s">
        <v>229</v>
      </c>
      <c r="AC513" s="246" t="s">
        <v>229</v>
      </c>
      <c r="AD513" s="246" t="s">
        <v>229</v>
      </c>
      <c r="AE513" s="246" t="s">
        <v>227</v>
      </c>
      <c r="AF513" s="246" t="s">
        <v>229</v>
      </c>
      <c r="AG513" s="246" t="s">
        <v>229</v>
      </c>
      <c r="AH513" s="246" t="s">
        <v>229</v>
      </c>
      <c r="AI513" s="246" t="s">
        <v>229</v>
      </c>
      <c r="AJ513" s="246" t="s">
        <v>229</v>
      </c>
      <c r="AK513" s="246" t="s">
        <v>229</v>
      </c>
      <c r="AL513" s="246" t="s">
        <v>229</v>
      </c>
      <c r="AM513" s="246" t="s">
        <v>229</v>
      </c>
      <c r="AN513" s="246" t="s">
        <v>229</v>
      </c>
      <c r="AO513" s="246" t="s">
        <v>229</v>
      </c>
      <c r="AP513" s="246" t="s">
        <v>227</v>
      </c>
      <c r="AQ513" s="246"/>
      <c r="AR513" s="246"/>
      <c r="AS513" s="246"/>
      <c r="AT513" s="246"/>
      <c r="AU513" s="246"/>
      <c r="AV513" s="246"/>
      <c r="AW513" s="246"/>
      <c r="AX513" s="246"/>
      <c r="AY513" s="246"/>
      <c r="AZ513" s="246"/>
      <c r="BA513" s="246"/>
    </row>
    <row r="514" spans="1:53" x14ac:dyDescent="0.3">
      <c r="A514" s="246">
        <v>211420</v>
      </c>
      <c r="B514" s="246" t="s">
        <v>2163</v>
      </c>
      <c r="C514" s="246" t="s">
        <v>227</v>
      </c>
      <c r="D514" s="246" t="s">
        <v>229</v>
      </c>
      <c r="E514" s="246" t="s">
        <v>229</v>
      </c>
      <c r="F514" s="246" t="s">
        <v>229</v>
      </c>
      <c r="G514" s="246" t="s">
        <v>227</v>
      </c>
      <c r="H514" s="246" t="s">
        <v>227</v>
      </c>
      <c r="I514" s="246" t="s">
        <v>229</v>
      </c>
      <c r="J514" s="246" t="s">
        <v>227</v>
      </c>
      <c r="K514" s="246" t="s">
        <v>227</v>
      </c>
      <c r="L514" s="246" t="s">
        <v>229</v>
      </c>
      <c r="M514" s="246" t="s">
        <v>227</v>
      </c>
      <c r="N514" s="246" t="s">
        <v>229</v>
      </c>
      <c r="O514" s="246" t="s">
        <v>229</v>
      </c>
      <c r="P514" s="246" t="s">
        <v>227</v>
      </c>
      <c r="Q514" s="246" t="s">
        <v>227</v>
      </c>
      <c r="R514" s="246" t="s">
        <v>229</v>
      </c>
      <c r="S514" s="246" t="s">
        <v>229</v>
      </c>
      <c r="T514" s="246" t="s">
        <v>229</v>
      </c>
      <c r="U514" s="246" t="s">
        <v>229</v>
      </c>
      <c r="V514" s="246" t="s">
        <v>227</v>
      </c>
      <c r="W514" s="246" t="s">
        <v>227</v>
      </c>
      <c r="X514" s="246" t="s">
        <v>227</v>
      </c>
      <c r="Y514" s="246" t="s">
        <v>227</v>
      </c>
      <c r="Z514" s="246" t="s">
        <v>229</v>
      </c>
      <c r="AA514" s="246" t="s">
        <v>227</v>
      </c>
      <c r="AB514" s="246" t="s">
        <v>229</v>
      </c>
      <c r="AC514" s="246" t="s">
        <v>229</v>
      </c>
      <c r="AD514" s="246" t="s">
        <v>229</v>
      </c>
      <c r="AE514" s="246" t="s">
        <v>229</v>
      </c>
      <c r="AF514" s="246" t="s">
        <v>227</v>
      </c>
      <c r="AG514" s="246" t="s">
        <v>228</v>
      </c>
      <c r="AH514" s="246" t="s">
        <v>229</v>
      </c>
      <c r="AI514" s="246" t="s">
        <v>228</v>
      </c>
      <c r="AJ514" s="246" t="s">
        <v>229</v>
      </c>
      <c r="AK514" s="246" t="s">
        <v>227</v>
      </c>
      <c r="AL514" s="246" t="s">
        <v>229</v>
      </c>
      <c r="AM514" s="246" t="s">
        <v>228</v>
      </c>
      <c r="AN514" s="246" t="s">
        <v>229</v>
      </c>
      <c r="AO514" s="246" t="s">
        <v>229</v>
      </c>
      <c r="AP514" s="246" t="s">
        <v>229</v>
      </c>
      <c r="AQ514" s="246"/>
      <c r="AR514" s="246"/>
      <c r="AS514" s="246"/>
      <c r="AT514" s="246"/>
      <c r="AU514" s="246"/>
      <c r="AV514" s="246"/>
      <c r="AW514" s="246"/>
      <c r="AX514" s="246"/>
      <c r="AY514" s="246"/>
      <c r="AZ514" s="246"/>
      <c r="BA514" s="246"/>
    </row>
    <row r="515" spans="1:53" x14ac:dyDescent="0.3">
      <c r="A515" s="246">
        <v>211428</v>
      </c>
      <c r="B515" s="246" t="s">
        <v>2163</v>
      </c>
      <c r="C515" s="246" t="s">
        <v>227</v>
      </c>
      <c r="D515" s="246" t="s">
        <v>227</v>
      </c>
      <c r="E515" s="246" t="s">
        <v>229</v>
      </c>
      <c r="F515" s="246" t="s">
        <v>229</v>
      </c>
      <c r="G515" s="246" t="s">
        <v>229</v>
      </c>
      <c r="H515" s="246" t="s">
        <v>227</v>
      </c>
      <c r="I515" s="246" t="s">
        <v>229</v>
      </c>
      <c r="J515" s="246" t="s">
        <v>227</v>
      </c>
      <c r="K515" s="246" t="s">
        <v>227</v>
      </c>
      <c r="L515" s="246" t="s">
        <v>229</v>
      </c>
      <c r="M515" s="246" t="s">
        <v>229</v>
      </c>
      <c r="N515" s="246" t="s">
        <v>229</v>
      </c>
      <c r="O515" s="246" t="s">
        <v>227</v>
      </c>
      <c r="P515" s="246" t="s">
        <v>227</v>
      </c>
      <c r="Q515" s="246" t="s">
        <v>229</v>
      </c>
      <c r="R515" s="246" t="s">
        <v>227</v>
      </c>
      <c r="S515" s="246" t="s">
        <v>227</v>
      </c>
      <c r="T515" s="246" t="s">
        <v>229</v>
      </c>
      <c r="U515" s="246" t="s">
        <v>229</v>
      </c>
      <c r="V515" s="246" t="s">
        <v>229</v>
      </c>
      <c r="W515" s="246" t="s">
        <v>229</v>
      </c>
      <c r="X515" s="246" t="s">
        <v>229</v>
      </c>
      <c r="Y515" s="246" t="s">
        <v>229</v>
      </c>
      <c r="Z515" s="246" t="s">
        <v>227</v>
      </c>
      <c r="AA515" s="246" t="s">
        <v>227</v>
      </c>
      <c r="AB515" s="246" t="s">
        <v>227</v>
      </c>
      <c r="AC515" s="246" t="s">
        <v>229</v>
      </c>
      <c r="AD515" s="246" t="s">
        <v>227</v>
      </c>
      <c r="AE515" s="246" t="s">
        <v>227</v>
      </c>
      <c r="AF515" s="246" t="s">
        <v>227</v>
      </c>
      <c r="AG515" s="246" t="s">
        <v>229</v>
      </c>
      <c r="AH515" s="246" t="s">
        <v>229</v>
      </c>
      <c r="AI515" s="246" t="s">
        <v>228</v>
      </c>
      <c r="AJ515" s="246" t="s">
        <v>227</v>
      </c>
      <c r="AK515" s="246" t="s">
        <v>227</v>
      </c>
      <c r="AL515" s="246" t="s">
        <v>228</v>
      </c>
      <c r="AM515" s="246" t="s">
        <v>228</v>
      </c>
      <c r="AN515" s="246" t="s">
        <v>228</v>
      </c>
      <c r="AO515" s="246" t="s">
        <v>228</v>
      </c>
      <c r="AP515" s="246" t="s">
        <v>228</v>
      </c>
      <c r="AQ515" s="246"/>
      <c r="AR515" s="246"/>
      <c r="AS515" s="246"/>
      <c r="AT515" s="246"/>
      <c r="AU515" s="246"/>
      <c r="AV515" s="246"/>
      <c r="AW515" s="246"/>
      <c r="AX515" s="246"/>
      <c r="AY515" s="246"/>
      <c r="AZ515" s="246"/>
      <c r="BA515" s="246"/>
    </row>
    <row r="516" spans="1:53" x14ac:dyDescent="0.3">
      <c r="A516" s="246">
        <v>211432</v>
      </c>
      <c r="B516" s="246" t="s">
        <v>2163</v>
      </c>
      <c r="C516" s="246" t="s">
        <v>229</v>
      </c>
      <c r="D516" s="246" t="s">
        <v>229</v>
      </c>
      <c r="E516" s="246" t="s">
        <v>229</v>
      </c>
      <c r="F516" s="246" t="s">
        <v>229</v>
      </c>
      <c r="G516" s="246" t="s">
        <v>227</v>
      </c>
      <c r="H516" s="246" t="s">
        <v>229</v>
      </c>
      <c r="I516" s="246" t="s">
        <v>229</v>
      </c>
      <c r="J516" s="246" t="s">
        <v>229</v>
      </c>
      <c r="K516" s="246" t="s">
        <v>229</v>
      </c>
      <c r="L516" s="246" t="s">
        <v>229</v>
      </c>
      <c r="M516" s="246" t="s">
        <v>229</v>
      </c>
      <c r="N516" s="246" t="s">
        <v>229</v>
      </c>
      <c r="O516" s="246" t="s">
        <v>229</v>
      </c>
      <c r="P516" s="246" t="s">
        <v>227</v>
      </c>
      <c r="Q516" s="246" t="s">
        <v>229</v>
      </c>
      <c r="R516" s="246" t="s">
        <v>229</v>
      </c>
      <c r="S516" s="246" t="s">
        <v>229</v>
      </c>
      <c r="T516" s="246" t="s">
        <v>229</v>
      </c>
      <c r="U516" s="246" t="s">
        <v>229</v>
      </c>
      <c r="V516" s="246" t="s">
        <v>229</v>
      </c>
      <c r="W516" s="246" t="s">
        <v>227</v>
      </c>
      <c r="X516" s="246" t="s">
        <v>227</v>
      </c>
      <c r="Y516" s="246" t="s">
        <v>227</v>
      </c>
      <c r="Z516" s="246" t="s">
        <v>227</v>
      </c>
      <c r="AA516" s="246" t="s">
        <v>227</v>
      </c>
      <c r="AB516" s="246" t="s">
        <v>229</v>
      </c>
      <c r="AC516" s="246" t="s">
        <v>229</v>
      </c>
      <c r="AD516" s="246" t="s">
        <v>229</v>
      </c>
      <c r="AE516" s="246" t="s">
        <v>227</v>
      </c>
      <c r="AF516" s="246" t="s">
        <v>229</v>
      </c>
      <c r="AG516" s="246" t="s">
        <v>229</v>
      </c>
      <c r="AH516" s="246" t="s">
        <v>227</v>
      </c>
      <c r="AI516" s="246" t="s">
        <v>227</v>
      </c>
      <c r="AJ516" s="246" t="s">
        <v>229</v>
      </c>
      <c r="AK516" s="246" t="s">
        <v>229</v>
      </c>
      <c r="AL516" s="246" t="s">
        <v>229</v>
      </c>
      <c r="AM516" s="246" t="s">
        <v>229</v>
      </c>
      <c r="AN516" s="246" t="s">
        <v>229</v>
      </c>
      <c r="AO516" s="246" t="s">
        <v>229</v>
      </c>
      <c r="AP516" s="246" t="s">
        <v>227</v>
      </c>
      <c r="AQ516" s="246"/>
      <c r="AR516" s="246"/>
      <c r="AS516" s="246"/>
      <c r="AT516" s="246"/>
      <c r="AU516" s="246"/>
      <c r="AV516" s="246"/>
      <c r="AW516" s="246"/>
      <c r="AX516" s="246"/>
      <c r="AY516" s="246"/>
      <c r="AZ516" s="246"/>
      <c r="BA516" s="246"/>
    </row>
    <row r="517" spans="1:53" x14ac:dyDescent="0.3">
      <c r="A517" s="246">
        <v>211440</v>
      </c>
      <c r="B517" s="246" t="s">
        <v>2163</v>
      </c>
      <c r="C517" s="246" t="s">
        <v>229</v>
      </c>
      <c r="D517" s="246" t="s">
        <v>229</v>
      </c>
      <c r="E517" s="246" t="s">
        <v>227</v>
      </c>
      <c r="F517" s="246" t="s">
        <v>229</v>
      </c>
      <c r="G517" s="246" t="s">
        <v>229</v>
      </c>
      <c r="H517" s="246" t="s">
        <v>229</v>
      </c>
      <c r="I517" s="246" t="s">
        <v>229</v>
      </c>
      <c r="J517" s="246" t="s">
        <v>229</v>
      </c>
      <c r="K517" s="246" t="s">
        <v>227</v>
      </c>
      <c r="L517" s="246" t="s">
        <v>229</v>
      </c>
      <c r="M517" s="246" t="s">
        <v>229</v>
      </c>
      <c r="N517" s="246" t="s">
        <v>229</v>
      </c>
      <c r="O517" s="246" t="s">
        <v>229</v>
      </c>
      <c r="P517" s="246" t="s">
        <v>229</v>
      </c>
      <c r="Q517" s="246" t="s">
        <v>229</v>
      </c>
      <c r="R517" s="246" t="s">
        <v>227</v>
      </c>
      <c r="S517" s="246" t="s">
        <v>227</v>
      </c>
      <c r="T517" s="246" t="s">
        <v>229</v>
      </c>
      <c r="U517" s="246" t="s">
        <v>229</v>
      </c>
      <c r="V517" s="246" t="s">
        <v>229</v>
      </c>
      <c r="W517" s="246" t="s">
        <v>227</v>
      </c>
      <c r="X517" s="246" t="s">
        <v>227</v>
      </c>
      <c r="Y517" s="246" t="s">
        <v>229</v>
      </c>
      <c r="Z517" s="246" t="s">
        <v>229</v>
      </c>
      <c r="AA517" s="246" t="s">
        <v>227</v>
      </c>
      <c r="AB517" s="246" t="s">
        <v>227</v>
      </c>
      <c r="AC517" s="246" t="s">
        <v>227</v>
      </c>
      <c r="AD517" s="246" t="s">
        <v>229</v>
      </c>
      <c r="AE517" s="246" t="s">
        <v>229</v>
      </c>
      <c r="AF517" s="246" t="s">
        <v>229</v>
      </c>
      <c r="AG517" s="246" t="s">
        <v>229</v>
      </c>
      <c r="AH517" s="246" t="s">
        <v>228</v>
      </c>
      <c r="AI517" s="246" t="s">
        <v>228</v>
      </c>
      <c r="AJ517" s="246" t="s">
        <v>229</v>
      </c>
      <c r="AK517" s="246" t="s">
        <v>227</v>
      </c>
      <c r="AL517" s="246" t="s">
        <v>228</v>
      </c>
      <c r="AM517" s="246" t="s">
        <v>228</v>
      </c>
      <c r="AN517" s="246" t="s">
        <v>228</v>
      </c>
      <c r="AO517" s="246" t="s">
        <v>227</v>
      </c>
      <c r="AP517" s="246" t="s">
        <v>227</v>
      </c>
      <c r="AQ517" s="246"/>
      <c r="AR517" s="246"/>
      <c r="AS517" s="246"/>
      <c r="AT517" s="246"/>
      <c r="AU517" s="246"/>
      <c r="AV517" s="246"/>
      <c r="AW517" s="246"/>
      <c r="AX517" s="246"/>
      <c r="AY517" s="246"/>
      <c r="AZ517" s="246"/>
      <c r="BA517" s="246"/>
    </row>
    <row r="518" spans="1:53" x14ac:dyDescent="0.3">
      <c r="A518" s="246">
        <v>211442</v>
      </c>
      <c r="B518" s="246" t="s">
        <v>2163</v>
      </c>
      <c r="C518" s="246" t="s">
        <v>229</v>
      </c>
      <c r="D518" s="246" t="s">
        <v>229</v>
      </c>
      <c r="E518" s="246" t="s">
        <v>228</v>
      </c>
      <c r="F518" s="246" t="s">
        <v>229</v>
      </c>
      <c r="G518" s="246" t="s">
        <v>227</v>
      </c>
      <c r="H518" s="246" t="s">
        <v>229</v>
      </c>
      <c r="I518" s="246" t="s">
        <v>229</v>
      </c>
      <c r="J518" s="246" t="s">
        <v>227</v>
      </c>
      <c r="K518" s="246" t="s">
        <v>229</v>
      </c>
      <c r="L518" s="246" t="s">
        <v>229</v>
      </c>
      <c r="M518" s="246" t="s">
        <v>229</v>
      </c>
      <c r="N518" s="246" t="s">
        <v>229</v>
      </c>
      <c r="O518" s="246" t="s">
        <v>229</v>
      </c>
      <c r="P518" s="246" t="s">
        <v>229</v>
      </c>
      <c r="Q518" s="246" t="s">
        <v>227</v>
      </c>
      <c r="R518" s="246" t="s">
        <v>229</v>
      </c>
      <c r="S518" s="246" t="s">
        <v>227</v>
      </c>
      <c r="T518" s="246" t="s">
        <v>229</v>
      </c>
      <c r="U518" s="246" t="s">
        <v>229</v>
      </c>
      <c r="V518" s="246" t="s">
        <v>229</v>
      </c>
      <c r="W518" s="246" t="s">
        <v>227</v>
      </c>
      <c r="X518" s="246" t="s">
        <v>227</v>
      </c>
      <c r="Y518" s="246" t="s">
        <v>227</v>
      </c>
      <c r="Z518" s="246" t="s">
        <v>227</v>
      </c>
      <c r="AA518" s="246" t="s">
        <v>227</v>
      </c>
      <c r="AB518" s="246" t="s">
        <v>229</v>
      </c>
      <c r="AC518" s="246" t="s">
        <v>229</v>
      </c>
      <c r="AD518" s="246" t="s">
        <v>227</v>
      </c>
      <c r="AE518" s="246" t="s">
        <v>229</v>
      </c>
      <c r="AF518" s="246" t="s">
        <v>227</v>
      </c>
      <c r="AG518" s="246" t="s">
        <v>229</v>
      </c>
      <c r="AH518" s="246" t="s">
        <v>227</v>
      </c>
      <c r="AI518" s="246" t="s">
        <v>227</v>
      </c>
      <c r="AJ518" s="246" t="s">
        <v>229</v>
      </c>
      <c r="AK518" s="246" t="s">
        <v>229</v>
      </c>
      <c r="AL518" s="246" t="s">
        <v>229</v>
      </c>
      <c r="AM518" s="246" t="s">
        <v>229</v>
      </c>
      <c r="AN518" s="246" t="s">
        <v>229</v>
      </c>
      <c r="AO518" s="246" t="s">
        <v>229</v>
      </c>
      <c r="AP518" s="246" t="s">
        <v>227</v>
      </c>
      <c r="AQ518" s="246"/>
      <c r="AR518" s="246"/>
      <c r="AS518" s="246"/>
      <c r="AT518" s="246"/>
      <c r="AU518" s="246"/>
      <c r="AV518" s="246"/>
      <c r="AW518" s="246"/>
      <c r="AX518" s="246"/>
      <c r="AY518" s="246"/>
      <c r="AZ518" s="246"/>
      <c r="BA518" s="246"/>
    </row>
    <row r="519" spans="1:53" x14ac:dyDescent="0.3">
      <c r="A519" s="246">
        <v>211454</v>
      </c>
      <c r="B519" s="246" t="s">
        <v>2163</v>
      </c>
      <c r="C519" s="246" t="s">
        <v>227</v>
      </c>
      <c r="D519" s="246" t="s">
        <v>229</v>
      </c>
      <c r="E519" s="246" t="s">
        <v>227</v>
      </c>
      <c r="F519" s="246" t="s">
        <v>227</v>
      </c>
      <c r="G519" s="246" t="s">
        <v>227</v>
      </c>
      <c r="H519" s="246" t="s">
        <v>227</v>
      </c>
      <c r="I519" s="246" t="s">
        <v>227</v>
      </c>
      <c r="J519" s="246" t="s">
        <v>229</v>
      </c>
      <c r="K519" s="246" t="s">
        <v>229</v>
      </c>
      <c r="L519" s="246" t="s">
        <v>227</v>
      </c>
      <c r="M519" s="246" t="s">
        <v>227</v>
      </c>
      <c r="N519" s="246" t="s">
        <v>229</v>
      </c>
      <c r="O519" s="246" t="s">
        <v>229</v>
      </c>
      <c r="P519" s="246" t="s">
        <v>227</v>
      </c>
      <c r="Q519" s="246" t="s">
        <v>229</v>
      </c>
      <c r="R519" s="246" t="s">
        <v>229</v>
      </c>
      <c r="S519" s="246" t="s">
        <v>227</v>
      </c>
      <c r="T519" s="246" t="s">
        <v>229</v>
      </c>
      <c r="U519" s="246" t="s">
        <v>227</v>
      </c>
      <c r="V519" s="246" t="s">
        <v>227</v>
      </c>
      <c r="W519" s="246" t="s">
        <v>229</v>
      </c>
      <c r="X519" s="246" t="s">
        <v>227</v>
      </c>
      <c r="Y519" s="246" t="s">
        <v>227</v>
      </c>
      <c r="Z519" s="246" t="s">
        <v>227</v>
      </c>
      <c r="AA519" s="246" t="s">
        <v>227</v>
      </c>
      <c r="AB519" s="246" t="s">
        <v>228</v>
      </c>
      <c r="AC519" s="246" t="s">
        <v>229</v>
      </c>
      <c r="AD519" s="246" t="s">
        <v>229</v>
      </c>
      <c r="AE519" s="246" t="s">
        <v>229</v>
      </c>
      <c r="AF519" s="246" t="s">
        <v>229</v>
      </c>
      <c r="AG519" s="246" t="s">
        <v>228</v>
      </c>
      <c r="AH519" s="246" t="s">
        <v>229</v>
      </c>
      <c r="AI519" s="246" t="s">
        <v>228</v>
      </c>
      <c r="AJ519" s="246" t="s">
        <v>229</v>
      </c>
      <c r="AK519" s="246" t="s">
        <v>229</v>
      </c>
      <c r="AL519" s="246" t="s">
        <v>228</v>
      </c>
      <c r="AM519" s="246" t="s">
        <v>228</v>
      </c>
      <c r="AN519" s="246" t="s">
        <v>228</v>
      </c>
      <c r="AO519" s="246" t="s">
        <v>228</v>
      </c>
      <c r="AP519" s="246" t="s">
        <v>228</v>
      </c>
      <c r="AQ519" s="246"/>
      <c r="AR519" s="246"/>
      <c r="AS519" s="246"/>
      <c r="AT519" s="246"/>
      <c r="AU519" s="246"/>
      <c r="AV519" s="246"/>
      <c r="AW519" s="246"/>
      <c r="AX519" s="246"/>
      <c r="AY519" s="246"/>
      <c r="AZ519" s="246"/>
      <c r="BA519" s="246"/>
    </row>
    <row r="520" spans="1:53" x14ac:dyDescent="0.3">
      <c r="A520" s="246">
        <v>211458</v>
      </c>
      <c r="B520" s="246" t="s">
        <v>2163</v>
      </c>
      <c r="C520" s="246" t="s">
        <v>229</v>
      </c>
      <c r="D520" s="246" t="s">
        <v>229</v>
      </c>
      <c r="E520" s="246" t="s">
        <v>227</v>
      </c>
      <c r="F520" s="246" t="s">
        <v>229</v>
      </c>
      <c r="G520" s="246" t="s">
        <v>227</v>
      </c>
      <c r="H520" s="246" t="s">
        <v>227</v>
      </c>
      <c r="I520" s="246" t="s">
        <v>229</v>
      </c>
      <c r="J520" s="246" t="s">
        <v>227</v>
      </c>
      <c r="K520" s="246" t="s">
        <v>227</v>
      </c>
      <c r="L520" s="246" t="s">
        <v>227</v>
      </c>
      <c r="M520" s="246" t="s">
        <v>229</v>
      </c>
      <c r="N520" s="246" t="s">
        <v>229</v>
      </c>
      <c r="O520" s="246" t="s">
        <v>229</v>
      </c>
      <c r="P520" s="246" t="s">
        <v>227</v>
      </c>
      <c r="Q520" s="246" t="s">
        <v>229</v>
      </c>
      <c r="R520" s="246" t="s">
        <v>229</v>
      </c>
      <c r="S520" s="246" t="s">
        <v>229</v>
      </c>
      <c r="T520" s="246" t="s">
        <v>227</v>
      </c>
      <c r="U520" s="246" t="s">
        <v>227</v>
      </c>
      <c r="V520" s="246" t="s">
        <v>227</v>
      </c>
      <c r="W520" s="246" t="s">
        <v>229</v>
      </c>
      <c r="X520" s="246" t="s">
        <v>229</v>
      </c>
      <c r="Y520" s="246" t="s">
        <v>227</v>
      </c>
      <c r="Z520" s="246" t="s">
        <v>229</v>
      </c>
      <c r="AA520" s="246" t="s">
        <v>229</v>
      </c>
      <c r="AB520" s="246" t="s">
        <v>229</v>
      </c>
      <c r="AC520" s="246" t="s">
        <v>227</v>
      </c>
      <c r="AD520" s="246" t="s">
        <v>227</v>
      </c>
      <c r="AE520" s="246" t="s">
        <v>227</v>
      </c>
      <c r="AF520" s="246" t="s">
        <v>227</v>
      </c>
      <c r="AG520" s="246" t="s">
        <v>227</v>
      </c>
      <c r="AH520" s="246" t="s">
        <v>227</v>
      </c>
      <c r="AI520" s="246" t="s">
        <v>228</v>
      </c>
      <c r="AJ520" s="246" t="s">
        <v>229</v>
      </c>
      <c r="AK520" s="246" t="s">
        <v>228</v>
      </c>
      <c r="AL520" s="246" t="s">
        <v>229</v>
      </c>
      <c r="AM520" s="246" t="s">
        <v>228</v>
      </c>
      <c r="AN520" s="246" t="s">
        <v>228</v>
      </c>
      <c r="AO520" s="246" t="s">
        <v>229</v>
      </c>
      <c r="AP520" s="246" t="s">
        <v>229</v>
      </c>
      <c r="AQ520" s="246"/>
      <c r="AR520" s="246"/>
      <c r="AS520" s="246"/>
      <c r="AT520" s="246"/>
      <c r="AU520" s="246"/>
      <c r="AV520" s="246"/>
      <c r="AW520" s="246"/>
      <c r="AX520" s="246"/>
      <c r="AY520" s="246"/>
      <c r="AZ520" s="246"/>
      <c r="BA520" s="246"/>
    </row>
    <row r="521" spans="1:53" x14ac:dyDescent="0.3">
      <c r="A521" s="246">
        <v>211466</v>
      </c>
      <c r="B521" s="246" t="s">
        <v>2163</v>
      </c>
      <c r="C521" s="246" t="s">
        <v>229</v>
      </c>
      <c r="D521" s="246" t="s">
        <v>229</v>
      </c>
      <c r="E521" s="246" t="s">
        <v>229</v>
      </c>
      <c r="F521" s="246" t="s">
        <v>229</v>
      </c>
      <c r="G521" s="246" t="s">
        <v>229</v>
      </c>
      <c r="H521" s="246" t="s">
        <v>227</v>
      </c>
      <c r="I521" s="246" t="s">
        <v>229</v>
      </c>
      <c r="J521" s="246" t="s">
        <v>227</v>
      </c>
      <c r="K521" s="246" t="s">
        <v>229</v>
      </c>
      <c r="L521" s="246" t="s">
        <v>227</v>
      </c>
      <c r="M521" s="246" t="s">
        <v>229</v>
      </c>
      <c r="N521" s="246" t="s">
        <v>229</v>
      </c>
      <c r="O521" s="246" t="s">
        <v>229</v>
      </c>
      <c r="P521" s="246" t="s">
        <v>227</v>
      </c>
      <c r="Q521" s="246" t="s">
        <v>227</v>
      </c>
      <c r="R521" s="246" t="s">
        <v>229</v>
      </c>
      <c r="S521" s="246" t="s">
        <v>229</v>
      </c>
      <c r="T521" s="246" t="s">
        <v>229</v>
      </c>
      <c r="U521" s="246" t="s">
        <v>229</v>
      </c>
      <c r="V521" s="246" t="s">
        <v>229</v>
      </c>
      <c r="W521" s="246" t="s">
        <v>229</v>
      </c>
      <c r="X521" s="246" t="s">
        <v>227</v>
      </c>
      <c r="Y521" s="246" t="s">
        <v>227</v>
      </c>
      <c r="Z521" s="246" t="s">
        <v>229</v>
      </c>
      <c r="AA521" s="246" t="s">
        <v>227</v>
      </c>
      <c r="AB521" s="246" t="s">
        <v>229</v>
      </c>
      <c r="AC521" s="246" t="s">
        <v>229</v>
      </c>
      <c r="AD521" s="246" t="s">
        <v>228</v>
      </c>
      <c r="AE521" s="246" t="s">
        <v>229</v>
      </c>
      <c r="AF521" s="246" t="s">
        <v>229</v>
      </c>
      <c r="AG521" s="246" t="s">
        <v>229</v>
      </c>
      <c r="AH521" s="246" t="s">
        <v>229</v>
      </c>
      <c r="AI521" s="246" t="s">
        <v>228</v>
      </c>
      <c r="AJ521" s="246" t="s">
        <v>229</v>
      </c>
      <c r="AK521" s="246" t="s">
        <v>227</v>
      </c>
      <c r="AL521" s="246" t="s">
        <v>228</v>
      </c>
      <c r="AM521" s="246" t="s">
        <v>228</v>
      </c>
      <c r="AN521" s="246" t="s">
        <v>228</v>
      </c>
      <c r="AO521" s="246" t="s">
        <v>229</v>
      </c>
      <c r="AP521" s="246" t="s">
        <v>228</v>
      </c>
      <c r="AQ521" s="246"/>
      <c r="AR521" s="246"/>
      <c r="AS521" s="246"/>
      <c r="AT521" s="246"/>
      <c r="AU521" s="246"/>
      <c r="AV521" s="246"/>
      <c r="AW521" s="246"/>
      <c r="AX521" s="246"/>
      <c r="AY521" s="246"/>
      <c r="AZ521" s="246"/>
      <c r="BA521" s="246"/>
    </row>
    <row r="522" spans="1:53" x14ac:dyDescent="0.3">
      <c r="A522" s="246">
        <v>211471</v>
      </c>
      <c r="B522" s="246" t="s">
        <v>2163</v>
      </c>
      <c r="C522" s="246" t="s">
        <v>227</v>
      </c>
      <c r="D522" s="246" t="s">
        <v>229</v>
      </c>
      <c r="E522" s="246" t="s">
        <v>227</v>
      </c>
      <c r="F522" s="246" t="s">
        <v>229</v>
      </c>
      <c r="G522" s="246" t="s">
        <v>227</v>
      </c>
      <c r="H522" s="246" t="s">
        <v>227</v>
      </c>
      <c r="I522" s="246" t="s">
        <v>229</v>
      </c>
      <c r="J522" s="246" t="s">
        <v>227</v>
      </c>
      <c r="K522" s="246" t="s">
        <v>227</v>
      </c>
      <c r="L522" s="246" t="s">
        <v>229</v>
      </c>
      <c r="M522" s="246" t="s">
        <v>229</v>
      </c>
      <c r="N522" s="246" t="s">
        <v>229</v>
      </c>
      <c r="O522" s="246" t="s">
        <v>229</v>
      </c>
      <c r="P522" s="246" t="s">
        <v>229</v>
      </c>
      <c r="Q522" s="246" t="s">
        <v>229</v>
      </c>
      <c r="R522" s="246" t="s">
        <v>227</v>
      </c>
      <c r="S522" s="246" t="s">
        <v>227</v>
      </c>
      <c r="T522" s="246" t="s">
        <v>229</v>
      </c>
      <c r="U522" s="246" t="s">
        <v>229</v>
      </c>
      <c r="V522" s="246" t="s">
        <v>229</v>
      </c>
      <c r="W522" s="246" t="s">
        <v>227</v>
      </c>
      <c r="X522" s="246" t="s">
        <v>229</v>
      </c>
      <c r="Y522" s="246" t="s">
        <v>229</v>
      </c>
      <c r="Z522" s="246" t="s">
        <v>229</v>
      </c>
      <c r="AA522" s="246" t="s">
        <v>227</v>
      </c>
      <c r="AB522" s="246" t="s">
        <v>227</v>
      </c>
      <c r="AC522" s="246" t="s">
        <v>229</v>
      </c>
      <c r="AD522" s="246" t="s">
        <v>227</v>
      </c>
      <c r="AE522" s="246" t="s">
        <v>227</v>
      </c>
      <c r="AF522" s="246" t="s">
        <v>229</v>
      </c>
      <c r="AG522" s="246" t="s">
        <v>227</v>
      </c>
      <c r="AH522" s="246" t="s">
        <v>229</v>
      </c>
      <c r="AI522" s="246" t="s">
        <v>228</v>
      </c>
      <c r="AJ522" s="246" t="s">
        <v>227</v>
      </c>
      <c r="AK522" s="246" t="s">
        <v>229</v>
      </c>
      <c r="AL522" s="246" t="s">
        <v>228</v>
      </c>
      <c r="AM522" s="246" t="s">
        <v>229</v>
      </c>
      <c r="AN522" s="246" t="s">
        <v>228</v>
      </c>
      <c r="AO522" s="246" t="s">
        <v>229</v>
      </c>
      <c r="AP522" s="246" t="s">
        <v>228</v>
      </c>
      <c r="AQ522" s="246"/>
      <c r="AR522" s="246"/>
      <c r="AS522" s="246"/>
      <c r="AT522" s="246"/>
      <c r="AU522" s="246"/>
      <c r="AV522" s="246"/>
      <c r="AW522" s="246"/>
      <c r="AX522" s="246"/>
      <c r="AY522" s="246"/>
      <c r="AZ522" s="246"/>
      <c r="BA522" s="246"/>
    </row>
    <row r="523" spans="1:53" x14ac:dyDescent="0.3">
      <c r="A523" s="246">
        <v>211481</v>
      </c>
      <c r="B523" s="246" t="s">
        <v>2163</v>
      </c>
      <c r="C523" s="246" t="s">
        <v>229</v>
      </c>
      <c r="D523" s="246" t="s">
        <v>229</v>
      </c>
      <c r="E523" s="246" t="s">
        <v>229</v>
      </c>
      <c r="F523" s="246" t="s">
        <v>229</v>
      </c>
      <c r="G523" s="246" t="s">
        <v>227</v>
      </c>
      <c r="H523" s="246" t="s">
        <v>227</v>
      </c>
      <c r="I523" s="246" t="s">
        <v>229</v>
      </c>
      <c r="J523" s="246" t="s">
        <v>229</v>
      </c>
      <c r="K523" s="246" t="s">
        <v>229</v>
      </c>
      <c r="L523" s="246" t="s">
        <v>229</v>
      </c>
      <c r="M523" s="246" t="s">
        <v>229</v>
      </c>
      <c r="N523" s="246" t="s">
        <v>229</v>
      </c>
      <c r="O523" s="246" t="s">
        <v>229</v>
      </c>
      <c r="P523" s="246" t="s">
        <v>227</v>
      </c>
      <c r="Q523" s="246" t="s">
        <v>229</v>
      </c>
      <c r="R523" s="246" t="s">
        <v>227</v>
      </c>
      <c r="S523" s="246" t="s">
        <v>229</v>
      </c>
      <c r="T523" s="246" t="s">
        <v>229</v>
      </c>
      <c r="U523" s="246" t="s">
        <v>229</v>
      </c>
      <c r="V523" s="246" t="s">
        <v>229</v>
      </c>
      <c r="W523" s="246" t="s">
        <v>229</v>
      </c>
      <c r="X523" s="246" t="s">
        <v>229</v>
      </c>
      <c r="Y523" s="246" t="s">
        <v>229</v>
      </c>
      <c r="Z523" s="246" t="s">
        <v>229</v>
      </c>
      <c r="AA523" s="246" t="s">
        <v>227</v>
      </c>
      <c r="AB523" s="246" t="s">
        <v>229</v>
      </c>
      <c r="AC523" s="246" t="s">
        <v>229</v>
      </c>
      <c r="AD523" s="246" t="s">
        <v>229</v>
      </c>
      <c r="AE523" s="246" t="s">
        <v>229</v>
      </c>
      <c r="AF523" s="246" t="s">
        <v>229</v>
      </c>
      <c r="AG523" s="246" t="s">
        <v>229</v>
      </c>
      <c r="AH523" s="246" t="s">
        <v>229</v>
      </c>
      <c r="AI523" s="246" t="s">
        <v>227</v>
      </c>
      <c r="AJ523" s="246" t="s">
        <v>229</v>
      </c>
      <c r="AK523" s="246" t="s">
        <v>229</v>
      </c>
      <c r="AL523" s="246" t="s">
        <v>229</v>
      </c>
      <c r="AM523" s="246" t="s">
        <v>229</v>
      </c>
      <c r="AN523" s="246" t="s">
        <v>227</v>
      </c>
      <c r="AO523" s="246" t="s">
        <v>229</v>
      </c>
      <c r="AP523" s="246" t="s">
        <v>229</v>
      </c>
      <c r="AQ523" s="246"/>
      <c r="AR523" s="246"/>
      <c r="AS523" s="246"/>
      <c r="AT523" s="246"/>
      <c r="AU523" s="246"/>
      <c r="AV523" s="246"/>
      <c r="AW523" s="246"/>
      <c r="AX523" s="246"/>
      <c r="AY523" s="246"/>
      <c r="AZ523" s="246"/>
      <c r="BA523" s="246"/>
    </row>
    <row r="524" spans="1:53" x14ac:dyDescent="0.3">
      <c r="A524" s="246">
        <v>211483</v>
      </c>
      <c r="B524" s="246" t="s">
        <v>2163</v>
      </c>
      <c r="C524" s="246" t="s">
        <v>229</v>
      </c>
      <c r="D524" s="246" t="s">
        <v>229</v>
      </c>
      <c r="E524" s="246" t="s">
        <v>229</v>
      </c>
      <c r="F524" s="246" t="s">
        <v>229</v>
      </c>
      <c r="G524" s="246" t="s">
        <v>227</v>
      </c>
      <c r="H524" s="246" t="s">
        <v>227</v>
      </c>
      <c r="I524" s="246" t="s">
        <v>229</v>
      </c>
      <c r="J524" s="246" t="s">
        <v>229</v>
      </c>
      <c r="K524" s="246" t="s">
        <v>229</v>
      </c>
      <c r="L524" s="246" t="s">
        <v>229</v>
      </c>
      <c r="M524" s="246" t="s">
        <v>229</v>
      </c>
      <c r="N524" s="246" t="s">
        <v>229</v>
      </c>
      <c r="O524" s="246" t="s">
        <v>229</v>
      </c>
      <c r="P524" s="246" t="s">
        <v>229</v>
      </c>
      <c r="Q524" s="246" t="s">
        <v>229</v>
      </c>
      <c r="R524" s="246" t="s">
        <v>229</v>
      </c>
      <c r="S524" s="246" t="s">
        <v>229</v>
      </c>
      <c r="T524" s="246" t="s">
        <v>229</v>
      </c>
      <c r="U524" s="246" t="s">
        <v>229</v>
      </c>
      <c r="V524" s="246" t="s">
        <v>229</v>
      </c>
      <c r="W524" s="246" t="s">
        <v>227</v>
      </c>
      <c r="X524" s="246" t="s">
        <v>229</v>
      </c>
      <c r="Y524" s="246" t="s">
        <v>229</v>
      </c>
      <c r="Z524" s="246" t="s">
        <v>229</v>
      </c>
      <c r="AA524" s="246" t="s">
        <v>227</v>
      </c>
      <c r="AB524" s="246" t="s">
        <v>229</v>
      </c>
      <c r="AC524" s="246" t="s">
        <v>229</v>
      </c>
      <c r="AD524" s="246" t="s">
        <v>229</v>
      </c>
      <c r="AE524" s="246" t="s">
        <v>229</v>
      </c>
      <c r="AF524" s="246" t="s">
        <v>227</v>
      </c>
      <c r="AG524" s="246" t="s">
        <v>229</v>
      </c>
      <c r="AH524" s="246" t="s">
        <v>229</v>
      </c>
      <c r="AI524" s="246" t="s">
        <v>227</v>
      </c>
      <c r="AJ524" s="246" t="s">
        <v>227</v>
      </c>
      <c r="AK524" s="246" t="s">
        <v>227</v>
      </c>
      <c r="AL524" s="246" t="s">
        <v>227</v>
      </c>
      <c r="AM524" s="246" t="s">
        <v>227</v>
      </c>
      <c r="AN524" s="246" t="s">
        <v>229</v>
      </c>
      <c r="AO524" s="246" t="s">
        <v>227</v>
      </c>
      <c r="AP524" s="246" t="s">
        <v>229</v>
      </c>
      <c r="AQ524" s="246"/>
      <c r="AR524" s="246"/>
      <c r="AS524" s="246"/>
      <c r="AT524" s="246"/>
      <c r="AU524" s="246"/>
      <c r="AV524" s="246"/>
      <c r="AW524" s="246"/>
      <c r="AX524" s="246"/>
      <c r="AY524" s="246"/>
      <c r="AZ524" s="246"/>
      <c r="BA524" s="246"/>
    </row>
    <row r="525" spans="1:53" x14ac:dyDescent="0.3">
      <c r="A525" s="246">
        <v>211503</v>
      </c>
      <c r="B525" s="246" t="s">
        <v>2163</v>
      </c>
      <c r="C525" s="246" t="s">
        <v>228</v>
      </c>
      <c r="D525" s="246" t="s">
        <v>229</v>
      </c>
      <c r="E525" s="246" t="s">
        <v>229</v>
      </c>
      <c r="F525" s="246" t="s">
        <v>229</v>
      </c>
      <c r="G525" s="246" t="s">
        <v>229</v>
      </c>
      <c r="H525" s="246" t="s">
        <v>228</v>
      </c>
      <c r="I525" s="246" t="s">
        <v>229</v>
      </c>
      <c r="J525" s="246" t="s">
        <v>229</v>
      </c>
      <c r="K525" s="246" t="s">
        <v>229</v>
      </c>
      <c r="L525" s="246" t="s">
        <v>229</v>
      </c>
      <c r="M525" s="246" t="s">
        <v>229</v>
      </c>
      <c r="N525" s="246" t="s">
        <v>229</v>
      </c>
      <c r="O525" s="246" t="s">
        <v>229</v>
      </c>
      <c r="P525" s="246" t="s">
        <v>229</v>
      </c>
      <c r="Q525" s="246" t="s">
        <v>227</v>
      </c>
      <c r="R525" s="246" t="s">
        <v>227</v>
      </c>
      <c r="S525" s="246" t="s">
        <v>227</v>
      </c>
      <c r="T525" s="246" t="s">
        <v>229</v>
      </c>
      <c r="U525" s="246" t="s">
        <v>229</v>
      </c>
      <c r="V525" s="246" t="s">
        <v>229</v>
      </c>
      <c r="W525" s="246" t="s">
        <v>227</v>
      </c>
      <c r="X525" s="246" t="s">
        <v>227</v>
      </c>
      <c r="Y525" s="246" t="s">
        <v>227</v>
      </c>
      <c r="Z525" s="246" t="s">
        <v>227</v>
      </c>
      <c r="AA525" s="246" t="s">
        <v>227</v>
      </c>
      <c r="AB525" s="246" t="s">
        <v>227</v>
      </c>
      <c r="AC525" s="246" t="s">
        <v>227</v>
      </c>
      <c r="AD525" s="246" t="s">
        <v>227</v>
      </c>
      <c r="AE525" s="246" t="s">
        <v>229</v>
      </c>
      <c r="AF525" s="246" t="s">
        <v>227</v>
      </c>
      <c r="AG525" s="246" t="s">
        <v>229</v>
      </c>
      <c r="AH525" s="246" t="s">
        <v>229</v>
      </c>
      <c r="AI525" s="246" t="s">
        <v>227</v>
      </c>
      <c r="AJ525" s="246" t="s">
        <v>229</v>
      </c>
      <c r="AK525" s="246" t="s">
        <v>227</v>
      </c>
      <c r="AL525" s="246" t="s">
        <v>229</v>
      </c>
      <c r="AM525" s="246" t="s">
        <v>229</v>
      </c>
      <c r="AN525" s="246" t="s">
        <v>229</v>
      </c>
      <c r="AO525" s="246" t="s">
        <v>229</v>
      </c>
      <c r="AP525" s="246" t="s">
        <v>227</v>
      </c>
      <c r="AQ525" s="246"/>
      <c r="AR525" s="246"/>
      <c r="AS525" s="246"/>
      <c r="AT525" s="246"/>
      <c r="AU525" s="246"/>
      <c r="AV525" s="246"/>
      <c r="AW525" s="246"/>
      <c r="AX525" s="246"/>
      <c r="AY525" s="246"/>
      <c r="AZ525" s="246"/>
      <c r="BA525" s="246"/>
    </row>
    <row r="526" spans="1:53" x14ac:dyDescent="0.3">
      <c r="A526" s="246">
        <v>211532</v>
      </c>
      <c r="B526" s="246" t="s">
        <v>2163</v>
      </c>
      <c r="C526" s="246" t="s">
        <v>229</v>
      </c>
      <c r="D526" s="246" t="s">
        <v>229</v>
      </c>
      <c r="E526" s="246" t="s">
        <v>229</v>
      </c>
      <c r="F526" s="246" t="s">
        <v>229</v>
      </c>
      <c r="G526" s="246" t="s">
        <v>227</v>
      </c>
      <c r="H526" s="246" t="s">
        <v>227</v>
      </c>
      <c r="I526" s="246" t="s">
        <v>229</v>
      </c>
      <c r="J526" s="246" t="s">
        <v>227</v>
      </c>
      <c r="K526" s="246" t="s">
        <v>229</v>
      </c>
      <c r="L526" s="246" t="s">
        <v>229</v>
      </c>
      <c r="M526" s="246" t="s">
        <v>227</v>
      </c>
      <c r="N526" s="246" t="s">
        <v>227</v>
      </c>
      <c r="O526" s="246" t="s">
        <v>227</v>
      </c>
      <c r="P526" s="246" t="s">
        <v>227</v>
      </c>
      <c r="Q526" s="246" t="s">
        <v>227</v>
      </c>
      <c r="R526" s="246" t="s">
        <v>229</v>
      </c>
      <c r="S526" s="246" t="s">
        <v>229</v>
      </c>
      <c r="T526" s="246" t="s">
        <v>229</v>
      </c>
      <c r="U526" s="246" t="s">
        <v>229</v>
      </c>
      <c r="V526" s="246" t="s">
        <v>229</v>
      </c>
      <c r="W526" s="246" t="s">
        <v>229</v>
      </c>
      <c r="X526" s="246" t="s">
        <v>229</v>
      </c>
      <c r="Y526" s="246" t="s">
        <v>229</v>
      </c>
      <c r="Z526" s="246" t="s">
        <v>229</v>
      </c>
      <c r="AA526" s="246" t="s">
        <v>227</v>
      </c>
      <c r="AB526" s="246" t="s">
        <v>229</v>
      </c>
      <c r="AC526" s="246" t="s">
        <v>229</v>
      </c>
      <c r="AD526" s="246" t="s">
        <v>229</v>
      </c>
      <c r="AE526" s="246" t="s">
        <v>227</v>
      </c>
      <c r="AF526" s="246" t="s">
        <v>229</v>
      </c>
      <c r="AG526" s="246" t="s">
        <v>229</v>
      </c>
      <c r="AH526" s="246" t="s">
        <v>229</v>
      </c>
      <c r="AI526" s="246" t="s">
        <v>229</v>
      </c>
      <c r="AJ526" s="246" t="s">
        <v>229</v>
      </c>
      <c r="AK526" s="246" t="s">
        <v>227</v>
      </c>
      <c r="AL526" s="246" t="s">
        <v>229</v>
      </c>
      <c r="AM526" s="246" t="s">
        <v>227</v>
      </c>
      <c r="AN526" s="246" t="s">
        <v>227</v>
      </c>
      <c r="AO526" s="246" t="s">
        <v>229</v>
      </c>
      <c r="AP526" s="246" t="s">
        <v>227</v>
      </c>
      <c r="AQ526" s="246"/>
      <c r="AR526" s="246"/>
      <c r="AS526" s="246"/>
      <c r="AT526" s="246"/>
      <c r="AU526" s="246"/>
      <c r="AV526" s="246"/>
      <c r="AW526" s="246"/>
      <c r="AX526" s="246"/>
      <c r="AY526" s="246"/>
      <c r="AZ526" s="246"/>
      <c r="BA526" s="246"/>
    </row>
    <row r="527" spans="1:53" x14ac:dyDescent="0.3">
      <c r="A527" s="246">
        <v>211533</v>
      </c>
      <c r="B527" s="246" t="s">
        <v>2163</v>
      </c>
      <c r="C527" s="246" t="s">
        <v>227</v>
      </c>
      <c r="D527" s="246" t="s">
        <v>229</v>
      </c>
      <c r="E527" s="246" t="s">
        <v>229</v>
      </c>
      <c r="F527" s="246" t="s">
        <v>229</v>
      </c>
      <c r="G527" s="246" t="s">
        <v>227</v>
      </c>
      <c r="H527" s="246" t="s">
        <v>228</v>
      </c>
      <c r="I527" s="246" t="s">
        <v>229</v>
      </c>
      <c r="J527" s="246" t="s">
        <v>229</v>
      </c>
      <c r="K527" s="246" t="s">
        <v>229</v>
      </c>
      <c r="L527" s="246" t="s">
        <v>229</v>
      </c>
      <c r="M527" s="246" t="s">
        <v>229</v>
      </c>
      <c r="N527" s="246" t="s">
        <v>229</v>
      </c>
      <c r="O527" s="246" t="s">
        <v>229</v>
      </c>
      <c r="P527" s="246" t="s">
        <v>227</v>
      </c>
      <c r="Q527" s="246" t="s">
        <v>227</v>
      </c>
      <c r="R527" s="246" t="s">
        <v>229</v>
      </c>
      <c r="S527" s="246" t="s">
        <v>229</v>
      </c>
      <c r="T527" s="246" t="s">
        <v>229</v>
      </c>
      <c r="U527" s="246" t="s">
        <v>229</v>
      </c>
      <c r="V527" s="246" t="s">
        <v>229</v>
      </c>
      <c r="W527" s="246" t="s">
        <v>229</v>
      </c>
      <c r="X527" s="246" t="s">
        <v>229</v>
      </c>
      <c r="Y527" s="246" t="s">
        <v>229</v>
      </c>
      <c r="Z527" s="246" t="s">
        <v>229</v>
      </c>
      <c r="AA527" s="246" t="s">
        <v>227</v>
      </c>
      <c r="AB527" s="246" t="s">
        <v>227</v>
      </c>
      <c r="AC527" s="246" t="s">
        <v>227</v>
      </c>
      <c r="AD527" s="246" t="s">
        <v>227</v>
      </c>
      <c r="AE527" s="246" t="s">
        <v>229</v>
      </c>
      <c r="AF527" s="246" t="s">
        <v>227</v>
      </c>
      <c r="AG527" s="246" t="s">
        <v>227</v>
      </c>
      <c r="AH527" s="246" t="s">
        <v>229</v>
      </c>
      <c r="AI527" s="246" t="s">
        <v>228</v>
      </c>
      <c r="AJ527" s="246" t="s">
        <v>228</v>
      </c>
      <c r="AK527" s="246" t="s">
        <v>228</v>
      </c>
      <c r="AL527" s="246" t="s">
        <v>227</v>
      </c>
      <c r="AM527" s="246" t="s">
        <v>229</v>
      </c>
      <c r="AN527" s="246" t="s">
        <v>227</v>
      </c>
      <c r="AO527" s="246" t="s">
        <v>227</v>
      </c>
      <c r="AP527" s="246" t="s">
        <v>229</v>
      </c>
      <c r="AQ527" s="246"/>
      <c r="AR527" s="246"/>
      <c r="AS527" s="246"/>
      <c r="AT527" s="246"/>
      <c r="AU527" s="246"/>
      <c r="AV527" s="246"/>
      <c r="AW527" s="246"/>
      <c r="AX527" s="246"/>
      <c r="AY527" s="246"/>
      <c r="AZ527" s="246"/>
      <c r="BA527" s="246"/>
    </row>
    <row r="528" spans="1:53" x14ac:dyDescent="0.3">
      <c r="A528" s="246">
        <v>211543</v>
      </c>
      <c r="B528" s="246" t="s">
        <v>2163</v>
      </c>
      <c r="C528" s="246" t="s">
        <v>227</v>
      </c>
      <c r="D528" s="246" t="s">
        <v>229</v>
      </c>
      <c r="E528" s="246" t="s">
        <v>229</v>
      </c>
      <c r="F528" s="246" t="s">
        <v>227</v>
      </c>
      <c r="G528" s="246" t="s">
        <v>227</v>
      </c>
      <c r="H528" s="246" t="s">
        <v>229</v>
      </c>
      <c r="I528" s="246" t="s">
        <v>229</v>
      </c>
      <c r="J528" s="246" t="s">
        <v>227</v>
      </c>
      <c r="K528" s="246" t="s">
        <v>229</v>
      </c>
      <c r="L528" s="246" t="s">
        <v>229</v>
      </c>
      <c r="M528" s="246" t="s">
        <v>229</v>
      </c>
      <c r="N528" s="246" t="s">
        <v>229</v>
      </c>
      <c r="O528" s="246" t="s">
        <v>229</v>
      </c>
      <c r="P528" s="246" t="s">
        <v>229</v>
      </c>
      <c r="Q528" s="246" t="s">
        <v>227</v>
      </c>
      <c r="R528" s="246" t="s">
        <v>227</v>
      </c>
      <c r="S528" s="246" t="s">
        <v>227</v>
      </c>
      <c r="T528" s="246" t="s">
        <v>229</v>
      </c>
      <c r="U528" s="246" t="s">
        <v>229</v>
      </c>
      <c r="V528" s="246" t="s">
        <v>229</v>
      </c>
      <c r="W528" s="246" t="s">
        <v>229</v>
      </c>
      <c r="X528" s="246" t="s">
        <v>229</v>
      </c>
      <c r="Y528" s="246" t="s">
        <v>229</v>
      </c>
      <c r="Z528" s="246" t="s">
        <v>229</v>
      </c>
      <c r="AA528" s="246" t="s">
        <v>227</v>
      </c>
      <c r="AB528" s="246" t="s">
        <v>227</v>
      </c>
      <c r="AC528" s="246" t="s">
        <v>229</v>
      </c>
      <c r="AD528" s="246" t="s">
        <v>227</v>
      </c>
      <c r="AE528" s="246" t="s">
        <v>229</v>
      </c>
      <c r="AF528" s="246" t="s">
        <v>227</v>
      </c>
      <c r="AG528" s="246" t="s">
        <v>227</v>
      </c>
      <c r="AH528" s="246" t="s">
        <v>227</v>
      </c>
      <c r="AI528" s="246" t="s">
        <v>229</v>
      </c>
      <c r="AJ528" s="246" t="s">
        <v>229</v>
      </c>
      <c r="AK528" s="246" t="s">
        <v>229</v>
      </c>
      <c r="AL528" s="246" t="s">
        <v>229</v>
      </c>
      <c r="AM528" s="246" t="s">
        <v>229</v>
      </c>
      <c r="AN528" s="246" t="s">
        <v>229</v>
      </c>
      <c r="AO528" s="246" t="s">
        <v>229</v>
      </c>
      <c r="AP528" s="246" t="s">
        <v>229</v>
      </c>
      <c r="AQ528" s="246"/>
      <c r="AR528" s="246"/>
      <c r="AS528" s="246"/>
      <c r="AT528" s="246"/>
      <c r="AU528" s="246"/>
      <c r="AV528" s="246"/>
      <c r="AW528" s="246"/>
      <c r="AX528" s="246"/>
      <c r="AY528" s="246"/>
      <c r="AZ528" s="246"/>
      <c r="BA528" s="246"/>
    </row>
    <row r="529" spans="1:53" x14ac:dyDescent="0.3">
      <c r="A529" s="246">
        <v>211545</v>
      </c>
      <c r="B529" s="246" t="s">
        <v>2163</v>
      </c>
      <c r="C529" s="246" t="s">
        <v>229</v>
      </c>
      <c r="D529" s="246" t="s">
        <v>229</v>
      </c>
      <c r="E529" s="246" t="s">
        <v>229</v>
      </c>
      <c r="F529" s="246" t="s">
        <v>229</v>
      </c>
      <c r="G529" s="246" t="s">
        <v>229</v>
      </c>
      <c r="H529" s="246" t="s">
        <v>229</v>
      </c>
      <c r="I529" s="246" t="s">
        <v>229</v>
      </c>
      <c r="J529" s="246" t="s">
        <v>229</v>
      </c>
      <c r="K529" s="246" t="s">
        <v>229</v>
      </c>
      <c r="L529" s="246" t="s">
        <v>227</v>
      </c>
      <c r="M529" s="246" t="s">
        <v>229</v>
      </c>
      <c r="N529" s="246" t="s">
        <v>229</v>
      </c>
      <c r="O529" s="246" t="s">
        <v>229</v>
      </c>
      <c r="P529" s="246" t="s">
        <v>227</v>
      </c>
      <c r="Q529" s="246" t="s">
        <v>229</v>
      </c>
      <c r="R529" s="246" t="s">
        <v>229</v>
      </c>
      <c r="S529" s="246" t="s">
        <v>229</v>
      </c>
      <c r="T529" s="246" t="s">
        <v>229</v>
      </c>
      <c r="U529" s="246" t="s">
        <v>229</v>
      </c>
      <c r="V529" s="246" t="s">
        <v>229</v>
      </c>
      <c r="W529" s="246" t="s">
        <v>229</v>
      </c>
      <c r="X529" s="246" t="s">
        <v>229</v>
      </c>
      <c r="Y529" s="246" t="s">
        <v>227</v>
      </c>
      <c r="Z529" s="246" t="s">
        <v>229</v>
      </c>
      <c r="AA529" s="246" t="s">
        <v>227</v>
      </c>
      <c r="AB529" s="246" t="s">
        <v>229</v>
      </c>
      <c r="AC529" s="246" t="s">
        <v>227</v>
      </c>
      <c r="AD529" s="246" t="s">
        <v>227</v>
      </c>
      <c r="AE529" s="246" t="s">
        <v>229</v>
      </c>
      <c r="AF529" s="246" t="s">
        <v>227</v>
      </c>
      <c r="AG529" s="246" t="s">
        <v>229</v>
      </c>
      <c r="AH529" s="246" t="s">
        <v>228</v>
      </c>
      <c r="AI529" s="246" t="s">
        <v>228</v>
      </c>
      <c r="AJ529" s="246" t="s">
        <v>229</v>
      </c>
      <c r="AK529" s="246" t="s">
        <v>228</v>
      </c>
      <c r="AL529" s="246" t="s">
        <v>228</v>
      </c>
      <c r="AM529" s="246" t="s">
        <v>228</v>
      </c>
      <c r="AN529" s="246" t="s">
        <v>228</v>
      </c>
      <c r="AO529" s="246" t="s">
        <v>229</v>
      </c>
      <c r="AP529" s="246" t="s">
        <v>229</v>
      </c>
      <c r="AQ529" s="246"/>
      <c r="AR529" s="246"/>
      <c r="AS529" s="246"/>
      <c r="AT529" s="246"/>
      <c r="AU529" s="246"/>
      <c r="AV529" s="246"/>
      <c r="AW529" s="246"/>
      <c r="AX529" s="246"/>
      <c r="AY529" s="246"/>
      <c r="AZ529" s="246"/>
      <c r="BA529" s="246"/>
    </row>
    <row r="530" spans="1:53" x14ac:dyDescent="0.3">
      <c r="A530" s="246">
        <v>211546</v>
      </c>
      <c r="B530" s="246" t="s">
        <v>2163</v>
      </c>
      <c r="C530" s="246" t="s">
        <v>227</v>
      </c>
      <c r="D530" s="246" t="s">
        <v>229</v>
      </c>
      <c r="E530" s="246" t="s">
        <v>227</v>
      </c>
      <c r="F530" s="246" t="s">
        <v>229</v>
      </c>
      <c r="G530" s="246" t="s">
        <v>227</v>
      </c>
      <c r="H530" s="246" t="s">
        <v>229</v>
      </c>
      <c r="I530" s="246" t="s">
        <v>229</v>
      </c>
      <c r="J530" s="246" t="s">
        <v>227</v>
      </c>
      <c r="K530" s="246" t="s">
        <v>229</v>
      </c>
      <c r="L530" s="246" t="s">
        <v>227</v>
      </c>
      <c r="M530" s="246" t="s">
        <v>227</v>
      </c>
      <c r="N530" s="246" t="s">
        <v>229</v>
      </c>
      <c r="O530" s="246" t="s">
        <v>229</v>
      </c>
      <c r="P530" s="246" t="s">
        <v>227</v>
      </c>
      <c r="Q530" s="246" t="s">
        <v>229</v>
      </c>
      <c r="R530" s="246" t="s">
        <v>227</v>
      </c>
      <c r="S530" s="246" t="s">
        <v>227</v>
      </c>
      <c r="T530" s="246" t="s">
        <v>229</v>
      </c>
      <c r="U530" s="246" t="s">
        <v>229</v>
      </c>
      <c r="V530" s="246" t="s">
        <v>229</v>
      </c>
      <c r="W530" s="246" t="s">
        <v>227</v>
      </c>
      <c r="X530" s="246" t="s">
        <v>227</v>
      </c>
      <c r="Y530" s="246" t="s">
        <v>227</v>
      </c>
      <c r="Z530" s="246" t="s">
        <v>227</v>
      </c>
      <c r="AA530" s="246" t="s">
        <v>227</v>
      </c>
      <c r="AB530" s="246" t="s">
        <v>229</v>
      </c>
      <c r="AC530" s="246" t="s">
        <v>229</v>
      </c>
      <c r="AD530" s="246" t="s">
        <v>227</v>
      </c>
      <c r="AE530" s="246" t="s">
        <v>229</v>
      </c>
      <c r="AF530" s="246" t="s">
        <v>227</v>
      </c>
      <c r="AG530" s="246" t="s">
        <v>229</v>
      </c>
      <c r="AH530" s="246" t="s">
        <v>229</v>
      </c>
      <c r="AI530" s="246" t="s">
        <v>229</v>
      </c>
      <c r="AJ530" s="246" t="s">
        <v>229</v>
      </c>
      <c r="AK530" s="246" t="s">
        <v>229</v>
      </c>
      <c r="AL530" s="246" t="s">
        <v>228</v>
      </c>
      <c r="AM530" s="246" t="s">
        <v>228</v>
      </c>
      <c r="AN530" s="246" t="s">
        <v>228</v>
      </c>
      <c r="AO530" s="246" t="s">
        <v>228</v>
      </c>
      <c r="AP530" s="246" t="s">
        <v>228</v>
      </c>
      <c r="AQ530" s="246"/>
      <c r="AR530" s="246"/>
      <c r="AS530" s="246"/>
      <c r="AT530" s="246"/>
      <c r="AU530" s="246"/>
      <c r="AV530" s="246"/>
      <c r="AW530" s="246"/>
      <c r="AX530" s="246"/>
      <c r="AY530" s="246"/>
      <c r="AZ530" s="246"/>
      <c r="BA530" s="246"/>
    </row>
    <row r="531" spans="1:53" x14ac:dyDescent="0.3">
      <c r="A531" s="246">
        <v>211550</v>
      </c>
      <c r="B531" s="246" t="s">
        <v>2163</v>
      </c>
      <c r="C531" s="246" t="s">
        <v>229</v>
      </c>
      <c r="D531" s="246" t="s">
        <v>229</v>
      </c>
      <c r="E531" s="246" t="s">
        <v>229</v>
      </c>
      <c r="F531" s="246" t="s">
        <v>229</v>
      </c>
      <c r="G531" s="246" t="s">
        <v>229</v>
      </c>
      <c r="H531" s="246" t="s">
        <v>229</v>
      </c>
      <c r="I531" s="246" t="s">
        <v>229</v>
      </c>
      <c r="J531" s="246" t="s">
        <v>229</v>
      </c>
      <c r="K531" s="246" t="s">
        <v>229</v>
      </c>
      <c r="L531" s="246" t="s">
        <v>229</v>
      </c>
      <c r="M531" s="246" t="s">
        <v>229</v>
      </c>
      <c r="N531" s="246" t="s">
        <v>229</v>
      </c>
      <c r="O531" s="246" t="s">
        <v>229</v>
      </c>
      <c r="P531" s="246" t="s">
        <v>229</v>
      </c>
      <c r="Q531" s="246" t="s">
        <v>229</v>
      </c>
      <c r="R531" s="246" t="s">
        <v>229</v>
      </c>
      <c r="S531" s="246" t="s">
        <v>229</v>
      </c>
      <c r="T531" s="246" t="s">
        <v>229</v>
      </c>
      <c r="U531" s="246" t="s">
        <v>229</v>
      </c>
      <c r="V531" s="246" t="s">
        <v>229</v>
      </c>
      <c r="W531" s="246" t="s">
        <v>229</v>
      </c>
      <c r="X531" s="246" t="s">
        <v>229</v>
      </c>
      <c r="Y531" s="246" t="s">
        <v>229</v>
      </c>
      <c r="Z531" s="246" t="s">
        <v>229</v>
      </c>
      <c r="AA531" s="246" t="s">
        <v>229</v>
      </c>
      <c r="AB531" s="246" t="s">
        <v>229</v>
      </c>
      <c r="AC531" s="246" t="s">
        <v>229</v>
      </c>
      <c r="AD531" s="246" t="s">
        <v>229</v>
      </c>
      <c r="AE531" s="246" t="s">
        <v>229</v>
      </c>
      <c r="AF531" s="246" t="s">
        <v>229</v>
      </c>
      <c r="AG531" s="246" t="s">
        <v>229</v>
      </c>
      <c r="AH531" s="246" t="s">
        <v>229</v>
      </c>
      <c r="AI531" s="246" t="s">
        <v>227</v>
      </c>
      <c r="AJ531" s="246" t="s">
        <v>229</v>
      </c>
      <c r="AK531" s="246" t="s">
        <v>227</v>
      </c>
      <c r="AL531" s="246" t="s">
        <v>229</v>
      </c>
      <c r="AM531" s="246" t="s">
        <v>229</v>
      </c>
      <c r="AN531" s="246" t="s">
        <v>228</v>
      </c>
      <c r="AO531" s="246" t="s">
        <v>228</v>
      </c>
      <c r="AP531" s="246" t="s">
        <v>228</v>
      </c>
      <c r="AQ531" s="246"/>
      <c r="AR531" s="246"/>
      <c r="AS531" s="246"/>
      <c r="AT531" s="246"/>
      <c r="AU531" s="246"/>
      <c r="AV531" s="246"/>
      <c r="AW531" s="246"/>
      <c r="AX531" s="246"/>
      <c r="AY531" s="246"/>
      <c r="AZ531" s="246"/>
      <c r="BA531" s="246"/>
    </row>
    <row r="532" spans="1:53" x14ac:dyDescent="0.3">
      <c r="A532" s="246">
        <v>211551</v>
      </c>
      <c r="B532" s="246" t="s">
        <v>2163</v>
      </c>
      <c r="C532" s="246" t="s">
        <v>227</v>
      </c>
      <c r="D532" s="246" t="s">
        <v>229</v>
      </c>
      <c r="E532" s="246" t="s">
        <v>229</v>
      </c>
      <c r="F532" s="246" t="s">
        <v>227</v>
      </c>
      <c r="G532" s="246" t="s">
        <v>227</v>
      </c>
      <c r="H532" s="246" t="s">
        <v>229</v>
      </c>
      <c r="I532" s="246" t="s">
        <v>227</v>
      </c>
      <c r="J532" s="246" t="s">
        <v>227</v>
      </c>
      <c r="K532" s="246" t="s">
        <v>229</v>
      </c>
      <c r="L532" s="246" t="s">
        <v>229</v>
      </c>
      <c r="M532" s="246" t="s">
        <v>229</v>
      </c>
      <c r="N532" s="246" t="s">
        <v>229</v>
      </c>
      <c r="O532" s="246" t="s">
        <v>229</v>
      </c>
      <c r="P532" s="246" t="s">
        <v>229</v>
      </c>
      <c r="Q532" s="246" t="s">
        <v>229</v>
      </c>
      <c r="R532" s="246" t="s">
        <v>227</v>
      </c>
      <c r="S532" s="246" t="s">
        <v>227</v>
      </c>
      <c r="T532" s="246" t="s">
        <v>229</v>
      </c>
      <c r="U532" s="246" t="s">
        <v>229</v>
      </c>
      <c r="V532" s="246" t="s">
        <v>229</v>
      </c>
      <c r="W532" s="246" t="s">
        <v>229</v>
      </c>
      <c r="X532" s="246" t="s">
        <v>229</v>
      </c>
      <c r="Y532" s="246" t="s">
        <v>227</v>
      </c>
      <c r="Z532" s="246" t="s">
        <v>229</v>
      </c>
      <c r="AA532" s="246" t="s">
        <v>229</v>
      </c>
      <c r="AB532" s="246" t="s">
        <v>227</v>
      </c>
      <c r="AC532" s="246" t="s">
        <v>229</v>
      </c>
      <c r="AD532" s="246" t="s">
        <v>229</v>
      </c>
      <c r="AE532" s="246" t="s">
        <v>227</v>
      </c>
      <c r="AF532" s="246" t="s">
        <v>227</v>
      </c>
      <c r="AG532" s="246" t="s">
        <v>229</v>
      </c>
      <c r="AH532" s="246" t="s">
        <v>227</v>
      </c>
      <c r="AI532" s="246" t="s">
        <v>227</v>
      </c>
      <c r="AJ532" s="246" t="s">
        <v>227</v>
      </c>
      <c r="AK532" s="246" t="s">
        <v>227</v>
      </c>
      <c r="AL532" s="246" t="s">
        <v>229</v>
      </c>
      <c r="AM532" s="246" t="s">
        <v>229</v>
      </c>
      <c r="AN532" s="246" t="s">
        <v>229</v>
      </c>
      <c r="AO532" s="246" t="s">
        <v>229</v>
      </c>
      <c r="AP532" s="246" t="s">
        <v>229</v>
      </c>
      <c r="AQ532" s="246"/>
      <c r="AR532" s="246"/>
      <c r="AS532" s="246"/>
      <c r="AT532" s="246"/>
      <c r="AU532" s="246"/>
      <c r="AV532" s="246"/>
      <c r="AW532" s="246"/>
      <c r="AX532" s="246"/>
      <c r="AY532" s="246"/>
      <c r="AZ532" s="246"/>
      <c r="BA532" s="246"/>
    </row>
    <row r="533" spans="1:53" x14ac:dyDescent="0.3">
      <c r="A533" s="246">
        <v>211556</v>
      </c>
      <c r="B533" s="246" t="s">
        <v>2163</v>
      </c>
      <c r="C533" s="246" t="s">
        <v>229</v>
      </c>
      <c r="D533" s="246" t="s">
        <v>229</v>
      </c>
      <c r="E533" s="246" t="s">
        <v>229</v>
      </c>
      <c r="F533" s="246" t="s">
        <v>229</v>
      </c>
      <c r="G533" s="246" t="s">
        <v>227</v>
      </c>
      <c r="H533" s="246" t="s">
        <v>227</v>
      </c>
      <c r="I533" s="246" t="s">
        <v>229</v>
      </c>
      <c r="J533" s="246" t="s">
        <v>229</v>
      </c>
      <c r="K533" s="246" t="s">
        <v>229</v>
      </c>
      <c r="L533" s="246" t="s">
        <v>229</v>
      </c>
      <c r="M533" s="246" t="s">
        <v>229</v>
      </c>
      <c r="N533" s="246" t="s">
        <v>229</v>
      </c>
      <c r="O533" s="246" t="s">
        <v>229</v>
      </c>
      <c r="P533" s="246" t="s">
        <v>229</v>
      </c>
      <c r="Q533" s="246" t="s">
        <v>229</v>
      </c>
      <c r="R533" s="246" t="s">
        <v>229</v>
      </c>
      <c r="S533" s="246" t="s">
        <v>227</v>
      </c>
      <c r="T533" s="246" t="s">
        <v>229</v>
      </c>
      <c r="U533" s="246" t="s">
        <v>229</v>
      </c>
      <c r="V533" s="246" t="s">
        <v>229</v>
      </c>
      <c r="W533" s="246" t="s">
        <v>229</v>
      </c>
      <c r="X533" s="246" t="s">
        <v>229</v>
      </c>
      <c r="Y533" s="246" t="s">
        <v>229</v>
      </c>
      <c r="Z533" s="246" t="s">
        <v>229</v>
      </c>
      <c r="AA533" s="246" t="s">
        <v>229</v>
      </c>
      <c r="AB533" s="246" t="s">
        <v>229</v>
      </c>
      <c r="AC533" s="246" t="s">
        <v>229</v>
      </c>
      <c r="AD533" s="246" t="s">
        <v>229</v>
      </c>
      <c r="AE533" s="246" t="s">
        <v>227</v>
      </c>
      <c r="AF533" s="246" t="s">
        <v>229</v>
      </c>
      <c r="AG533" s="246" t="s">
        <v>229</v>
      </c>
      <c r="AH533" s="246" t="s">
        <v>229</v>
      </c>
      <c r="AI533" s="246" t="s">
        <v>229</v>
      </c>
      <c r="AJ533" s="246" t="s">
        <v>229</v>
      </c>
      <c r="AK533" s="246" t="s">
        <v>229</v>
      </c>
      <c r="AL533" s="246" t="s">
        <v>229</v>
      </c>
      <c r="AM533" s="246" t="s">
        <v>229</v>
      </c>
      <c r="AN533" s="246" t="s">
        <v>229</v>
      </c>
      <c r="AO533" s="246" t="s">
        <v>229</v>
      </c>
      <c r="AP533" s="246" t="s">
        <v>229</v>
      </c>
      <c r="AQ533" s="246"/>
      <c r="AR533" s="246"/>
      <c r="AS533" s="246"/>
      <c r="AT533" s="246"/>
      <c r="AU533" s="246"/>
      <c r="AV533" s="246"/>
      <c r="AW533" s="246"/>
      <c r="AX533" s="246"/>
      <c r="AY533" s="246"/>
      <c r="AZ533" s="246"/>
      <c r="BA533" s="246"/>
    </row>
    <row r="534" spans="1:53" x14ac:dyDescent="0.3">
      <c r="A534" s="246">
        <v>211561</v>
      </c>
      <c r="B534" s="246" t="s">
        <v>2163</v>
      </c>
      <c r="C534" s="246" t="s">
        <v>227</v>
      </c>
      <c r="D534" s="246" t="s">
        <v>229</v>
      </c>
      <c r="E534" s="246" t="s">
        <v>227</v>
      </c>
      <c r="F534" s="246" t="s">
        <v>227</v>
      </c>
      <c r="G534" s="246" t="s">
        <v>229</v>
      </c>
      <c r="H534" s="246" t="s">
        <v>229</v>
      </c>
      <c r="I534" s="246" t="s">
        <v>229</v>
      </c>
      <c r="J534" s="246" t="s">
        <v>229</v>
      </c>
      <c r="K534" s="246" t="s">
        <v>229</v>
      </c>
      <c r="L534" s="246" t="s">
        <v>229</v>
      </c>
      <c r="M534" s="246" t="s">
        <v>227</v>
      </c>
      <c r="N534" s="246" t="s">
        <v>227</v>
      </c>
      <c r="O534" s="246" t="s">
        <v>229</v>
      </c>
      <c r="P534" s="246" t="s">
        <v>229</v>
      </c>
      <c r="Q534" s="246" t="s">
        <v>229</v>
      </c>
      <c r="R534" s="246" t="s">
        <v>229</v>
      </c>
      <c r="S534" s="246" t="s">
        <v>229</v>
      </c>
      <c r="T534" s="246" t="s">
        <v>229</v>
      </c>
      <c r="U534" s="246" t="s">
        <v>229</v>
      </c>
      <c r="V534" s="246" t="s">
        <v>229</v>
      </c>
      <c r="W534" s="246" t="s">
        <v>229</v>
      </c>
      <c r="X534" s="246" t="s">
        <v>227</v>
      </c>
      <c r="Y534" s="246" t="s">
        <v>228</v>
      </c>
      <c r="Z534" s="246" t="s">
        <v>229</v>
      </c>
      <c r="AA534" s="246" t="s">
        <v>227</v>
      </c>
      <c r="AB534" s="246" t="s">
        <v>229</v>
      </c>
      <c r="AC534" s="246" t="s">
        <v>229</v>
      </c>
      <c r="AD534" s="246" t="s">
        <v>229</v>
      </c>
      <c r="AE534" s="246" t="s">
        <v>228</v>
      </c>
      <c r="AF534" s="246" t="s">
        <v>227</v>
      </c>
      <c r="AG534" s="246" t="s">
        <v>229</v>
      </c>
      <c r="AH534" s="246" t="s">
        <v>227</v>
      </c>
      <c r="AI534" s="246" t="s">
        <v>227</v>
      </c>
      <c r="AJ534" s="246" t="s">
        <v>229</v>
      </c>
      <c r="AK534" s="246" t="s">
        <v>229</v>
      </c>
      <c r="AL534" s="246" t="s">
        <v>229</v>
      </c>
      <c r="AM534" s="246" t="s">
        <v>227</v>
      </c>
      <c r="AN534" s="246" t="s">
        <v>227</v>
      </c>
      <c r="AO534" s="246" t="s">
        <v>229</v>
      </c>
      <c r="AP534" s="246" t="s">
        <v>229</v>
      </c>
      <c r="AQ534" s="246"/>
      <c r="AR534" s="246"/>
      <c r="AS534" s="246"/>
      <c r="AT534" s="246"/>
      <c r="AU534" s="246"/>
      <c r="AV534" s="246"/>
      <c r="AW534" s="246"/>
      <c r="AX534" s="246"/>
      <c r="AY534" s="246"/>
      <c r="AZ534" s="246"/>
      <c r="BA534" s="246"/>
    </row>
    <row r="535" spans="1:53" x14ac:dyDescent="0.3">
      <c r="A535" s="246">
        <v>211563</v>
      </c>
      <c r="B535" s="246" t="s">
        <v>2163</v>
      </c>
      <c r="C535" s="246" t="s">
        <v>229</v>
      </c>
      <c r="D535" s="246" t="s">
        <v>229</v>
      </c>
      <c r="E535" s="246" t="s">
        <v>229</v>
      </c>
      <c r="F535" s="246" t="s">
        <v>229</v>
      </c>
      <c r="G535" s="246" t="s">
        <v>227</v>
      </c>
      <c r="H535" s="246" t="s">
        <v>227</v>
      </c>
      <c r="I535" s="246" t="s">
        <v>229</v>
      </c>
      <c r="J535" s="246" t="s">
        <v>227</v>
      </c>
      <c r="K535" s="246" t="s">
        <v>229</v>
      </c>
      <c r="L535" s="246" t="s">
        <v>229</v>
      </c>
      <c r="M535" s="246" t="s">
        <v>227</v>
      </c>
      <c r="N535" s="246" t="s">
        <v>227</v>
      </c>
      <c r="O535" s="246" t="s">
        <v>227</v>
      </c>
      <c r="P535" s="246" t="s">
        <v>229</v>
      </c>
      <c r="Q535" s="246" t="s">
        <v>227</v>
      </c>
      <c r="R535" s="246" t="s">
        <v>227</v>
      </c>
      <c r="S535" s="246" t="s">
        <v>229</v>
      </c>
      <c r="T535" s="246" t="s">
        <v>229</v>
      </c>
      <c r="U535" s="246" t="s">
        <v>229</v>
      </c>
      <c r="V535" s="246" t="s">
        <v>229</v>
      </c>
      <c r="W535" s="246" t="s">
        <v>229</v>
      </c>
      <c r="X535" s="246" t="s">
        <v>227</v>
      </c>
      <c r="Y535" s="246" t="s">
        <v>229</v>
      </c>
      <c r="Z535" s="246" t="s">
        <v>229</v>
      </c>
      <c r="AA535" s="246" t="s">
        <v>229</v>
      </c>
      <c r="AB535" s="246" t="s">
        <v>229</v>
      </c>
      <c r="AC535" s="246" t="s">
        <v>229</v>
      </c>
      <c r="AD535" s="246" t="s">
        <v>229</v>
      </c>
      <c r="AE535" s="246" t="s">
        <v>229</v>
      </c>
      <c r="AF535" s="246" t="s">
        <v>229</v>
      </c>
      <c r="AG535" s="246" t="s">
        <v>229</v>
      </c>
      <c r="AH535" s="246" t="s">
        <v>229</v>
      </c>
      <c r="AI535" s="246" t="s">
        <v>227</v>
      </c>
      <c r="AJ535" s="246" t="s">
        <v>229</v>
      </c>
      <c r="AK535" s="246" t="s">
        <v>227</v>
      </c>
      <c r="AL535" s="246" t="s">
        <v>229</v>
      </c>
      <c r="AM535" s="246" t="s">
        <v>229</v>
      </c>
      <c r="AN535" s="246" t="s">
        <v>229</v>
      </c>
      <c r="AO535" s="246" t="s">
        <v>229</v>
      </c>
      <c r="AP535" s="246" t="s">
        <v>227</v>
      </c>
      <c r="AQ535" s="246"/>
      <c r="AR535" s="246"/>
      <c r="AS535" s="246"/>
      <c r="AT535" s="246"/>
      <c r="AU535" s="246"/>
      <c r="AV535" s="246"/>
      <c r="AW535" s="246"/>
      <c r="AX535" s="246"/>
      <c r="AY535" s="246"/>
      <c r="AZ535" s="246"/>
      <c r="BA535" s="246"/>
    </row>
    <row r="536" spans="1:53" x14ac:dyDescent="0.3">
      <c r="A536" s="246">
        <v>211565</v>
      </c>
      <c r="B536" s="246" t="s">
        <v>2163</v>
      </c>
      <c r="C536" s="246" t="s">
        <v>229</v>
      </c>
      <c r="D536" s="246" t="s">
        <v>229</v>
      </c>
      <c r="E536" s="246" t="s">
        <v>229</v>
      </c>
      <c r="F536" s="246" t="s">
        <v>229</v>
      </c>
      <c r="G536" s="246" t="s">
        <v>227</v>
      </c>
      <c r="H536" s="246" t="s">
        <v>229</v>
      </c>
      <c r="I536" s="246" t="s">
        <v>229</v>
      </c>
      <c r="J536" s="246" t="s">
        <v>227</v>
      </c>
      <c r="K536" s="246" t="s">
        <v>227</v>
      </c>
      <c r="L536" s="246" t="s">
        <v>229</v>
      </c>
      <c r="M536" s="246" t="s">
        <v>229</v>
      </c>
      <c r="N536" s="246" t="s">
        <v>227</v>
      </c>
      <c r="O536" s="246" t="s">
        <v>229</v>
      </c>
      <c r="P536" s="246" t="s">
        <v>229</v>
      </c>
      <c r="Q536" s="246" t="s">
        <v>229</v>
      </c>
      <c r="R536" s="246" t="s">
        <v>227</v>
      </c>
      <c r="S536" s="246" t="s">
        <v>227</v>
      </c>
      <c r="T536" s="246" t="s">
        <v>229</v>
      </c>
      <c r="U536" s="246" t="s">
        <v>229</v>
      </c>
      <c r="V536" s="246" t="s">
        <v>229</v>
      </c>
      <c r="W536" s="246" t="s">
        <v>229</v>
      </c>
      <c r="X536" s="246" t="s">
        <v>229</v>
      </c>
      <c r="Y536" s="246" t="s">
        <v>227</v>
      </c>
      <c r="Z536" s="246" t="s">
        <v>227</v>
      </c>
      <c r="AA536" s="246" t="s">
        <v>227</v>
      </c>
      <c r="AB536" s="246" t="s">
        <v>229</v>
      </c>
      <c r="AC536" s="246" t="s">
        <v>229</v>
      </c>
      <c r="AD536" s="246" t="s">
        <v>229</v>
      </c>
      <c r="AE536" s="246" t="s">
        <v>229</v>
      </c>
      <c r="AF536" s="246" t="s">
        <v>227</v>
      </c>
      <c r="AG536" s="246" t="s">
        <v>227</v>
      </c>
      <c r="AH536" s="246" t="s">
        <v>229</v>
      </c>
      <c r="AI536" s="246" t="s">
        <v>229</v>
      </c>
      <c r="AJ536" s="246" t="s">
        <v>229</v>
      </c>
      <c r="AK536" s="246" t="s">
        <v>227</v>
      </c>
      <c r="AL536" s="246" t="s">
        <v>229</v>
      </c>
      <c r="AM536" s="246" t="s">
        <v>229</v>
      </c>
      <c r="AN536" s="246" t="s">
        <v>229</v>
      </c>
      <c r="AO536" s="246" t="s">
        <v>229</v>
      </c>
      <c r="AP536" s="246" t="s">
        <v>229</v>
      </c>
      <c r="AQ536" s="246"/>
      <c r="AR536" s="246"/>
      <c r="AS536" s="246"/>
      <c r="AT536" s="246"/>
      <c r="AU536" s="246"/>
      <c r="AV536" s="246"/>
      <c r="AW536" s="246"/>
      <c r="AX536" s="246"/>
      <c r="AY536" s="246"/>
      <c r="AZ536" s="246"/>
      <c r="BA536" s="246"/>
    </row>
    <row r="537" spans="1:53" x14ac:dyDescent="0.3">
      <c r="A537" s="246">
        <v>211571</v>
      </c>
      <c r="B537" s="246" t="s">
        <v>2163</v>
      </c>
      <c r="C537" s="246" t="s">
        <v>229</v>
      </c>
      <c r="D537" s="246" t="s">
        <v>229</v>
      </c>
      <c r="E537" s="246" t="s">
        <v>229</v>
      </c>
      <c r="F537" s="246" t="s">
        <v>229</v>
      </c>
      <c r="G537" s="246" t="s">
        <v>227</v>
      </c>
      <c r="H537" s="246" t="s">
        <v>227</v>
      </c>
      <c r="I537" s="246" t="s">
        <v>229</v>
      </c>
      <c r="J537" s="246" t="s">
        <v>227</v>
      </c>
      <c r="K537" s="246" t="s">
        <v>229</v>
      </c>
      <c r="L537" s="246" t="s">
        <v>229</v>
      </c>
      <c r="M537" s="246" t="s">
        <v>229</v>
      </c>
      <c r="N537" s="246" t="s">
        <v>227</v>
      </c>
      <c r="O537" s="246" t="s">
        <v>229</v>
      </c>
      <c r="P537" s="246" t="s">
        <v>227</v>
      </c>
      <c r="Q537" s="246" t="s">
        <v>229</v>
      </c>
      <c r="R537" s="246" t="s">
        <v>227</v>
      </c>
      <c r="S537" s="246" t="s">
        <v>227</v>
      </c>
      <c r="T537" s="246" t="s">
        <v>229</v>
      </c>
      <c r="U537" s="246" t="s">
        <v>229</v>
      </c>
      <c r="V537" s="246" t="s">
        <v>227</v>
      </c>
      <c r="W537" s="246" t="s">
        <v>229</v>
      </c>
      <c r="X537" s="246" t="s">
        <v>227</v>
      </c>
      <c r="Y537" s="246" t="s">
        <v>227</v>
      </c>
      <c r="Z537" s="246" t="s">
        <v>227</v>
      </c>
      <c r="AA537" s="246" t="s">
        <v>227</v>
      </c>
      <c r="AB537" s="246" t="s">
        <v>229</v>
      </c>
      <c r="AC537" s="246" t="s">
        <v>227</v>
      </c>
      <c r="AD537" s="246" t="s">
        <v>229</v>
      </c>
      <c r="AE537" s="246" t="s">
        <v>227</v>
      </c>
      <c r="AF537" s="246" t="s">
        <v>227</v>
      </c>
      <c r="AG537" s="246" t="s">
        <v>227</v>
      </c>
      <c r="AH537" s="246" t="s">
        <v>227</v>
      </c>
      <c r="AI537" s="246" t="s">
        <v>229</v>
      </c>
      <c r="AJ537" s="246" t="s">
        <v>229</v>
      </c>
      <c r="AK537" s="246" t="s">
        <v>227</v>
      </c>
      <c r="AL537" s="246" t="s">
        <v>229</v>
      </c>
      <c r="AM537" s="246" t="s">
        <v>228</v>
      </c>
      <c r="AN537" s="246" t="s">
        <v>229</v>
      </c>
      <c r="AO537" s="246" t="s">
        <v>229</v>
      </c>
      <c r="AP537" s="246" t="s">
        <v>229</v>
      </c>
      <c r="AQ537" s="246"/>
      <c r="AR537" s="246"/>
      <c r="AS537" s="246"/>
      <c r="AT537" s="246"/>
      <c r="AU537" s="246"/>
      <c r="AV537" s="246"/>
      <c r="AW537" s="246"/>
      <c r="AX537" s="246"/>
      <c r="AY537" s="246"/>
      <c r="AZ537" s="246"/>
      <c r="BA537" s="246"/>
    </row>
    <row r="538" spans="1:53" x14ac:dyDescent="0.3">
      <c r="A538" s="246">
        <v>211573</v>
      </c>
      <c r="B538" s="246" t="s">
        <v>2163</v>
      </c>
      <c r="C538" s="246" t="s">
        <v>227</v>
      </c>
      <c r="D538" s="246" t="s">
        <v>229</v>
      </c>
      <c r="E538" s="246" t="s">
        <v>227</v>
      </c>
      <c r="F538" s="246" t="s">
        <v>229</v>
      </c>
      <c r="G538" s="246" t="s">
        <v>229</v>
      </c>
      <c r="H538" s="246" t="s">
        <v>229</v>
      </c>
      <c r="I538" s="246" t="s">
        <v>229</v>
      </c>
      <c r="J538" s="246" t="s">
        <v>229</v>
      </c>
      <c r="K538" s="246" t="s">
        <v>229</v>
      </c>
      <c r="L538" s="246" t="s">
        <v>229</v>
      </c>
      <c r="M538" s="246" t="s">
        <v>229</v>
      </c>
      <c r="N538" s="246" t="s">
        <v>229</v>
      </c>
      <c r="O538" s="246" t="s">
        <v>229</v>
      </c>
      <c r="P538" s="246" t="s">
        <v>227</v>
      </c>
      <c r="Q538" s="246" t="s">
        <v>229</v>
      </c>
      <c r="R538" s="246" t="s">
        <v>229</v>
      </c>
      <c r="S538" s="246" t="s">
        <v>229</v>
      </c>
      <c r="T538" s="246" t="s">
        <v>229</v>
      </c>
      <c r="U538" s="246" t="s">
        <v>229</v>
      </c>
      <c r="V538" s="246" t="s">
        <v>229</v>
      </c>
      <c r="W538" s="246" t="s">
        <v>227</v>
      </c>
      <c r="X538" s="246" t="s">
        <v>227</v>
      </c>
      <c r="Y538" s="246" t="s">
        <v>227</v>
      </c>
      <c r="Z538" s="246" t="s">
        <v>227</v>
      </c>
      <c r="AA538" s="246" t="s">
        <v>227</v>
      </c>
      <c r="AB538" s="246" t="s">
        <v>229</v>
      </c>
      <c r="AC538" s="246" t="s">
        <v>229</v>
      </c>
      <c r="AD538" s="246" t="s">
        <v>229</v>
      </c>
      <c r="AE538" s="246" t="s">
        <v>229</v>
      </c>
      <c r="AF538" s="246" t="s">
        <v>229</v>
      </c>
      <c r="AG538" s="246" t="s">
        <v>227</v>
      </c>
      <c r="AH538" s="246" t="s">
        <v>229</v>
      </c>
      <c r="AI538" s="246" t="s">
        <v>229</v>
      </c>
      <c r="AJ538" s="246" t="s">
        <v>229</v>
      </c>
      <c r="AK538" s="246" t="s">
        <v>227</v>
      </c>
      <c r="AL538" s="246" t="s">
        <v>227</v>
      </c>
      <c r="AM538" s="246" t="s">
        <v>228</v>
      </c>
      <c r="AN538" s="246" t="s">
        <v>229</v>
      </c>
      <c r="AO538" s="246" t="s">
        <v>229</v>
      </c>
      <c r="AP538" s="246" t="s">
        <v>229</v>
      </c>
      <c r="AQ538" s="246"/>
      <c r="AR538" s="246"/>
      <c r="AS538" s="246"/>
      <c r="AT538" s="246"/>
      <c r="AU538" s="246"/>
      <c r="AV538" s="246"/>
      <c r="AW538" s="246"/>
      <c r="AX538" s="246"/>
      <c r="AY538" s="246"/>
      <c r="AZ538" s="246"/>
      <c r="BA538" s="246"/>
    </row>
    <row r="539" spans="1:53" x14ac:dyDescent="0.3">
      <c r="A539" s="246">
        <v>211581</v>
      </c>
      <c r="B539" s="246" t="s">
        <v>2163</v>
      </c>
      <c r="C539" s="246" t="s">
        <v>227</v>
      </c>
      <c r="D539" s="246" t="s">
        <v>229</v>
      </c>
      <c r="E539" s="246" t="s">
        <v>227</v>
      </c>
      <c r="F539" s="246" t="s">
        <v>227</v>
      </c>
      <c r="G539" s="246" t="s">
        <v>227</v>
      </c>
      <c r="H539" s="246" t="s">
        <v>229</v>
      </c>
      <c r="I539" s="246" t="s">
        <v>227</v>
      </c>
      <c r="J539" s="246" t="s">
        <v>227</v>
      </c>
      <c r="K539" s="246" t="s">
        <v>229</v>
      </c>
      <c r="L539" s="246" t="s">
        <v>227</v>
      </c>
      <c r="M539" s="246" t="s">
        <v>227</v>
      </c>
      <c r="N539" s="246" t="s">
        <v>227</v>
      </c>
      <c r="O539" s="246" t="s">
        <v>227</v>
      </c>
      <c r="P539" s="246" t="s">
        <v>227</v>
      </c>
      <c r="Q539" s="246" t="s">
        <v>227</v>
      </c>
      <c r="R539" s="246" t="s">
        <v>229</v>
      </c>
      <c r="S539" s="246" t="s">
        <v>227</v>
      </c>
      <c r="T539" s="246" t="s">
        <v>229</v>
      </c>
      <c r="U539" s="246" t="s">
        <v>229</v>
      </c>
      <c r="V539" s="246" t="s">
        <v>229</v>
      </c>
      <c r="W539" s="246" t="s">
        <v>229</v>
      </c>
      <c r="X539" s="246" t="s">
        <v>229</v>
      </c>
      <c r="Y539" s="246" t="s">
        <v>227</v>
      </c>
      <c r="Z539" s="246" t="s">
        <v>229</v>
      </c>
      <c r="AA539" s="246" t="s">
        <v>227</v>
      </c>
      <c r="AB539" s="246" t="s">
        <v>229</v>
      </c>
      <c r="AC539" s="246" t="s">
        <v>229</v>
      </c>
      <c r="AD539" s="246" t="s">
        <v>229</v>
      </c>
      <c r="AE539" s="246" t="s">
        <v>227</v>
      </c>
      <c r="AF539" s="246" t="s">
        <v>227</v>
      </c>
      <c r="AG539" s="246" t="s">
        <v>229</v>
      </c>
      <c r="AH539" s="246" t="s">
        <v>227</v>
      </c>
      <c r="AI539" s="246" t="s">
        <v>227</v>
      </c>
      <c r="AJ539" s="246" t="s">
        <v>229</v>
      </c>
      <c r="AK539" s="246" t="s">
        <v>227</v>
      </c>
      <c r="AL539" s="246" t="s">
        <v>229</v>
      </c>
      <c r="AM539" s="246" t="s">
        <v>229</v>
      </c>
      <c r="AN539" s="246" t="s">
        <v>229</v>
      </c>
      <c r="AO539" s="246" t="s">
        <v>229</v>
      </c>
      <c r="AP539" s="246" t="s">
        <v>229</v>
      </c>
      <c r="AQ539" s="246"/>
      <c r="AR539" s="246"/>
      <c r="AS539" s="246"/>
      <c r="AT539" s="246"/>
      <c r="AU539" s="246"/>
      <c r="AV539" s="246"/>
      <c r="AW539" s="246"/>
      <c r="AX539" s="246"/>
      <c r="AY539" s="246"/>
      <c r="AZ539" s="246"/>
      <c r="BA539" s="246"/>
    </row>
    <row r="540" spans="1:53" x14ac:dyDescent="0.3">
      <c r="A540" s="246">
        <v>211585</v>
      </c>
      <c r="B540" s="246" t="s">
        <v>2163</v>
      </c>
      <c r="C540" s="246" t="s">
        <v>227</v>
      </c>
      <c r="D540" s="246" t="s">
        <v>229</v>
      </c>
      <c r="E540" s="246" t="s">
        <v>229</v>
      </c>
      <c r="F540" s="246" t="s">
        <v>227</v>
      </c>
      <c r="G540" s="246" t="s">
        <v>229</v>
      </c>
      <c r="H540" s="246" t="s">
        <v>227</v>
      </c>
      <c r="I540" s="246" t="s">
        <v>227</v>
      </c>
      <c r="J540" s="246" t="s">
        <v>227</v>
      </c>
      <c r="K540" s="246" t="s">
        <v>229</v>
      </c>
      <c r="L540" s="246" t="s">
        <v>229</v>
      </c>
      <c r="M540" s="246" t="s">
        <v>229</v>
      </c>
      <c r="N540" s="246" t="s">
        <v>229</v>
      </c>
      <c r="O540" s="246" t="s">
        <v>229</v>
      </c>
      <c r="P540" s="246" t="s">
        <v>229</v>
      </c>
      <c r="Q540" s="246" t="s">
        <v>229</v>
      </c>
      <c r="R540" s="246" t="s">
        <v>229</v>
      </c>
      <c r="S540" s="246" t="s">
        <v>229</v>
      </c>
      <c r="T540" s="246" t="s">
        <v>229</v>
      </c>
      <c r="U540" s="246" t="s">
        <v>229</v>
      </c>
      <c r="V540" s="246" t="s">
        <v>229</v>
      </c>
      <c r="W540" s="246" t="s">
        <v>229</v>
      </c>
      <c r="X540" s="246" t="s">
        <v>229</v>
      </c>
      <c r="Y540" s="246" t="s">
        <v>227</v>
      </c>
      <c r="Z540" s="246" t="s">
        <v>229</v>
      </c>
      <c r="AA540" s="246" t="s">
        <v>227</v>
      </c>
      <c r="AB540" s="246" t="s">
        <v>229</v>
      </c>
      <c r="AC540" s="246" t="s">
        <v>229</v>
      </c>
      <c r="AD540" s="246" t="s">
        <v>227</v>
      </c>
      <c r="AE540" s="246" t="s">
        <v>227</v>
      </c>
      <c r="AF540" s="246" t="s">
        <v>229</v>
      </c>
      <c r="AG540" s="246" t="s">
        <v>227</v>
      </c>
      <c r="AH540" s="246" t="s">
        <v>229</v>
      </c>
      <c r="AI540" s="246" t="s">
        <v>227</v>
      </c>
      <c r="AJ540" s="246" t="s">
        <v>229</v>
      </c>
      <c r="AK540" s="246" t="s">
        <v>229</v>
      </c>
      <c r="AL540" s="246" t="s">
        <v>229</v>
      </c>
      <c r="AM540" s="246" t="s">
        <v>229</v>
      </c>
      <c r="AN540" s="246" t="s">
        <v>229</v>
      </c>
      <c r="AO540" s="246" t="s">
        <v>229</v>
      </c>
      <c r="AP540" s="246" t="s">
        <v>228</v>
      </c>
      <c r="AQ540" s="246"/>
      <c r="AR540" s="246"/>
      <c r="AS540" s="246"/>
      <c r="AT540" s="246"/>
      <c r="AU540" s="246"/>
      <c r="AV540" s="246"/>
      <c r="AW540" s="246"/>
      <c r="AX540" s="246"/>
      <c r="AY540" s="246"/>
      <c r="AZ540" s="246"/>
      <c r="BA540" s="246"/>
    </row>
    <row r="541" spans="1:53" x14ac:dyDescent="0.3">
      <c r="A541" s="246">
        <v>211589</v>
      </c>
      <c r="B541" s="246" t="s">
        <v>2163</v>
      </c>
      <c r="C541" s="246" t="s">
        <v>229</v>
      </c>
      <c r="D541" s="246" t="s">
        <v>229</v>
      </c>
      <c r="E541" s="246" t="s">
        <v>229</v>
      </c>
      <c r="F541" s="246" t="s">
        <v>229</v>
      </c>
      <c r="G541" s="246" t="s">
        <v>229</v>
      </c>
      <c r="H541" s="246" t="s">
        <v>229</v>
      </c>
      <c r="I541" s="246" t="s">
        <v>229</v>
      </c>
      <c r="J541" s="246" t="s">
        <v>229</v>
      </c>
      <c r="K541" s="246" t="s">
        <v>229</v>
      </c>
      <c r="L541" s="246" t="s">
        <v>229</v>
      </c>
      <c r="M541" s="246" t="s">
        <v>227</v>
      </c>
      <c r="N541" s="246" t="s">
        <v>227</v>
      </c>
      <c r="O541" s="246" t="s">
        <v>227</v>
      </c>
      <c r="P541" s="246" t="s">
        <v>227</v>
      </c>
      <c r="Q541" s="246" t="s">
        <v>227</v>
      </c>
      <c r="R541" s="246" t="s">
        <v>229</v>
      </c>
      <c r="S541" s="246" t="s">
        <v>229</v>
      </c>
      <c r="T541" s="246" t="s">
        <v>229</v>
      </c>
      <c r="U541" s="246" t="s">
        <v>229</v>
      </c>
      <c r="V541" s="246" t="s">
        <v>229</v>
      </c>
      <c r="W541" s="246" t="s">
        <v>229</v>
      </c>
      <c r="X541" s="246" t="s">
        <v>229</v>
      </c>
      <c r="Y541" s="246" t="s">
        <v>229</v>
      </c>
      <c r="Z541" s="246" t="s">
        <v>229</v>
      </c>
      <c r="AA541" s="246" t="s">
        <v>229</v>
      </c>
      <c r="AB541" s="246" t="s">
        <v>229</v>
      </c>
      <c r="AC541" s="246" t="s">
        <v>229</v>
      </c>
      <c r="AD541" s="246" t="s">
        <v>229</v>
      </c>
      <c r="AE541" s="246" t="s">
        <v>229</v>
      </c>
      <c r="AF541" s="246" t="s">
        <v>229</v>
      </c>
      <c r="AG541" s="246" t="s">
        <v>229</v>
      </c>
      <c r="AH541" s="246" t="s">
        <v>229</v>
      </c>
      <c r="AI541" s="246" t="s">
        <v>229</v>
      </c>
      <c r="AJ541" s="246" t="s">
        <v>229</v>
      </c>
      <c r="AK541" s="246" t="s">
        <v>229</v>
      </c>
      <c r="AL541" s="246" t="s">
        <v>229</v>
      </c>
      <c r="AM541" s="246" t="s">
        <v>229</v>
      </c>
      <c r="AN541" s="246" t="s">
        <v>229</v>
      </c>
      <c r="AO541" s="246" t="s">
        <v>229</v>
      </c>
      <c r="AP541" s="246" t="s">
        <v>227</v>
      </c>
      <c r="AQ541" s="246"/>
      <c r="AR541" s="246"/>
      <c r="AS541" s="246"/>
      <c r="AT541" s="246"/>
      <c r="AU541" s="246"/>
      <c r="AV541" s="246"/>
      <c r="AW541" s="246"/>
      <c r="AX541" s="246"/>
      <c r="AY541" s="246"/>
      <c r="AZ541" s="246"/>
      <c r="BA541" s="246"/>
    </row>
    <row r="542" spans="1:53" x14ac:dyDescent="0.3">
      <c r="A542" s="246">
        <v>211598</v>
      </c>
      <c r="B542" s="246" t="s">
        <v>2163</v>
      </c>
      <c r="C542" s="246" t="s">
        <v>229</v>
      </c>
      <c r="D542" s="246" t="s">
        <v>229</v>
      </c>
      <c r="E542" s="246" t="s">
        <v>229</v>
      </c>
      <c r="F542" s="246" t="s">
        <v>229</v>
      </c>
      <c r="G542" s="246" t="s">
        <v>229</v>
      </c>
      <c r="H542" s="246" t="s">
        <v>229</v>
      </c>
      <c r="I542" s="246" t="s">
        <v>229</v>
      </c>
      <c r="J542" s="246" t="s">
        <v>229</v>
      </c>
      <c r="K542" s="246" t="s">
        <v>229</v>
      </c>
      <c r="L542" s="246" t="s">
        <v>229</v>
      </c>
      <c r="M542" s="246" t="s">
        <v>227</v>
      </c>
      <c r="N542" s="246" t="s">
        <v>227</v>
      </c>
      <c r="O542" s="246" t="s">
        <v>227</v>
      </c>
      <c r="P542" s="246" t="s">
        <v>227</v>
      </c>
      <c r="Q542" s="246" t="s">
        <v>227</v>
      </c>
      <c r="R542" s="246" t="s">
        <v>229</v>
      </c>
      <c r="S542" s="246" t="s">
        <v>229</v>
      </c>
      <c r="T542" s="246" t="s">
        <v>229</v>
      </c>
      <c r="U542" s="246" t="s">
        <v>229</v>
      </c>
      <c r="V542" s="246" t="s">
        <v>229</v>
      </c>
      <c r="W542" s="246" t="s">
        <v>227</v>
      </c>
      <c r="X542" s="246" t="s">
        <v>229</v>
      </c>
      <c r="Y542" s="246" t="s">
        <v>227</v>
      </c>
      <c r="Z542" s="246" t="s">
        <v>229</v>
      </c>
      <c r="AA542" s="246" t="s">
        <v>229</v>
      </c>
      <c r="AB542" s="246" t="s">
        <v>229</v>
      </c>
      <c r="AC542" s="246" t="s">
        <v>229</v>
      </c>
      <c r="AD542" s="246" t="s">
        <v>229</v>
      </c>
      <c r="AE542" s="246" t="s">
        <v>229</v>
      </c>
      <c r="AF542" s="246" t="s">
        <v>229</v>
      </c>
      <c r="AG542" s="246" t="s">
        <v>229</v>
      </c>
      <c r="AH542" s="246" t="s">
        <v>229</v>
      </c>
      <c r="AI542" s="246" t="s">
        <v>229</v>
      </c>
      <c r="AJ542" s="246" t="s">
        <v>229</v>
      </c>
      <c r="AK542" s="246" t="s">
        <v>229</v>
      </c>
      <c r="AL542" s="246" t="s">
        <v>227</v>
      </c>
      <c r="AM542" s="246" t="s">
        <v>229</v>
      </c>
      <c r="AN542" s="246" t="s">
        <v>229</v>
      </c>
      <c r="AO542" s="246" t="s">
        <v>229</v>
      </c>
      <c r="AP542" s="246" t="s">
        <v>229</v>
      </c>
      <c r="AQ542" s="246"/>
      <c r="AR542" s="246"/>
      <c r="AS542" s="246"/>
      <c r="AT542" s="246"/>
      <c r="AU542" s="246"/>
      <c r="AV542" s="246"/>
      <c r="AW542" s="246"/>
      <c r="AX542" s="246"/>
      <c r="AY542" s="246"/>
      <c r="AZ542" s="246"/>
      <c r="BA542" s="246"/>
    </row>
    <row r="543" spans="1:53" x14ac:dyDescent="0.3">
      <c r="A543" s="246">
        <v>211614</v>
      </c>
      <c r="B543" s="246" t="s">
        <v>2163</v>
      </c>
      <c r="C543" s="246" t="s">
        <v>227</v>
      </c>
      <c r="D543" s="246" t="s">
        <v>229</v>
      </c>
      <c r="E543" s="246" t="s">
        <v>229</v>
      </c>
      <c r="F543" s="246" t="s">
        <v>229</v>
      </c>
      <c r="G543" s="246" t="s">
        <v>227</v>
      </c>
      <c r="H543" s="246" t="s">
        <v>227</v>
      </c>
      <c r="I543" s="246" t="s">
        <v>229</v>
      </c>
      <c r="J543" s="246" t="s">
        <v>229</v>
      </c>
      <c r="K543" s="246" t="s">
        <v>229</v>
      </c>
      <c r="L543" s="246" t="s">
        <v>229</v>
      </c>
      <c r="M543" s="246" t="s">
        <v>227</v>
      </c>
      <c r="N543" s="246" t="s">
        <v>229</v>
      </c>
      <c r="O543" s="246" t="s">
        <v>229</v>
      </c>
      <c r="P543" s="246" t="s">
        <v>229</v>
      </c>
      <c r="Q543" s="246" t="s">
        <v>229</v>
      </c>
      <c r="R543" s="246" t="s">
        <v>229</v>
      </c>
      <c r="S543" s="246" t="s">
        <v>229</v>
      </c>
      <c r="T543" s="246" t="s">
        <v>229</v>
      </c>
      <c r="U543" s="246" t="s">
        <v>229</v>
      </c>
      <c r="V543" s="246" t="s">
        <v>229</v>
      </c>
      <c r="W543" s="246" t="s">
        <v>227</v>
      </c>
      <c r="X543" s="246" t="s">
        <v>227</v>
      </c>
      <c r="Y543" s="246" t="s">
        <v>227</v>
      </c>
      <c r="Z543" s="246" t="s">
        <v>227</v>
      </c>
      <c r="AA543" s="246" t="s">
        <v>227</v>
      </c>
      <c r="AB543" s="246" t="s">
        <v>227</v>
      </c>
      <c r="AC543" s="246" t="s">
        <v>227</v>
      </c>
      <c r="AD543" s="246" t="s">
        <v>227</v>
      </c>
      <c r="AE543" s="246" t="s">
        <v>227</v>
      </c>
      <c r="AF543" s="246" t="s">
        <v>227</v>
      </c>
      <c r="AG543" s="246" t="s">
        <v>229</v>
      </c>
      <c r="AH543" s="246" t="s">
        <v>228</v>
      </c>
      <c r="AI543" s="246" t="s">
        <v>229</v>
      </c>
      <c r="AJ543" s="246" t="s">
        <v>229</v>
      </c>
      <c r="AK543" s="246" t="s">
        <v>229</v>
      </c>
      <c r="AL543" s="246" t="s">
        <v>228</v>
      </c>
      <c r="AM543" s="246" t="s">
        <v>228</v>
      </c>
      <c r="AN543" s="246" t="s">
        <v>228</v>
      </c>
      <c r="AO543" s="246" t="s">
        <v>228</v>
      </c>
      <c r="AP543" s="246" t="s">
        <v>228</v>
      </c>
      <c r="AQ543" s="246"/>
      <c r="AR543" s="246"/>
      <c r="AS543" s="246"/>
      <c r="AT543" s="246"/>
      <c r="AU543" s="246"/>
      <c r="AV543" s="246"/>
      <c r="AW543" s="246"/>
      <c r="AX543" s="246"/>
      <c r="AY543" s="246"/>
      <c r="AZ543" s="246"/>
      <c r="BA543" s="246"/>
    </row>
    <row r="544" spans="1:53" x14ac:dyDescent="0.3">
      <c r="A544" s="246">
        <v>211615</v>
      </c>
      <c r="B544" s="246" t="s">
        <v>2163</v>
      </c>
      <c r="C544" s="246" t="s">
        <v>227</v>
      </c>
      <c r="D544" s="246" t="s">
        <v>229</v>
      </c>
      <c r="E544" s="246" t="s">
        <v>227</v>
      </c>
      <c r="F544" s="246" t="s">
        <v>229</v>
      </c>
      <c r="G544" s="246" t="s">
        <v>227</v>
      </c>
      <c r="H544" s="246" t="s">
        <v>229</v>
      </c>
      <c r="I544" s="246" t="s">
        <v>229</v>
      </c>
      <c r="J544" s="246" t="s">
        <v>227</v>
      </c>
      <c r="K544" s="246" t="s">
        <v>229</v>
      </c>
      <c r="L544" s="246" t="s">
        <v>229</v>
      </c>
      <c r="M544" s="246" t="s">
        <v>227</v>
      </c>
      <c r="N544" s="246" t="s">
        <v>227</v>
      </c>
      <c r="O544" s="246" t="s">
        <v>229</v>
      </c>
      <c r="P544" s="246" t="s">
        <v>227</v>
      </c>
      <c r="Q544" s="246" t="s">
        <v>229</v>
      </c>
      <c r="R544" s="246" t="s">
        <v>229</v>
      </c>
      <c r="S544" s="246" t="s">
        <v>227</v>
      </c>
      <c r="T544" s="246" t="s">
        <v>229</v>
      </c>
      <c r="U544" s="246" t="s">
        <v>229</v>
      </c>
      <c r="V544" s="246" t="s">
        <v>229</v>
      </c>
      <c r="W544" s="246" t="s">
        <v>229</v>
      </c>
      <c r="X544" s="246" t="s">
        <v>229</v>
      </c>
      <c r="Y544" s="246" t="s">
        <v>227</v>
      </c>
      <c r="Z544" s="246" t="s">
        <v>229</v>
      </c>
      <c r="AA544" s="246" t="s">
        <v>227</v>
      </c>
      <c r="AB544" s="246" t="s">
        <v>229</v>
      </c>
      <c r="AC544" s="246" t="s">
        <v>229</v>
      </c>
      <c r="AD544" s="246" t="s">
        <v>229</v>
      </c>
      <c r="AE544" s="246" t="s">
        <v>229</v>
      </c>
      <c r="AF544" s="246" t="s">
        <v>229</v>
      </c>
      <c r="AG544" s="246" t="s">
        <v>229</v>
      </c>
      <c r="AH544" s="246" t="s">
        <v>227</v>
      </c>
      <c r="AI544" s="246" t="s">
        <v>227</v>
      </c>
      <c r="AJ544" s="246" t="s">
        <v>229</v>
      </c>
      <c r="AK544" s="246" t="s">
        <v>229</v>
      </c>
      <c r="AL544" s="246" t="s">
        <v>229</v>
      </c>
      <c r="AM544" s="246" t="s">
        <v>229</v>
      </c>
      <c r="AN544" s="246" t="s">
        <v>227</v>
      </c>
      <c r="AO544" s="246" t="s">
        <v>229</v>
      </c>
      <c r="AP544" s="246" t="s">
        <v>227</v>
      </c>
      <c r="AQ544" s="246"/>
      <c r="AR544" s="246"/>
      <c r="AS544" s="246"/>
      <c r="AT544" s="246"/>
      <c r="AU544" s="246"/>
      <c r="AV544" s="246"/>
      <c r="AW544" s="246"/>
      <c r="AX544" s="246"/>
      <c r="AY544" s="246"/>
      <c r="AZ544" s="246"/>
      <c r="BA544" s="246"/>
    </row>
    <row r="545" spans="1:53" x14ac:dyDescent="0.3">
      <c r="A545" s="246">
        <v>211618</v>
      </c>
      <c r="B545" s="246" t="s">
        <v>2163</v>
      </c>
      <c r="C545" s="246" t="s">
        <v>229</v>
      </c>
      <c r="D545" s="246" t="s">
        <v>229</v>
      </c>
      <c r="E545" s="246" t="s">
        <v>229</v>
      </c>
      <c r="F545" s="246" t="s">
        <v>229</v>
      </c>
      <c r="G545" s="246" t="s">
        <v>229</v>
      </c>
      <c r="H545" s="246" t="s">
        <v>229</v>
      </c>
      <c r="I545" s="246" t="s">
        <v>228</v>
      </c>
      <c r="J545" s="246" t="s">
        <v>228</v>
      </c>
      <c r="K545" s="246" t="s">
        <v>228</v>
      </c>
      <c r="L545" s="246" t="s">
        <v>228</v>
      </c>
      <c r="M545" s="246" t="s">
        <v>227</v>
      </c>
      <c r="N545" s="246" t="s">
        <v>227</v>
      </c>
      <c r="O545" s="246" t="s">
        <v>227</v>
      </c>
      <c r="P545" s="246" t="s">
        <v>227</v>
      </c>
      <c r="Q545" s="246" t="s">
        <v>227</v>
      </c>
      <c r="R545" s="246" t="s">
        <v>227</v>
      </c>
      <c r="S545" s="246" t="s">
        <v>227</v>
      </c>
      <c r="T545" s="246" t="s">
        <v>227</v>
      </c>
      <c r="U545" s="246" t="s">
        <v>227</v>
      </c>
      <c r="V545" s="246" t="s">
        <v>229</v>
      </c>
      <c r="W545" s="246" t="s">
        <v>229</v>
      </c>
      <c r="X545" s="246" t="s">
        <v>229</v>
      </c>
      <c r="Y545" s="246" t="s">
        <v>229</v>
      </c>
      <c r="Z545" s="246" t="s">
        <v>229</v>
      </c>
      <c r="AA545" s="246" t="s">
        <v>227</v>
      </c>
      <c r="AB545" s="246" t="s">
        <v>229</v>
      </c>
      <c r="AC545" s="246" t="s">
        <v>229</v>
      </c>
      <c r="AD545" s="246" t="s">
        <v>229</v>
      </c>
      <c r="AE545" s="246" t="s">
        <v>229</v>
      </c>
      <c r="AF545" s="246" t="s">
        <v>229</v>
      </c>
      <c r="AG545" s="246" t="s">
        <v>229</v>
      </c>
      <c r="AH545" s="246" t="s">
        <v>229</v>
      </c>
      <c r="AI545" s="246" t="s">
        <v>229</v>
      </c>
      <c r="AJ545" s="246" t="s">
        <v>229</v>
      </c>
      <c r="AK545" s="246" t="s">
        <v>229</v>
      </c>
      <c r="AL545" s="246" t="s">
        <v>229</v>
      </c>
      <c r="AM545" s="246" t="s">
        <v>229</v>
      </c>
      <c r="AN545" s="246" t="s">
        <v>229</v>
      </c>
      <c r="AO545" s="246" t="s">
        <v>229</v>
      </c>
      <c r="AP545" s="246" t="s">
        <v>229</v>
      </c>
      <c r="AQ545" s="246"/>
      <c r="AR545" s="246"/>
      <c r="AS545" s="246"/>
      <c r="AT545" s="246"/>
      <c r="AU545" s="246"/>
      <c r="AV545" s="246"/>
      <c r="AW545" s="246"/>
      <c r="AX545" s="246"/>
      <c r="AY545" s="246"/>
      <c r="AZ545" s="246"/>
      <c r="BA545" s="246"/>
    </row>
    <row r="546" spans="1:53" x14ac:dyDescent="0.3">
      <c r="A546" s="246">
        <v>211619</v>
      </c>
      <c r="B546" s="246" t="s">
        <v>2163</v>
      </c>
      <c r="C546" s="246" t="s">
        <v>227</v>
      </c>
      <c r="D546" s="246" t="s">
        <v>229</v>
      </c>
      <c r="E546" s="246" t="s">
        <v>229</v>
      </c>
      <c r="F546" s="246" t="s">
        <v>229</v>
      </c>
      <c r="G546" s="246" t="s">
        <v>229</v>
      </c>
      <c r="H546" s="246" t="s">
        <v>227</v>
      </c>
      <c r="I546" s="246" t="s">
        <v>227</v>
      </c>
      <c r="J546" s="246" t="s">
        <v>229</v>
      </c>
      <c r="K546" s="246" t="s">
        <v>227</v>
      </c>
      <c r="L546" s="246" t="s">
        <v>227</v>
      </c>
      <c r="M546" s="246" t="s">
        <v>227</v>
      </c>
      <c r="N546" s="246" t="s">
        <v>229</v>
      </c>
      <c r="O546" s="246" t="s">
        <v>229</v>
      </c>
      <c r="P546" s="246" t="s">
        <v>229</v>
      </c>
      <c r="Q546" s="246" t="s">
        <v>229</v>
      </c>
      <c r="R546" s="246" t="s">
        <v>229</v>
      </c>
      <c r="S546" s="246" t="s">
        <v>229</v>
      </c>
      <c r="T546" s="246" t="s">
        <v>227</v>
      </c>
      <c r="U546" s="246" t="s">
        <v>229</v>
      </c>
      <c r="V546" s="246" t="s">
        <v>229</v>
      </c>
      <c r="W546" s="246" t="s">
        <v>229</v>
      </c>
      <c r="X546" s="246" t="s">
        <v>229</v>
      </c>
      <c r="Y546" s="246" t="s">
        <v>227</v>
      </c>
      <c r="Z546" s="246" t="s">
        <v>227</v>
      </c>
      <c r="AA546" s="246" t="s">
        <v>227</v>
      </c>
      <c r="AB546" s="246" t="s">
        <v>229</v>
      </c>
      <c r="AC546" s="246" t="s">
        <v>229</v>
      </c>
      <c r="AD546" s="246" t="s">
        <v>229</v>
      </c>
      <c r="AE546" s="246" t="s">
        <v>227</v>
      </c>
      <c r="AF546" s="246" t="s">
        <v>229</v>
      </c>
      <c r="AG546" s="246" t="s">
        <v>229</v>
      </c>
      <c r="AH546" s="246" t="s">
        <v>229</v>
      </c>
      <c r="AI546" s="246" t="s">
        <v>229</v>
      </c>
      <c r="AJ546" s="246" t="s">
        <v>229</v>
      </c>
      <c r="AK546" s="246" t="s">
        <v>229</v>
      </c>
      <c r="AL546" s="246" t="s">
        <v>229</v>
      </c>
      <c r="AM546" s="246" t="s">
        <v>229</v>
      </c>
      <c r="AN546" s="246" t="s">
        <v>229</v>
      </c>
      <c r="AO546" s="246" t="s">
        <v>229</v>
      </c>
      <c r="AP546" s="246" t="s">
        <v>229</v>
      </c>
      <c r="AQ546" s="246"/>
      <c r="AR546" s="246"/>
      <c r="AS546" s="246"/>
      <c r="AT546" s="246"/>
      <c r="AU546" s="246"/>
      <c r="AV546" s="246"/>
      <c r="AW546" s="246"/>
      <c r="AX546" s="246"/>
      <c r="AY546" s="246"/>
      <c r="AZ546" s="246"/>
      <c r="BA546" s="246"/>
    </row>
    <row r="547" spans="1:53" x14ac:dyDescent="0.3">
      <c r="A547" s="246">
        <v>211620</v>
      </c>
      <c r="B547" s="246" t="s">
        <v>2163</v>
      </c>
      <c r="C547" s="246" t="s">
        <v>227</v>
      </c>
      <c r="D547" s="246" t="s">
        <v>227</v>
      </c>
      <c r="E547" s="246" t="s">
        <v>227</v>
      </c>
      <c r="F547" s="246" t="s">
        <v>227</v>
      </c>
      <c r="G547" s="246" t="s">
        <v>229</v>
      </c>
      <c r="H547" s="246" t="s">
        <v>229</v>
      </c>
      <c r="I547" s="246" t="s">
        <v>227</v>
      </c>
      <c r="J547" s="246" t="s">
        <v>229</v>
      </c>
      <c r="K547" s="246" t="s">
        <v>227</v>
      </c>
      <c r="L547" s="246" t="s">
        <v>227</v>
      </c>
      <c r="M547" s="246" t="s">
        <v>227</v>
      </c>
      <c r="N547" s="246" t="s">
        <v>227</v>
      </c>
      <c r="O547" s="246" t="s">
        <v>229</v>
      </c>
      <c r="P547" s="246" t="s">
        <v>229</v>
      </c>
      <c r="Q547" s="246" t="s">
        <v>229</v>
      </c>
      <c r="R547" s="246" t="s">
        <v>229</v>
      </c>
      <c r="S547" s="246" t="s">
        <v>229</v>
      </c>
      <c r="T547" s="246" t="s">
        <v>229</v>
      </c>
      <c r="U547" s="246" t="s">
        <v>229</v>
      </c>
      <c r="V547" s="246" t="s">
        <v>229</v>
      </c>
      <c r="W547" s="246" t="s">
        <v>229</v>
      </c>
      <c r="X547" s="246" t="s">
        <v>229</v>
      </c>
      <c r="Y547" s="246" t="s">
        <v>227</v>
      </c>
      <c r="Z547" s="246" t="s">
        <v>229</v>
      </c>
      <c r="AA547" s="246" t="s">
        <v>227</v>
      </c>
      <c r="AB547" s="246" t="s">
        <v>227</v>
      </c>
      <c r="AC547" s="246" t="s">
        <v>227</v>
      </c>
      <c r="AD547" s="246" t="s">
        <v>227</v>
      </c>
      <c r="AE547" s="246" t="s">
        <v>227</v>
      </c>
      <c r="AF547" s="246" t="s">
        <v>227</v>
      </c>
      <c r="AG547" s="246" t="s">
        <v>227</v>
      </c>
      <c r="AH547" s="246" t="s">
        <v>229</v>
      </c>
      <c r="AI547" s="246" t="s">
        <v>229</v>
      </c>
      <c r="AJ547" s="246" t="s">
        <v>229</v>
      </c>
      <c r="AK547" s="246" t="s">
        <v>227</v>
      </c>
      <c r="AL547" s="246" t="s">
        <v>228</v>
      </c>
      <c r="AM547" s="246" t="s">
        <v>229</v>
      </c>
      <c r="AN547" s="246" t="s">
        <v>229</v>
      </c>
      <c r="AO547" s="246" t="s">
        <v>229</v>
      </c>
      <c r="AP547" s="246" t="s">
        <v>229</v>
      </c>
      <c r="AQ547" s="246"/>
      <c r="AR547" s="246"/>
      <c r="AS547" s="246"/>
      <c r="AT547" s="246"/>
      <c r="AU547" s="246"/>
      <c r="AV547" s="246"/>
      <c r="AW547" s="246"/>
      <c r="AX547" s="246"/>
      <c r="AY547" s="246"/>
      <c r="AZ547" s="246"/>
      <c r="BA547" s="246"/>
    </row>
    <row r="548" spans="1:53" x14ac:dyDescent="0.3">
      <c r="A548" s="246">
        <v>211622</v>
      </c>
      <c r="B548" s="246" t="s">
        <v>2163</v>
      </c>
      <c r="C548" s="246" t="s">
        <v>227</v>
      </c>
      <c r="D548" s="246" t="s">
        <v>229</v>
      </c>
      <c r="E548" s="246" t="s">
        <v>229</v>
      </c>
      <c r="F548" s="246" t="s">
        <v>227</v>
      </c>
      <c r="G548" s="246" t="s">
        <v>227</v>
      </c>
      <c r="H548" s="246" t="s">
        <v>227</v>
      </c>
      <c r="I548" s="246" t="s">
        <v>229</v>
      </c>
      <c r="J548" s="246" t="s">
        <v>227</v>
      </c>
      <c r="K548" s="246" t="s">
        <v>229</v>
      </c>
      <c r="L548" s="246" t="s">
        <v>227</v>
      </c>
      <c r="M548" s="246" t="s">
        <v>227</v>
      </c>
      <c r="N548" s="246" t="s">
        <v>229</v>
      </c>
      <c r="O548" s="246" t="s">
        <v>229</v>
      </c>
      <c r="P548" s="246" t="s">
        <v>227</v>
      </c>
      <c r="Q548" s="246" t="s">
        <v>229</v>
      </c>
      <c r="R548" s="246" t="s">
        <v>227</v>
      </c>
      <c r="S548" s="246" t="s">
        <v>227</v>
      </c>
      <c r="T548" s="246" t="s">
        <v>229</v>
      </c>
      <c r="U548" s="246" t="s">
        <v>229</v>
      </c>
      <c r="V548" s="246" t="s">
        <v>227</v>
      </c>
      <c r="W548" s="246" t="s">
        <v>229</v>
      </c>
      <c r="X548" s="246" t="s">
        <v>229</v>
      </c>
      <c r="Y548" s="246" t="s">
        <v>227</v>
      </c>
      <c r="Z548" s="246" t="s">
        <v>227</v>
      </c>
      <c r="AA548" s="246" t="s">
        <v>227</v>
      </c>
      <c r="AB548" s="246" t="s">
        <v>229</v>
      </c>
      <c r="AC548" s="246" t="s">
        <v>227</v>
      </c>
      <c r="AD548" s="246" t="s">
        <v>229</v>
      </c>
      <c r="AE548" s="246" t="s">
        <v>227</v>
      </c>
      <c r="AF548" s="246" t="s">
        <v>227</v>
      </c>
      <c r="AG548" s="246" t="s">
        <v>227</v>
      </c>
      <c r="AH548" s="246" t="s">
        <v>227</v>
      </c>
      <c r="AI548" s="246" t="s">
        <v>227</v>
      </c>
      <c r="AJ548" s="246" t="s">
        <v>229</v>
      </c>
      <c r="AK548" s="246" t="s">
        <v>228</v>
      </c>
      <c r="AL548" s="246" t="s">
        <v>229</v>
      </c>
      <c r="AM548" s="246" t="s">
        <v>229</v>
      </c>
      <c r="AN548" s="246" t="s">
        <v>228</v>
      </c>
      <c r="AO548" s="246" t="s">
        <v>229</v>
      </c>
      <c r="AP548" s="246" t="s">
        <v>227</v>
      </c>
      <c r="AQ548" s="246"/>
      <c r="AR548" s="246"/>
      <c r="AS548" s="246"/>
      <c r="AT548" s="246"/>
      <c r="AU548" s="246"/>
      <c r="AV548" s="246"/>
      <c r="AW548" s="246"/>
      <c r="AX548" s="246"/>
      <c r="AY548" s="246"/>
      <c r="AZ548" s="246"/>
      <c r="BA548" s="246"/>
    </row>
    <row r="549" spans="1:53" x14ac:dyDescent="0.3">
      <c r="A549" s="246">
        <v>211627</v>
      </c>
      <c r="B549" s="246" t="s">
        <v>2163</v>
      </c>
      <c r="C549" s="246" t="s">
        <v>227</v>
      </c>
      <c r="D549" s="246" t="s">
        <v>229</v>
      </c>
      <c r="E549" s="246" t="s">
        <v>227</v>
      </c>
      <c r="F549" s="246" t="s">
        <v>227</v>
      </c>
      <c r="G549" s="246" t="s">
        <v>227</v>
      </c>
      <c r="H549" s="246" t="s">
        <v>227</v>
      </c>
      <c r="I549" s="246" t="s">
        <v>229</v>
      </c>
      <c r="J549" s="246" t="s">
        <v>227</v>
      </c>
      <c r="K549" s="246" t="s">
        <v>227</v>
      </c>
      <c r="L549" s="246" t="s">
        <v>229</v>
      </c>
      <c r="M549" s="246" t="s">
        <v>229</v>
      </c>
      <c r="N549" s="246" t="s">
        <v>229</v>
      </c>
      <c r="O549" s="246" t="s">
        <v>229</v>
      </c>
      <c r="P549" s="246" t="s">
        <v>229</v>
      </c>
      <c r="Q549" s="246" t="s">
        <v>227</v>
      </c>
      <c r="R549" s="246" t="s">
        <v>229</v>
      </c>
      <c r="S549" s="246" t="s">
        <v>227</v>
      </c>
      <c r="T549" s="246" t="s">
        <v>229</v>
      </c>
      <c r="U549" s="246" t="s">
        <v>229</v>
      </c>
      <c r="V549" s="246" t="s">
        <v>229</v>
      </c>
      <c r="W549" s="246" t="s">
        <v>227</v>
      </c>
      <c r="X549" s="246" t="s">
        <v>229</v>
      </c>
      <c r="Y549" s="246" t="s">
        <v>227</v>
      </c>
      <c r="Z549" s="246" t="s">
        <v>229</v>
      </c>
      <c r="AA549" s="246" t="s">
        <v>229</v>
      </c>
      <c r="AB549" s="246" t="s">
        <v>227</v>
      </c>
      <c r="AC549" s="246" t="s">
        <v>229</v>
      </c>
      <c r="AD549" s="246" t="s">
        <v>229</v>
      </c>
      <c r="AE549" s="246" t="s">
        <v>227</v>
      </c>
      <c r="AF549" s="246" t="s">
        <v>229</v>
      </c>
      <c r="AG549" s="246" t="s">
        <v>229</v>
      </c>
      <c r="AH549" s="246" t="s">
        <v>229</v>
      </c>
      <c r="AI549" s="246" t="s">
        <v>229</v>
      </c>
      <c r="AJ549" s="246" t="s">
        <v>229</v>
      </c>
      <c r="AK549" s="246" t="s">
        <v>229</v>
      </c>
      <c r="AL549" s="246" t="s">
        <v>228</v>
      </c>
      <c r="AM549" s="246" t="s">
        <v>228</v>
      </c>
      <c r="AN549" s="246" t="s">
        <v>228</v>
      </c>
      <c r="AO549" s="246" t="s">
        <v>228</v>
      </c>
      <c r="AP549" s="246" t="s">
        <v>228</v>
      </c>
      <c r="AQ549" s="246"/>
      <c r="AR549" s="246"/>
      <c r="AS549" s="246"/>
      <c r="AT549" s="246"/>
      <c r="AU549" s="246"/>
      <c r="AV549" s="246"/>
      <c r="AW549" s="246"/>
      <c r="AX549" s="246"/>
      <c r="AY549" s="246"/>
      <c r="AZ549" s="246"/>
      <c r="BA549" s="246"/>
    </row>
    <row r="550" spans="1:53" x14ac:dyDescent="0.3">
      <c r="A550" s="246">
        <v>211647</v>
      </c>
      <c r="B550" s="246" t="s">
        <v>2163</v>
      </c>
      <c r="C550" s="246" t="s">
        <v>227</v>
      </c>
      <c r="D550" s="246" t="s">
        <v>229</v>
      </c>
      <c r="E550" s="246" t="s">
        <v>229</v>
      </c>
      <c r="F550" s="246" t="s">
        <v>229</v>
      </c>
      <c r="G550" s="246" t="s">
        <v>227</v>
      </c>
      <c r="H550" s="246" t="s">
        <v>229</v>
      </c>
      <c r="I550" s="246" t="s">
        <v>229</v>
      </c>
      <c r="J550" s="246" t="s">
        <v>229</v>
      </c>
      <c r="K550" s="246" t="s">
        <v>229</v>
      </c>
      <c r="L550" s="246" t="s">
        <v>229</v>
      </c>
      <c r="M550" s="246" t="s">
        <v>229</v>
      </c>
      <c r="N550" s="246" t="s">
        <v>229</v>
      </c>
      <c r="O550" s="246" t="s">
        <v>229</v>
      </c>
      <c r="P550" s="246" t="s">
        <v>229</v>
      </c>
      <c r="Q550" s="246" t="s">
        <v>229</v>
      </c>
      <c r="R550" s="246" t="s">
        <v>229</v>
      </c>
      <c r="S550" s="246" t="s">
        <v>229</v>
      </c>
      <c r="T550" s="246" t="s">
        <v>229</v>
      </c>
      <c r="U550" s="246" t="s">
        <v>229</v>
      </c>
      <c r="V550" s="246" t="s">
        <v>229</v>
      </c>
      <c r="W550" s="246" t="s">
        <v>229</v>
      </c>
      <c r="X550" s="246" t="s">
        <v>229</v>
      </c>
      <c r="Y550" s="246" t="s">
        <v>227</v>
      </c>
      <c r="Z550" s="246" t="s">
        <v>227</v>
      </c>
      <c r="AA550" s="246" t="s">
        <v>229</v>
      </c>
      <c r="AB550" s="246" t="s">
        <v>229</v>
      </c>
      <c r="AC550" s="246" t="s">
        <v>229</v>
      </c>
      <c r="AD550" s="246" t="s">
        <v>227</v>
      </c>
      <c r="AE550" s="246" t="s">
        <v>227</v>
      </c>
      <c r="AF550" s="246" t="s">
        <v>229</v>
      </c>
      <c r="AG550" s="246" t="s">
        <v>228</v>
      </c>
      <c r="AH550" s="246" t="s">
        <v>228</v>
      </c>
      <c r="AI550" s="246" t="s">
        <v>228</v>
      </c>
      <c r="AJ550" s="246" t="s">
        <v>229</v>
      </c>
      <c r="AK550" s="246" t="s">
        <v>228</v>
      </c>
      <c r="AL550" s="246" t="s">
        <v>228</v>
      </c>
      <c r="AM550" s="246" t="s">
        <v>228</v>
      </c>
      <c r="AN550" s="246" t="s">
        <v>228</v>
      </c>
      <c r="AO550" s="246" t="s">
        <v>229</v>
      </c>
      <c r="AP550" s="246" t="s">
        <v>228</v>
      </c>
      <c r="AQ550" s="246"/>
      <c r="AR550" s="246"/>
      <c r="AS550" s="246"/>
      <c r="AT550" s="246"/>
      <c r="AU550" s="246"/>
      <c r="AV550" s="246"/>
      <c r="AW550" s="246"/>
      <c r="AX550" s="246"/>
      <c r="AY550" s="246"/>
      <c r="AZ550" s="246"/>
      <c r="BA550" s="246"/>
    </row>
    <row r="551" spans="1:53" x14ac:dyDescent="0.3">
      <c r="A551" s="246">
        <v>211654</v>
      </c>
      <c r="B551" s="246" t="s">
        <v>2163</v>
      </c>
      <c r="C551" s="246" t="s">
        <v>229</v>
      </c>
      <c r="D551" s="246" t="s">
        <v>229</v>
      </c>
      <c r="E551" s="246" t="s">
        <v>229</v>
      </c>
      <c r="F551" s="246" t="s">
        <v>229</v>
      </c>
      <c r="G551" s="246" t="s">
        <v>229</v>
      </c>
      <c r="H551" s="246" t="s">
        <v>227</v>
      </c>
      <c r="I551" s="246" t="s">
        <v>229</v>
      </c>
      <c r="J551" s="246" t="s">
        <v>229</v>
      </c>
      <c r="K551" s="246" t="s">
        <v>229</v>
      </c>
      <c r="L551" s="246" t="s">
        <v>229</v>
      </c>
      <c r="M551" s="246" t="s">
        <v>227</v>
      </c>
      <c r="N551" s="246" t="s">
        <v>227</v>
      </c>
      <c r="O551" s="246" t="s">
        <v>227</v>
      </c>
      <c r="P551" s="246" t="s">
        <v>227</v>
      </c>
      <c r="Q551" s="246" t="s">
        <v>227</v>
      </c>
      <c r="R551" s="246" t="s">
        <v>229</v>
      </c>
      <c r="S551" s="246" t="s">
        <v>229</v>
      </c>
      <c r="T551" s="246" t="s">
        <v>229</v>
      </c>
      <c r="U551" s="246" t="s">
        <v>229</v>
      </c>
      <c r="V551" s="246" t="s">
        <v>229</v>
      </c>
      <c r="W551" s="246" t="s">
        <v>229</v>
      </c>
      <c r="X551" s="246" t="s">
        <v>229</v>
      </c>
      <c r="Y551" s="246" t="s">
        <v>229</v>
      </c>
      <c r="Z551" s="246" t="s">
        <v>229</v>
      </c>
      <c r="AA551" s="246" t="s">
        <v>229</v>
      </c>
      <c r="AB551" s="246" t="s">
        <v>229</v>
      </c>
      <c r="AC551" s="246" t="s">
        <v>229</v>
      </c>
      <c r="AD551" s="246" t="s">
        <v>229</v>
      </c>
      <c r="AE551" s="246" t="s">
        <v>229</v>
      </c>
      <c r="AF551" s="246" t="s">
        <v>229</v>
      </c>
      <c r="AG551" s="246" t="s">
        <v>229</v>
      </c>
      <c r="AH551" s="246" t="s">
        <v>229</v>
      </c>
      <c r="AI551" s="246" t="s">
        <v>229</v>
      </c>
      <c r="AJ551" s="246" t="s">
        <v>229</v>
      </c>
      <c r="AK551" s="246" t="s">
        <v>229</v>
      </c>
      <c r="AL551" s="246" t="s">
        <v>229</v>
      </c>
      <c r="AM551" s="246" t="s">
        <v>229</v>
      </c>
      <c r="AN551" s="246" t="s">
        <v>229</v>
      </c>
      <c r="AO551" s="246" t="s">
        <v>229</v>
      </c>
      <c r="AP551" s="246" t="s">
        <v>229</v>
      </c>
      <c r="AQ551" s="246"/>
      <c r="AR551" s="246"/>
      <c r="AS551" s="246"/>
      <c r="AT551" s="246"/>
      <c r="AU551" s="246"/>
      <c r="AV551" s="246"/>
      <c r="AW551" s="246"/>
      <c r="AX551" s="246"/>
      <c r="AY551" s="246"/>
      <c r="AZ551" s="246"/>
      <c r="BA551" s="246"/>
    </row>
    <row r="552" spans="1:53" x14ac:dyDescent="0.3">
      <c r="A552" s="246">
        <v>211655</v>
      </c>
      <c r="B552" s="246" t="s">
        <v>2163</v>
      </c>
      <c r="C552" s="246" t="s">
        <v>229</v>
      </c>
      <c r="D552" s="246" t="s">
        <v>227</v>
      </c>
      <c r="E552" s="246" t="s">
        <v>227</v>
      </c>
      <c r="F552" s="246" t="s">
        <v>229</v>
      </c>
      <c r="G552" s="246" t="s">
        <v>227</v>
      </c>
      <c r="H552" s="246" t="s">
        <v>227</v>
      </c>
      <c r="I552" s="246" t="s">
        <v>229</v>
      </c>
      <c r="J552" s="246" t="s">
        <v>227</v>
      </c>
      <c r="K552" s="246" t="s">
        <v>229</v>
      </c>
      <c r="L552" s="246" t="s">
        <v>229</v>
      </c>
      <c r="M552" s="246" t="s">
        <v>227</v>
      </c>
      <c r="N552" s="246" t="s">
        <v>229</v>
      </c>
      <c r="O552" s="246" t="s">
        <v>227</v>
      </c>
      <c r="P552" s="246" t="s">
        <v>227</v>
      </c>
      <c r="Q552" s="246" t="s">
        <v>227</v>
      </c>
      <c r="R552" s="246" t="s">
        <v>229</v>
      </c>
      <c r="S552" s="246" t="s">
        <v>229</v>
      </c>
      <c r="T552" s="246" t="s">
        <v>229</v>
      </c>
      <c r="U552" s="246" t="s">
        <v>229</v>
      </c>
      <c r="V552" s="246" t="s">
        <v>227</v>
      </c>
      <c r="W552" s="246" t="s">
        <v>229</v>
      </c>
      <c r="X552" s="246" t="s">
        <v>227</v>
      </c>
      <c r="Y552" s="246" t="s">
        <v>229</v>
      </c>
      <c r="Z552" s="246" t="s">
        <v>229</v>
      </c>
      <c r="AA552" s="246" t="s">
        <v>227</v>
      </c>
      <c r="AB552" s="246" t="s">
        <v>229</v>
      </c>
      <c r="AC552" s="246" t="s">
        <v>229</v>
      </c>
      <c r="AD552" s="246" t="s">
        <v>229</v>
      </c>
      <c r="AE552" s="246" t="s">
        <v>229</v>
      </c>
      <c r="AF552" s="246" t="s">
        <v>229</v>
      </c>
      <c r="AG552" s="246" t="s">
        <v>227</v>
      </c>
      <c r="AH552" s="246" t="s">
        <v>227</v>
      </c>
      <c r="AI552" s="246" t="s">
        <v>227</v>
      </c>
      <c r="AJ552" s="246" t="s">
        <v>229</v>
      </c>
      <c r="AK552" s="246" t="s">
        <v>227</v>
      </c>
      <c r="AL552" s="246" t="s">
        <v>228</v>
      </c>
      <c r="AM552" s="246" t="s">
        <v>228</v>
      </c>
      <c r="AN552" s="246" t="s">
        <v>228</v>
      </c>
      <c r="AO552" s="246" t="s">
        <v>228</v>
      </c>
      <c r="AP552" s="246" t="s">
        <v>228</v>
      </c>
      <c r="AQ552" s="246"/>
      <c r="AR552" s="246"/>
      <c r="AS552" s="246"/>
      <c r="AT552" s="246"/>
      <c r="AU552" s="246"/>
      <c r="AV552" s="246"/>
      <c r="AW552" s="246"/>
      <c r="AX552" s="246"/>
      <c r="AY552" s="246"/>
      <c r="AZ552" s="246"/>
      <c r="BA552" s="246"/>
    </row>
    <row r="553" spans="1:53" x14ac:dyDescent="0.3">
      <c r="A553" s="246">
        <v>211663</v>
      </c>
      <c r="B553" s="246" t="s">
        <v>2163</v>
      </c>
      <c r="C553" s="246" t="s">
        <v>229</v>
      </c>
      <c r="D553" s="246" t="s">
        <v>229</v>
      </c>
      <c r="E553" s="246" t="s">
        <v>229</v>
      </c>
      <c r="F553" s="246" t="s">
        <v>229</v>
      </c>
      <c r="G553" s="246" t="s">
        <v>229</v>
      </c>
      <c r="H553" s="246" t="s">
        <v>229</v>
      </c>
      <c r="I553" s="246" t="s">
        <v>229</v>
      </c>
      <c r="J553" s="246" t="s">
        <v>229</v>
      </c>
      <c r="K553" s="246" t="s">
        <v>229</v>
      </c>
      <c r="L553" s="246" t="s">
        <v>229</v>
      </c>
      <c r="M553" s="246" t="s">
        <v>227</v>
      </c>
      <c r="N553" s="246" t="s">
        <v>227</v>
      </c>
      <c r="O553" s="246" t="s">
        <v>227</v>
      </c>
      <c r="P553" s="246" t="s">
        <v>227</v>
      </c>
      <c r="Q553" s="246" t="s">
        <v>227</v>
      </c>
      <c r="R553" s="246" t="s">
        <v>229</v>
      </c>
      <c r="S553" s="246" t="s">
        <v>229</v>
      </c>
      <c r="T553" s="246" t="s">
        <v>229</v>
      </c>
      <c r="U553" s="246" t="s">
        <v>229</v>
      </c>
      <c r="V553" s="246" t="s">
        <v>229</v>
      </c>
      <c r="W553" s="246" t="s">
        <v>229</v>
      </c>
      <c r="X553" s="246" t="s">
        <v>229</v>
      </c>
      <c r="Y553" s="246" t="s">
        <v>229</v>
      </c>
      <c r="Z553" s="246" t="s">
        <v>229</v>
      </c>
      <c r="AA553" s="246" t="s">
        <v>227</v>
      </c>
      <c r="AB553" s="246" t="s">
        <v>227</v>
      </c>
      <c r="AC553" s="246" t="s">
        <v>229</v>
      </c>
      <c r="AD553" s="246" t="s">
        <v>227</v>
      </c>
      <c r="AE553" s="246" t="s">
        <v>229</v>
      </c>
      <c r="AF553" s="246" t="s">
        <v>229</v>
      </c>
      <c r="AG553" s="246" t="s">
        <v>229</v>
      </c>
      <c r="AH553" s="246" t="s">
        <v>229</v>
      </c>
      <c r="AI553" s="246" t="s">
        <v>227</v>
      </c>
      <c r="AJ553" s="246" t="s">
        <v>229</v>
      </c>
      <c r="AK553" s="246" t="s">
        <v>229</v>
      </c>
      <c r="AL553" s="246" t="s">
        <v>229</v>
      </c>
      <c r="AM553" s="246" t="s">
        <v>229</v>
      </c>
      <c r="AN553" s="246" t="s">
        <v>229</v>
      </c>
      <c r="AO553" s="246" t="s">
        <v>229</v>
      </c>
      <c r="AP553" s="246" t="s">
        <v>229</v>
      </c>
      <c r="AQ553" s="246"/>
      <c r="AR553" s="246"/>
      <c r="AS553" s="246"/>
      <c r="AT553" s="246"/>
      <c r="AU553" s="246"/>
      <c r="AV553" s="246"/>
      <c r="AW553" s="246"/>
      <c r="AX553" s="246"/>
      <c r="AY553" s="246"/>
      <c r="AZ553" s="246"/>
      <c r="BA553" s="246"/>
    </row>
    <row r="554" spans="1:53" x14ac:dyDescent="0.3">
      <c r="A554" s="246">
        <v>211683</v>
      </c>
      <c r="B554" s="246" t="s">
        <v>2163</v>
      </c>
      <c r="C554" s="246" t="s">
        <v>227</v>
      </c>
      <c r="D554" s="246" t="s">
        <v>229</v>
      </c>
      <c r="E554" s="246" t="s">
        <v>229</v>
      </c>
      <c r="F554" s="246" t="s">
        <v>229</v>
      </c>
      <c r="G554" s="246" t="s">
        <v>228</v>
      </c>
      <c r="H554" s="246" t="s">
        <v>229</v>
      </c>
      <c r="I554" s="246" t="s">
        <v>229</v>
      </c>
      <c r="J554" s="246" t="s">
        <v>229</v>
      </c>
      <c r="K554" s="246" t="s">
        <v>229</v>
      </c>
      <c r="L554" s="246" t="s">
        <v>229</v>
      </c>
      <c r="M554" s="246" t="s">
        <v>229</v>
      </c>
      <c r="N554" s="246" t="s">
        <v>229</v>
      </c>
      <c r="O554" s="246" t="s">
        <v>229</v>
      </c>
      <c r="P554" s="246" t="s">
        <v>228</v>
      </c>
      <c r="Q554" s="246" t="s">
        <v>229</v>
      </c>
      <c r="R554" s="246" t="s">
        <v>227</v>
      </c>
      <c r="S554" s="246" t="s">
        <v>229</v>
      </c>
      <c r="T554" s="246" t="s">
        <v>229</v>
      </c>
      <c r="U554" s="246" t="s">
        <v>229</v>
      </c>
      <c r="V554" s="246" t="s">
        <v>229</v>
      </c>
      <c r="W554" s="246" t="s">
        <v>229</v>
      </c>
      <c r="X554" s="246" t="s">
        <v>229</v>
      </c>
      <c r="Y554" s="246" t="s">
        <v>229</v>
      </c>
      <c r="Z554" s="246" t="s">
        <v>229</v>
      </c>
      <c r="AA554" s="246" t="s">
        <v>229</v>
      </c>
      <c r="AB554" s="246" t="s">
        <v>229</v>
      </c>
      <c r="AC554" s="246" t="s">
        <v>229</v>
      </c>
      <c r="AD554" s="246" t="s">
        <v>229</v>
      </c>
      <c r="AE554" s="246" t="s">
        <v>229</v>
      </c>
      <c r="AF554" s="246" t="s">
        <v>228</v>
      </c>
      <c r="AG554" s="246" t="s">
        <v>227</v>
      </c>
      <c r="AH554" s="246" t="s">
        <v>227</v>
      </c>
      <c r="AI554" s="246" t="s">
        <v>227</v>
      </c>
      <c r="AJ554" s="246" t="s">
        <v>228</v>
      </c>
      <c r="AK554" s="246" t="s">
        <v>227</v>
      </c>
      <c r="AL554" s="246" t="s">
        <v>228</v>
      </c>
      <c r="AM554" s="246" t="s">
        <v>228</v>
      </c>
      <c r="AN554" s="246" t="s">
        <v>229</v>
      </c>
      <c r="AO554" s="246" t="s">
        <v>229</v>
      </c>
      <c r="AP554" s="246" t="s">
        <v>229</v>
      </c>
      <c r="AQ554" s="246"/>
      <c r="AR554" s="246"/>
      <c r="AS554" s="246"/>
      <c r="AT554" s="246"/>
      <c r="AU554" s="246"/>
      <c r="AV554" s="246"/>
      <c r="AW554" s="246"/>
      <c r="AX554" s="246"/>
      <c r="AY554" s="246"/>
      <c r="AZ554" s="246"/>
      <c r="BA554" s="246"/>
    </row>
    <row r="555" spans="1:53" x14ac:dyDescent="0.3">
      <c r="A555" s="246">
        <v>211690</v>
      </c>
      <c r="B555" s="246" t="s">
        <v>2163</v>
      </c>
      <c r="C555" s="246" t="s">
        <v>229</v>
      </c>
      <c r="D555" s="246" t="s">
        <v>229</v>
      </c>
      <c r="E555" s="246" t="s">
        <v>229</v>
      </c>
      <c r="F555" s="246" t="s">
        <v>227</v>
      </c>
      <c r="G555" s="246" t="s">
        <v>227</v>
      </c>
      <c r="H555" s="246" t="s">
        <v>227</v>
      </c>
      <c r="I555" s="246" t="s">
        <v>229</v>
      </c>
      <c r="J555" s="246" t="s">
        <v>227</v>
      </c>
      <c r="K555" s="246" t="s">
        <v>229</v>
      </c>
      <c r="L555" s="246" t="s">
        <v>227</v>
      </c>
      <c r="M555" s="246" t="s">
        <v>227</v>
      </c>
      <c r="N555" s="246" t="s">
        <v>229</v>
      </c>
      <c r="O555" s="246" t="s">
        <v>227</v>
      </c>
      <c r="P555" s="246" t="s">
        <v>227</v>
      </c>
      <c r="Q555" s="246" t="s">
        <v>227</v>
      </c>
      <c r="R555" s="246" t="s">
        <v>229</v>
      </c>
      <c r="S555" s="246" t="s">
        <v>229</v>
      </c>
      <c r="T555" s="246" t="s">
        <v>229</v>
      </c>
      <c r="U555" s="246" t="s">
        <v>229</v>
      </c>
      <c r="V555" s="246" t="s">
        <v>229</v>
      </c>
      <c r="W555" s="246" t="s">
        <v>229</v>
      </c>
      <c r="X555" s="246" t="s">
        <v>229</v>
      </c>
      <c r="Y555" s="246" t="s">
        <v>227</v>
      </c>
      <c r="Z555" s="246" t="s">
        <v>227</v>
      </c>
      <c r="AA555" s="246" t="s">
        <v>227</v>
      </c>
      <c r="AB555" s="246" t="s">
        <v>229</v>
      </c>
      <c r="AC555" s="246" t="s">
        <v>229</v>
      </c>
      <c r="AD555" s="246" t="s">
        <v>229</v>
      </c>
      <c r="AE555" s="246" t="s">
        <v>229</v>
      </c>
      <c r="AF555" s="246" t="s">
        <v>227</v>
      </c>
      <c r="AG555" s="246" t="s">
        <v>229</v>
      </c>
      <c r="AH555" s="246" t="s">
        <v>227</v>
      </c>
      <c r="AI555" s="246" t="s">
        <v>227</v>
      </c>
      <c r="AJ555" s="246" t="s">
        <v>229</v>
      </c>
      <c r="AK555" s="246" t="s">
        <v>227</v>
      </c>
      <c r="AL555" s="246" t="s">
        <v>227</v>
      </c>
      <c r="AM555" s="246" t="s">
        <v>229</v>
      </c>
      <c r="AN555" s="246" t="s">
        <v>227</v>
      </c>
      <c r="AO555" s="246" t="s">
        <v>229</v>
      </c>
      <c r="AP555" s="246" t="s">
        <v>229</v>
      </c>
      <c r="AQ555" s="246"/>
      <c r="AR555" s="246"/>
      <c r="AS555" s="246"/>
      <c r="AT555" s="246"/>
      <c r="AU555" s="246"/>
      <c r="AV555" s="246"/>
      <c r="AW555" s="246"/>
      <c r="AX555" s="246"/>
      <c r="AY555" s="246"/>
      <c r="AZ555" s="246"/>
      <c r="BA555" s="246"/>
    </row>
    <row r="556" spans="1:53" x14ac:dyDescent="0.3">
      <c r="A556" s="246">
        <v>211693</v>
      </c>
      <c r="B556" s="246" t="s">
        <v>2163</v>
      </c>
      <c r="C556" s="246" t="s">
        <v>229</v>
      </c>
      <c r="D556" s="246" t="s">
        <v>227</v>
      </c>
      <c r="E556" s="246" t="s">
        <v>228</v>
      </c>
      <c r="F556" s="246" t="s">
        <v>227</v>
      </c>
      <c r="G556" s="246" t="s">
        <v>229</v>
      </c>
      <c r="H556" s="246" t="s">
        <v>229</v>
      </c>
      <c r="I556" s="246" t="s">
        <v>229</v>
      </c>
      <c r="J556" s="246" t="s">
        <v>229</v>
      </c>
      <c r="K556" s="246" t="s">
        <v>229</v>
      </c>
      <c r="L556" s="246" t="s">
        <v>227</v>
      </c>
      <c r="M556" s="246" t="s">
        <v>229</v>
      </c>
      <c r="N556" s="246" t="s">
        <v>229</v>
      </c>
      <c r="O556" s="246" t="s">
        <v>229</v>
      </c>
      <c r="P556" s="246" t="s">
        <v>229</v>
      </c>
      <c r="Q556" s="246" t="s">
        <v>228</v>
      </c>
      <c r="R556" s="246" t="s">
        <v>227</v>
      </c>
      <c r="S556" s="246" t="s">
        <v>229</v>
      </c>
      <c r="T556" s="246" t="s">
        <v>229</v>
      </c>
      <c r="U556" s="246" t="s">
        <v>229</v>
      </c>
      <c r="V556" s="246" t="s">
        <v>229</v>
      </c>
      <c r="W556" s="246" t="s">
        <v>229</v>
      </c>
      <c r="X556" s="246" t="s">
        <v>229</v>
      </c>
      <c r="Y556" s="246" t="s">
        <v>228</v>
      </c>
      <c r="Z556" s="246" t="s">
        <v>229</v>
      </c>
      <c r="AA556" s="246" t="s">
        <v>229</v>
      </c>
      <c r="AB556" s="246" t="s">
        <v>229</v>
      </c>
      <c r="AC556" s="246" t="s">
        <v>229</v>
      </c>
      <c r="AD556" s="246" t="s">
        <v>228</v>
      </c>
      <c r="AE556" s="246" t="s">
        <v>228</v>
      </c>
      <c r="AF556" s="246" t="s">
        <v>229</v>
      </c>
      <c r="AG556" s="246" t="s">
        <v>229</v>
      </c>
      <c r="AH556" s="246" t="s">
        <v>229</v>
      </c>
      <c r="AI556" s="246" t="s">
        <v>229</v>
      </c>
      <c r="AJ556" s="246" t="s">
        <v>229</v>
      </c>
      <c r="AK556" s="246" t="s">
        <v>228</v>
      </c>
      <c r="AL556" s="246" t="s">
        <v>229</v>
      </c>
      <c r="AM556" s="246" t="s">
        <v>229</v>
      </c>
      <c r="AN556" s="246" t="s">
        <v>229</v>
      </c>
      <c r="AO556" s="246" t="s">
        <v>229</v>
      </c>
      <c r="AP556" s="246" t="s">
        <v>229</v>
      </c>
      <c r="AQ556" s="246"/>
      <c r="AR556" s="246"/>
      <c r="AS556" s="246"/>
      <c r="AT556" s="246"/>
      <c r="AU556" s="246"/>
      <c r="AV556" s="246"/>
      <c r="AW556" s="246"/>
      <c r="AX556" s="246"/>
      <c r="AY556" s="246"/>
      <c r="AZ556" s="246"/>
      <c r="BA556" s="246"/>
    </row>
    <row r="557" spans="1:53" x14ac:dyDescent="0.3">
      <c r="A557" s="246">
        <v>211694</v>
      </c>
      <c r="B557" s="246" t="s">
        <v>2163</v>
      </c>
      <c r="C557" s="246" t="s">
        <v>229</v>
      </c>
      <c r="D557" s="246" t="s">
        <v>229</v>
      </c>
      <c r="E557" s="246" t="s">
        <v>229</v>
      </c>
      <c r="F557" s="246" t="s">
        <v>229</v>
      </c>
      <c r="G557" s="246" t="s">
        <v>229</v>
      </c>
      <c r="H557" s="246" t="s">
        <v>227</v>
      </c>
      <c r="I557" s="246" t="s">
        <v>229</v>
      </c>
      <c r="J557" s="246" t="s">
        <v>229</v>
      </c>
      <c r="K557" s="246" t="s">
        <v>229</v>
      </c>
      <c r="L557" s="246" t="s">
        <v>229</v>
      </c>
      <c r="M557" s="246" t="s">
        <v>229</v>
      </c>
      <c r="N557" s="246" t="s">
        <v>229</v>
      </c>
      <c r="O557" s="246" t="s">
        <v>229</v>
      </c>
      <c r="P557" s="246" t="s">
        <v>227</v>
      </c>
      <c r="Q557" s="246" t="s">
        <v>229</v>
      </c>
      <c r="R557" s="246" t="s">
        <v>229</v>
      </c>
      <c r="S557" s="246" t="s">
        <v>229</v>
      </c>
      <c r="T557" s="246" t="s">
        <v>229</v>
      </c>
      <c r="U557" s="246" t="s">
        <v>229</v>
      </c>
      <c r="V557" s="246" t="s">
        <v>229</v>
      </c>
      <c r="W557" s="246" t="s">
        <v>229</v>
      </c>
      <c r="X557" s="246" t="s">
        <v>229</v>
      </c>
      <c r="Y557" s="246" t="s">
        <v>227</v>
      </c>
      <c r="Z557" s="246" t="s">
        <v>227</v>
      </c>
      <c r="AA557" s="246" t="s">
        <v>227</v>
      </c>
      <c r="AB557" s="246" t="s">
        <v>229</v>
      </c>
      <c r="AC557" s="246" t="s">
        <v>229</v>
      </c>
      <c r="AD557" s="246" t="s">
        <v>229</v>
      </c>
      <c r="AE557" s="246" t="s">
        <v>227</v>
      </c>
      <c r="AF557" s="246" t="s">
        <v>227</v>
      </c>
      <c r="AG557" s="246" t="s">
        <v>229</v>
      </c>
      <c r="AH557" s="246" t="s">
        <v>229</v>
      </c>
      <c r="AI557" s="246" t="s">
        <v>227</v>
      </c>
      <c r="AJ557" s="246" t="s">
        <v>229</v>
      </c>
      <c r="AK557" s="246" t="s">
        <v>229</v>
      </c>
      <c r="AL557" s="246" t="s">
        <v>227</v>
      </c>
      <c r="AM557" s="246" t="s">
        <v>228</v>
      </c>
      <c r="AN557" s="246" t="s">
        <v>228</v>
      </c>
      <c r="AO557" s="246" t="s">
        <v>228</v>
      </c>
      <c r="AP557" s="246" t="s">
        <v>228</v>
      </c>
      <c r="AQ557" s="246"/>
      <c r="AR557" s="246"/>
      <c r="AS557" s="246"/>
      <c r="AT557" s="246"/>
      <c r="AU557" s="246"/>
      <c r="AV557" s="246"/>
      <c r="AW557" s="246"/>
      <c r="AX557" s="246"/>
      <c r="AY557" s="246"/>
      <c r="AZ557" s="246"/>
      <c r="BA557" s="246"/>
    </row>
    <row r="558" spans="1:53" x14ac:dyDescent="0.3">
      <c r="A558" s="246">
        <v>211696</v>
      </c>
      <c r="B558" s="246" t="s">
        <v>2163</v>
      </c>
      <c r="C558" s="246" t="s">
        <v>227</v>
      </c>
      <c r="D558" s="246" t="s">
        <v>227</v>
      </c>
      <c r="E558" s="246" t="s">
        <v>227</v>
      </c>
      <c r="F558" s="246" t="s">
        <v>227</v>
      </c>
      <c r="G558" s="246" t="s">
        <v>229</v>
      </c>
      <c r="H558" s="246" t="s">
        <v>227</v>
      </c>
      <c r="I558" s="246" t="s">
        <v>229</v>
      </c>
      <c r="J558" s="246" t="s">
        <v>229</v>
      </c>
      <c r="K558" s="246" t="s">
        <v>229</v>
      </c>
      <c r="L558" s="246" t="s">
        <v>227</v>
      </c>
      <c r="M558" s="246" t="s">
        <v>227</v>
      </c>
      <c r="N558" s="246" t="s">
        <v>229</v>
      </c>
      <c r="O558" s="246" t="s">
        <v>229</v>
      </c>
      <c r="P558" s="246" t="s">
        <v>227</v>
      </c>
      <c r="Q558" s="246" t="s">
        <v>229</v>
      </c>
      <c r="R558" s="246" t="s">
        <v>229</v>
      </c>
      <c r="S558" s="246" t="s">
        <v>229</v>
      </c>
      <c r="T558" s="246" t="s">
        <v>229</v>
      </c>
      <c r="U558" s="246" t="s">
        <v>229</v>
      </c>
      <c r="V558" s="246" t="s">
        <v>229</v>
      </c>
      <c r="W558" s="246" t="s">
        <v>229</v>
      </c>
      <c r="X558" s="246" t="s">
        <v>229</v>
      </c>
      <c r="Y558" s="246" t="s">
        <v>227</v>
      </c>
      <c r="Z558" s="246" t="s">
        <v>229</v>
      </c>
      <c r="AA558" s="246" t="s">
        <v>229</v>
      </c>
      <c r="AB558" s="246" t="s">
        <v>229</v>
      </c>
      <c r="AC558" s="246" t="s">
        <v>229</v>
      </c>
      <c r="AD558" s="246" t="s">
        <v>229</v>
      </c>
      <c r="AE558" s="246" t="s">
        <v>229</v>
      </c>
      <c r="AF558" s="246" t="s">
        <v>227</v>
      </c>
      <c r="AG558" s="246" t="s">
        <v>229</v>
      </c>
      <c r="AH558" s="246" t="s">
        <v>229</v>
      </c>
      <c r="AI558" s="246" t="s">
        <v>228</v>
      </c>
      <c r="AJ558" s="246" t="s">
        <v>227</v>
      </c>
      <c r="AK558" s="246" t="s">
        <v>229</v>
      </c>
      <c r="AL558" s="246" t="s">
        <v>227</v>
      </c>
      <c r="AM558" s="246" t="s">
        <v>227</v>
      </c>
      <c r="AN558" s="246" t="s">
        <v>228</v>
      </c>
      <c r="AO558" s="246" t="s">
        <v>227</v>
      </c>
      <c r="AP558" s="246" t="s">
        <v>227</v>
      </c>
      <c r="AQ558" s="246"/>
      <c r="AR558" s="246"/>
      <c r="AS558" s="246"/>
      <c r="AT558" s="246"/>
      <c r="AU558" s="246"/>
      <c r="AV558" s="246"/>
      <c r="AW558" s="246"/>
      <c r="AX558" s="246"/>
      <c r="AY558" s="246"/>
      <c r="AZ558" s="246"/>
      <c r="BA558" s="246"/>
    </row>
    <row r="559" spans="1:53" x14ac:dyDescent="0.3">
      <c r="A559" s="246">
        <v>211697</v>
      </c>
      <c r="B559" s="246" t="s">
        <v>2163</v>
      </c>
      <c r="C559" s="246" t="s">
        <v>227</v>
      </c>
      <c r="D559" s="246" t="s">
        <v>229</v>
      </c>
      <c r="E559" s="246" t="s">
        <v>229</v>
      </c>
      <c r="F559" s="246" t="s">
        <v>229</v>
      </c>
      <c r="G559" s="246" t="s">
        <v>227</v>
      </c>
      <c r="H559" s="246" t="s">
        <v>227</v>
      </c>
      <c r="I559" s="246" t="s">
        <v>229</v>
      </c>
      <c r="J559" s="246" t="s">
        <v>227</v>
      </c>
      <c r="K559" s="246" t="s">
        <v>229</v>
      </c>
      <c r="L559" s="246" t="s">
        <v>227</v>
      </c>
      <c r="M559" s="246" t="s">
        <v>229</v>
      </c>
      <c r="N559" s="246" t="s">
        <v>229</v>
      </c>
      <c r="O559" s="246" t="s">
        <v>229</v>
      </c>
      <c r="P559" s="246" t="s">
        <v>229</v>
      </c>
      <c r="Q559" s="246" t="s">
        <v>229</v>
      </c>
      <c r="R559" s="246" t="s">
        <v>227</v>
      </c>
      <c r="S559" s="246" t="s">
        <v>227</v>
      </c>
      <c r="T559" s="246" t="s">
        <v>229</v>
      </c>
      <c r="U559" s="246" t="s">
        <v>229</v>
      </c>
      <c r="V559" s="246" t="s">
        <v>229</v>
      </c>
      <c r="W559" s="246" t="s">
        <v>229</v>
      </c>
      <c r="X559" s="246" t="s">
        <v>229</v>
      </c>
      <c r="Y559" s="246" t="s">
        <v>229</v>
      </c>
      <c r="Z559" s="246" t="s">
        <v>229</v>
      </c>
      <c r="AA559" s="246" t="s">
        <v>227</v>
      </c>
      <c r="AB559" s="246" t="s">
        <v>227</v>
      </c>
      <c r="AC559" s="246" t="s">
        <v>227</v>
      </c>
      <c r="AD559" s="246" t="s">
        <v>229</v>
      </c>
      <c r="AE559" s="246" t="s">
        <v>227</v>
      </c>
      <c r="AF559" s="246" t="s">
        <v>229</v>
      </c>
      <c r="AG559" s="246" t="s">
        <v>227</v>
      </c>
      <c r="AH559" s="246" t="s">
        <v>229</v>
      </c>
      <c r="AI559" s="246" t="s">
        <v>229</v>
      </c>
      <c r="AJ559" s="246" t="s">
        <v>229</v>
      </c>
      <c r="AK559" s="246" t="s">
        <v>227</v>
      </c>
      <c r="AL559" s="246" t="s">
        <v>229</v>
      </c>
      <c r="AM559" s="246" t="s">
        <v>229</v>
      </c>
      <c r="AN559" s="246" t="s">
        <v>228</v>
      </c>
      <c r="AO559" s="246" t="s">
        <v>229</v>
      </c>
      <c r="AP559" s="246" t="s">
        <v>228</v>
      </c>
      <c r="AQ559" s="246"/>
      <c r="AR559" s="246"/>
      <c r="AS559" s="246"/>
      <c r="AT559" s="246"/>
      <c r="AU559" s="246"/>
      <c r="AV559" s="246"/>
      <c r="AW559" s="246"/>
      <c r="AX559" s="246"/>
      <c r="AY559" s="246"/>
      <c r="AZ559" s="246"/>
      <c r="BA559" s="246"/>
    </row>
    <row r="560" spans="1:53" x14ac:dyDescent="0.3">
      <c r="A560" s="246">
        <v>211728</v>
      </c>
      <c r="B560" s="246" t="s">
        <v>2163</v>
      </c>
      <c r="C560" s="246" t="s">
        <v>227</v>
      </c>
      <c r="D560" s="246" t="s">
        <v>229</v>
      </c>
      <c r="E560" s="246" t="s">
        <v>229</v>
      </c>
      <c r="F560" s="246" t="s">
        <v>229</v>
      </c>
      <c r="G560" s="246" t="s">
        <v>227</v>
      </c>
      <c r="H560" s="246" t="s">
        <v>229</v>
      </c>
      <c r="I560" s="246" t="s">
        <v>229</v>
      </c>
      <c r="J560" s="246" t="s">
        <v>229</v>
      </c>
      <c r="K560" s="246" t="s">
        <v>229</v>
      </c>
      <c r="L560" s="246" t="s">
        <v>229</v>
      </c>
      <c r="M560" s="246" t="s">
        <v>229</v>
      </c>
      <c r="N560" s="246" t="s">
        <v>229</v>
      </c>
      <c r="O560" s="246" t="s">
        <v>227</v>
      </c>
      <c r="P560" s="246" t="s">
        <v>229</v>
      </c>
      <c r="Q560" s="246" t="s">
        <v>229</v>
      </c>
      <c r="R560" s="246" t="s">
        <v>227</v>
      </c>
      <c r="S560" s="246" t="s">
        <v>227</v>
      </c>
      <c r="T560" s="246" t="s">
        <v>229</v>
      </c>
      <c r="U560" s="246" t="s">
        <v>229</v>
      </c>
      <c r="V560" s="246" t="s">
        <v>229</v>
      </c>
      <c r="W560" s="246" t="s">
        <v>227</v>
      </c>
      <c r="X560" s="246" t="s">
        <v>227</v>
      </c>
      <c r="Y560" s="246" t="s">
        <v>227</v>
      </c>
      <c r="Z560" s="246" t="s">
        <v>227</v>
      </c>
      <c r="AA560" s="246" t="s">
        <v>227</v>
      </c>
      <c r="AB560" s="246" t="s">
        <v>227</v>
      </c>
      <c r="AC560" s="246" t="s">
        <v>229</v>
      </c>
      <c r="AD560" s="246" t="s">
        <v>229</v>
      </c>
      <c r="AE560" s="246" t="s">
        <v>229</v>
      </c>
      <c r="AF560" s="246" t="s">
        <v>229</v>
      </c>
      <c r="AG560" s="246" t="s">
        <v>229</v>
      </c>
      <c r="AH560" s="246" t="s">
        <v>229</v>
      </c>
      <c r="AI560" s="246" t="s">
        <v>229</v>
      </c>
      <c r="AJ560" s="246" t="s">
        <v>229</v>
      </c>
      <c r="AK560" s="246" t="s">
        <v>229</v>
      </c>
      <c r="AL560" s="246" t="s">
        <v>228</v>
      </c>
      <c r="AM560" s="246" t="s">
        <v>228</v>
      </c>
      <c r="AN560" s="246" t="s">
        <v>228</v>
      </c>
      <c r="AO560" s="246" t="s">
        <v>228</v>
      </c>
      <c r="AP560" s="246" t="s">
        <v>228</v>
      </c>
      <c r="AQ560" s="246"/>
      <c r="AR560" s="246"/>
      <c r="AS560" s="246"/>
      <c r="AT560" s="246"/>
      <c r="AU560" s="246"/>
      <c r="AV560" s="246"/>
      <c r="AW560" s="246"/>
      <c r="AX560" s="246"/>
      <c r="AY560" s="246"/>
      <c r="AZ560" s="246"/>
      <c r="BA560" s="246"/>
    </row>
    <row r="561" spans="1:53" x14ac:dyDescent="0.3">
      <c r="A561" s="246">
        <v>211737</v>
      </c>
      <c r="B561" s="246" t="s">
        <v>2163</v>
      </c>
      <c r="C561" s="246" t="s">
        <v>229</v>
      </c>
      <c r="D561" s="246" t="s">
        <v>229</v>
      </c>
      <c r="E561" s="246" t="s">
        <v>227</v>
      </c>
      <c r="F561" s="246" t="s">
        <v>227</v>
      </c>
      <c r="G561" s="246" t="s">
        <v>227</v>
      </c>
      <c r="H561" s="246" t="s">
        <v>229</v>
      </c>
      <c r="I561" s="246" t="s">
        <v>229</v>
      </c>
      <c r="J561" s="246" t="s">
        <v>229</v>
      </c>
      <c r="K561" s="246" t="s">
        <v>229</v>
      </c>
      <c r="L561" s="246" t="s">
        <v>228</v>
      </c>
      <c r="M561" s="246" t="s">
        <v>229</v>
      </c>
      <c r="N561" s="246" t="s">
        <v>229</v>
      </c>
      <c r="O561" s="246" t="s">
        <v>227</v>
      </c>
      <c r="P561" s="246" t="s">
        <v>229</v>
      </c>
      <c r="Q561" s="246" t="s">
        <v>229</v>
      </c>
      <c r="R561" s="246" t="s">
        <v>229</v>
      </c>
      <c r="S561" s="246" t="s">
        <v>229</v>
      </c>
      <c r="T561" s="246" t="s">
        <v>229</v>
      </c>
      <c r="U561" s="246" t="s">
        <v>229</v>
      </c>
      <c r="V561" s="246" t="s">
        <v>227</v>
      </c>
      <c r="W561" s="246" t="s">
        <v>227</v>
      </c>
      <c r="X561" s="246" t="s">
        <v>229</v>
      </c>
      <c r="Y561" s="246" t="s">
        <v>227</v>
      </c>
      <c r="Z561" s="246" t="s">
        <v>229</v>
      </c>
      <c r="AA561" s="246" t="s">
        <v>227</v>
      </c>
      <c r="AB561" s="246" t="s">
        <v>229</v>
      </c>
      <c r="AC561" s="246" t="s">
        <v>229</v>
      </c>
      <c r="AD561" s="246" t="s">
        <v>229</v>
      </c>
      <c r="AE561" s="246" t="s">
        <v>227</v>
      </c>
      <c r="AF561" s="246" t="s">
        <v>229</v>
      </c>
      <c r="AG561" s="246" t="s">
        <v>229</v>
      </c>
      <c r="AH561" s="246" t="s">
        <v>229</v>
      </c>
      <c r="AI561" s="246" t="s">
        <v>229</v>
      </c>
      <c r="AJ561" s="246" t="s">
        <v>227</v>
      </c>
      <c r="AK561" s="246" t="s">
        <v>228</v>
      </c>
      <c r="AL561" s="246" t="s">
        <v>229</v>
      </c>
      <c r="AM561" s="246" t="s">
        <v>228</v>
      </c>
      <c r="AN561" s="246" t="s">
        <v>229</v>
      </c>
      <c r="AO561" s="246" t="s">
        <v>229</v>
      </c>
      <c r="AP561" s="246" t="s">
        <v>228</v>
      </c>
      <c r="AQ561" s="246"/>
      <c r="AR561" s="246"/>
      <c r="AS561" s="246"/>
      <c r="AT561" s="246"/>
      <c r="AU561" s="246"/>
      <c r="AV561" s="246"/>
      <c r="AW561" s="246"/>
      <c r="AX561" s="246"/>
      <c r="AY561" s="246"/>
      <c r="AZ561" s="246"/>
      <c r="BA561" s="246"/>
    </row>
    <row r="562" spans="1:53" x14ac:dyDescent="0.3">
      <c r="A562" s="246">
        <v>211743</v>
      </c>
      <c r="B562" s="246" t="s">
        <v>2163</v>
      </c>
      <c r="C562" s="246" t="s">
        <v>227</v>
      </c>
      <c r="D562" s="246" t="s">
        <v>229</v>
      </c>
      <c r="E562" s="246" t="s">
        <v>227</v>
      </c>
      <c r="F562" s="246" t="s">
        <v>227</v>
      </c>
      <c r="G562" s="246" t="s">
        <v>229</v>
      </c>
      <c r="H562" s="246" t="s">
        <v>229</v>
      </c>
      <c r="I562" s="246" t="s">
        <v>229</v>
      </c>
      <c r="J562" s="246" t="s">
        <v>227</v>
      </c>
      <c r="K562" s="246" t="s">
        <v>229</v>
      </c>
      <c r="L562" s="246" t="s">
        <v>227</v>
      </c>
      <c r="M562" s="246" t="s">
        <v>229</v>
      </c>
      <c r="N562" s="246" t="s">
        <v>229</v>
      </c>
      <c r="O562" s="246" t="s">
        <v>227</v>
      </c>
      <c r="P562" s="246" t="s">
        <v>229</v>
      </c>
      <c r="Q562" s="246" t="s">
        <v>227</v>
      </c>
      <c r="R562" s="246" t="s">
        <v>229</v>
      </c>
      <c r="S562" s="246" t="s">
        <v>229</v>
      </c>
      <c r="T562" s="246" t="s">
        <v>229</v>
      </c>
      <c r="U562" s="246" t="s">
        <v>229</v>
      </c>
      <c r="V562" s="246" t="s">
        <v>229</v>
      </c>
      <c r="W562" s="246" t="s">
        <v>227</v>
      </c>
      <c r="X562" s="246" t="s">
        <v>229</v>
      </c>
      <c r="Y562" s="246" t="s">
        <v>227</v>
      </c>
      <c r="Z562" s="246" t="s">
        <v>229</v>
      </c>
      <c r="AA562" s="246" t="s">
        <v>227</v>
      </c>
      <c r="AB562" s="246" t="s">
        <v>229</v>
      </c>
      <c r="AC562" s="246" t="s">
        <v>227</v>
      </c>
      <c r="AD562" s="246" t="s">
        <v>227</v>
      </c>
      <c r="AE562" s="246" t="s">
        <v>227</v>
      </c>
      <c r="AF562" s="246" t="s">
        <v>229</v>
      </c>
      <c r="AG562" s="246" t="s">
        <v>229</v>
      </c>
      <c r="AH562" s="246" t="s">
        <v>227</v>
      </c>
      <c r="AI562" s="246" t="s">
        <v>227</v>
      </c>
      <c r="AJ562" s="246" t="s">
        <v>229</v>
      </c>
      <c r="AK562" s="246" t="s">
        <v>229</v>
      </c>
      <c r="AL562" s="246" t="s">
        <v>229</v>
      </c>
      <c r="AM562" s="246" t="s">
        <v>227</v>
      </c>
      <c r="AN562" s="246" t="s">
        <v>229</v>
      </c>
      <c r="AO562" s="246" t="s">
        <v>227</v>
      </c>
      <c r="AP562" s="246" t="s">
        <v>229</v>
      </c>
      <c r="AQ562" s="246"/>
      <c r="AR562" s="246"/>
      <c r="AS562" s="246"/>
      <c r="AT562" s="246"/>
      <c r="AU562" s="246"/>
      <c r="AV562" s="246"/>
      <c r="AW562" s="246"/>
      <c r="AX562" s="246"/>
      <c r="AY562" s="246"/>
      <c r="AZ562" s="246"/>
      <c r="BA562" s="246"/>
    </row>
    <row r="563" spans="1:53" x14ac:dyDescent="0.3">
      <c r="A563" s="246">
        <v>211762</v>
      </c>
      <c r="B563" s="246" t="s">
        <v>2163</v>
      </c>
      <c r="C563" s="246" t="s">
        <v>227</v>
      </c>
      <c r="D563" s="246" t="s">
        <v>229</v>
      </c>
      <c r="E563" s="246" t="s">
        <v>229</v>
      </c>
      <c r="F563" s="246" t="s">
        <v>229</v>
      </c>
      <c r="G563" s="246" t="s">
        <v>227</v>
      </c>
      <c r="H563" s="246" t="s">
        <v>227</v>
      </c>
      <c r="I563" s="246" t="s">
        <v>229</v>
      </c>
      <c r="J563" s="246" t="s">
        <v>227</v>
      </c>
      <c r="K563" s="246" t="s">
        <v>227</v>
      </c>
      <c r="L563" s="246" t="s">
        <v>227</v>
      </c>
      <c r="M563" s="246" t="s">
        <v>227</v>
      </c>
      <c r="N563" s="246" t="s">
        <v>227</v>
      </c>
      <c r="O563" s="246" t="s">
        <v>229</v>
      </c>
      <c r="P563" s="246" t="s">
        <v>229</v>
      </c>
      <c r="Q563" s="246" t="s">
        <v>227</v>
      </c>
      <c r="R563" s="246" t="s">
        <v>227</v>
      </c>
      <c r="S563" s="246" t="s">
        <v>229</v>
      </c>
      <c r="T563" s="246" t="s">
        <v>229</v>
      </c>
      <c r="U563" s="246" t="s">
        <v>229</v>
      </c>
      <c r="V563" s="246" t="s">
        <v>229</v>
      </c>
      <c r="W563" s="246" t="s">
        <v>229</v>
      </c>
      <c r="X563" s="246" t="s">
        <v>229</v>
      </c>
      <c r="Y563" s="246" t="s">
        <v>229</v>
      </c>
      <c r="Z563" s="246" t="s">
        <v>229</v>
      </c>
      <c r="AA563" s="246" t="s">
        <v>229</v>
      </c>
      <c r="AB563" s="246" t="s">
        <v>229</v>
      </c>
      <c r="AC563" s="246" t="s">
        <v>229</v>
      </c>
      <c r="AD563" s="246" t="s">
        <v>229</v>
      </c>
      <c r="AE563" s="246" t="s">
        <v>229</v>
      </c>
      <c r="AF563" s="246" t="s">
        <v>229</v>
      </c>
      <c r="AG563" s="246" t="s">
        <v>229</v>
      </c>
      <c r="AH563" s="246" t="s">
        <v>227</v>
      </c>
      <c r="AI563" s="246" t="s">
        <v>227</v>
      </c>
      <c r="AJ563" s="246" t="s">
        <v>229</v>
      </c>
      <c r="AK563" s="246" t="s">
        <v>227</v>
      </c>
      <c r="AL563" s="246" t="s">
        <v>227</v>
      </c>
      <c r="AM563" s="246" t="s">
        <v>227</v>
      </c>
      <c r="AN563" s="246" t="s">
        <v>227</v>
      </c>
      <c r="AO563" s="246" t="s">
        <v>229</v>
      </c>
      <c r="AP563" s="246" t="s">
        <v>227</v>
      </c>
      <c r="AQ563" s="246"/>
      <c r="AR563" s="246"/>
      <c r="AS563" s="246"/>
      <c r="AT563" s="246"/>
      <c r="AU563" s="246"/>
      <c r="AV563" s="246"/>
      <c r="AW563" s="246"/>
      <c r="AX563" s="246"/>
      <c r="AY563" s="246"/>
      <c r="AZ563" s="246"/>
      <c r="BA563" s="246"/>
    </row>
    <row r="564" spans="1:53" x14ac:dyDescent="0.3">
      <c r="A564" s="246">
        <v>211784</v>
      </c>
      <c r="B564" s="246" t="s">
        <v>2163</v>
      </c>
      <c r="C564" s="246" t="s">
        <v>229</v>
      </c>
      <c r="D564" s="246" t="s">
        <v>229</v>
      </c>
      <c r="E564" s="246" t="s">
        <v>229</v>
      </c>
      <c r="F564" s="246" t="s">
        <v>227</v>
      </c>
      <c r="G564" s="246" t="s">
        <v>227</v>
      </c>
      <c r="H564" s="246" t="s">
        <v>227</v>
      </c>
      <c r="I564" s="246" t="s">
        <v>229</v>
      </c>
      <c r="J564" s="246" t="s">
        <v>227</v>
      </c>
      <c r="K564" s="246" t="s">
        <v>227</v>
      </c>
      <c r="L564" s="246" t="s">
        <v>229</v>
      </c>
      <c r="M564" s="246" t="s">
        <v>229</v>
      </c>
      <c r="N564" s="246" t="s">
        <v>227</v>
      </c>
      <c r="O564" s="246" t="s">
        <v>229</v>
      </c>
      <c r="P564" s="246" t="s">
        <v>227</v>
      </c>
      <c r="Q564" s="246" t="s">
        <v>227</v>
      </c>
      <c r="R564" s="246" t="s">
        <v>229</v>
      </c>
      <c r="S564" s="246" t="s">
        <v>227</v>
      </c>
      <c r="T564" s="246" t="s">
        <v>229</v>
      </c>
      <c r="U564" s="246" t="s">
        <v>229</v>
      </c>
      <c r="V564" s="246" t="s">
        <v>227</v>
      </c>
      <c r="W564" s="246" t="s">
        <v>229</v>
      </c>
      <c r="X564" s="246" t="s">
        <v>229</v>
      </c>
      <c r="Y564" s="246" t="s">
        <v>229</v>
      </c>
      <c r="Z564" s="246" t="s">
        <v>227</v>
      </c>
      <c r="AA564" s="246" t="s">
        <v>227</v>
      </c>
      <c r="AB564" s="246" t="s">
        <v>229</v>
      </c>
      <c r="AC564" s="246" t="s">
        <v>229</v>
      </c>
      <c r="AD564" s="246" t="s">
        <v>229</v>
      </c>
      <c r="AE564" s="246" t="s">
        <v>227</v>
      </c>
      <c r="AF564" s="246" t="s">
        <v>229</v>
      </c>
      <c r="AG564" s="246" t="s">
        <v>227</v>
      </c>
      <c r="AH564" s="246" t="s">
        <v>229</v>
      </c>
      <c r="AI564" s="246" t="s">
        <v>229</v>
      </c>
      <c r="AJ564" s="246" t="s">
        <v>229</v>
      </c>
      <c r="AK564" s="246" t="s">
        <v>229</v>
      </c>
      <c r="AL564" s="246" t="s">
        <v>229</v>
      </c>
      <c r="AM564" s="246" t="s">
        <v>229</v>
      </c>
      <c r="AN564" s="246" t="s">
        <v>229</v>
      </c>
      <c r="AO564" s="246" t="s">
        <v>229</v>
      </c>
      <c r="AP564" s="246" t="s">
        <v>229</v>
      </c>
      <c r="AQ564" s="246"/>
      <c r="AR564" s="246"/>
      <c r="AS564" s="246"/>
      <c r="AT564" s="246"/>
      <c r="AU564" s="246"/>
      <c r="AV564" s="246"/>
      <c r="AW564" s="246"/>
      <c r="AX564" s="246"/>
      <c r="AY564" s="246"/>
      <c r="AZ564" s="246"/>
      <c r="BA564" s="246"/>
    </row>
    <row r="565" spans="1:53" x14ac:dyDescent="0.3">
      <c r="A565" s="246">
        <v>211799</v>
      </c>
      <c r="B565" s="246" t="s">
        <v>2163</v>
      </c>
      <c r="C565" s="246" t="s">
        <v>229</v>
      </c>
      <c r="D565" s="246" t="s">
        <v>229</v>
      </c>
      <c r="E565" s="246" t="s">
        <v>227</v>
      </c>
      <c r="F565" s="246" t="s">
        <v>227</v>
      </c>
      <c r="G565" s="246" t="s">
        <v>229</v>
      </c>
      <c r="H565" s="246" t="s">
        <v>229</v>
      </c>
      <c r="I565" s="246" t="s">
        <v>229</v>
      </c>
      <c r="J565" s="246" t="s">
        <v>229</v>
      </c>
      <c r="K565" s="246" t="s">
        <v>229</v>
      </c>
      <c r="L565" s="246" t="s">
        <v>229</v>
      </c>
      <c r="M565" s="246" t="s">
        <v>227</v>
      </c>
      <c r="N565" s="246" t="s">
        <v>227</v>
      </c>
      <c r="O565" s="246" t="s">
        <v>227</v>
      </c>
      <c r="P565" s="246" t="s">
        <v>227</v>
      </c>
      <c r="Q565" s="246" t="s">
        <v>227</v>
      </c>
      <c r="R565" s="246" t="s">
        <v>229</v>
      </c>
      <c r="S565" s="246" t="s">
        <v>227</v>
      </c>
      <c r="T565" s="246" t="s">
        <v>229</v>
      </c>
      <c r="U565" s="246" t="s">
        <v>229</v>
      </c>
      <c r="V565" s="246" t="s">
        <v>227</v>
      </c>
      <c r="W565" s="246" t="s">
        <v>229</v>
      </c>
      <c r="X565" s="246" t="s">
        <v>229</v>
      </c>
      <c r="Y565" s="246" t="s">
        <v>227</v>
      </c>
      <c r="Z565" s="246" t="s">
        <v>229</v>
      </c>
      <c r="AA565" s="246" t="s">
        <v>229</v>
      </c>
      <c r="AB565" s="246" t="s">
        <v>229</v>
      </c>
      <c r="AC565" s="246" t="s">
        <v>229</v>
      </c>
      <c r="AD565" s="246" t="s">
        <v>229</v>
      </c>
      <c r="AE565" s="246" t="s">
        <v>229</v>
      </c>
      <c r="AF565" s="246" t="s">
        <v>229</v>
      </c>
      <c r="AG565" s="246" t="s">
        <v>229</v>
      </c>
      <c r="AH565" s="246" t="s">
        <v>229</v>
      </c>
      <c r="AI565" s="246" t="s">
        <v>229</v>
      </c>
      <c r="AJ565" s="246" t="s">
        <v>229</v>
      </c>
      <c r="AK565" s="246" t="s">
        <v>229</v>
      </c>
      <c r="AL565" s="246" t="s">
        <v>229</v>
      </c>
      <c r="AM565" s="246" t="s">
        <v>229</v>
      </c>
      <c r="AN565" s="246" t="s">
        <v>229</v>
      </c>
      <c r="AO565" s="246" t="s">
        <v>229</v>
      </c>
      <c r="AP565" s="246" t="s">
        <v>229</v>
      </c>
      <c r="AQ565" s="246"/>
      <c r="AR565" s="246"/>
      <c r="AS565" s="246"/>
      <c r="AT565" s="246"/>
      <c r="AU565" s="246"/>
      <c r="AV565" s="246"/>
      <c r="AW565" s="246"/>
      <c r="AX565" s="246"/>
      <c r="AY565" s="246"/>
      <c r="AZ565" s="246"/>
      <c r="BA565" s="246"/>
    </row>
    <row r="566" spans="1:53" x14ac:dyDescent="0.3">
      <c r="A566" s="246">
        <v>211812</v>
      </c>
      <c r="B566" s="246" t="s">
        <v>2163</v>
      </c>
      <c r="C566" s="246" t="s">
        <v>227</v>
      </c>
      <c r="D566" s="246" t="s">
        <v>227</v>
      </c>
      <c r="E566" s="246" t="s">
        <v>227</v>
      </c>
      <c r="F566" s="246" t="s">
        <v>229</v>
      </c>
      <c r="G566" s="246" t="s">
        <v>227</v>
      </c>
      <c r="H566" s="246" t="s">
        <v>227</v>
      </c>
      <c r="I566" s="246" t="s">
        <v>229</v>
      </c>
      <c r="J566" s="246" t="s">
        <v>227</v>
      </c>
      <c r="K566" s="246" t="s">
        <v>229</v>
      </c>
      <c r="L566" s="246" t="s">
        <v>229</v>
      </c>
      <c r="M566" s="246" t="s">
        <v>229</v>
      </c>
      <c r="N566" s="246" t="s">
        <v>229</v>
      </c>
      <c r="O566" s="246" t="s">
        <v>229</v>
      </c>
      <c r="P566" s="246" t="s">
        <v>229</v>
      </c>
      <c r="Q566" s="246" t="s">
        <v>227</v>
      </c>
      <c r="R566" s="246" t="s">
        <v>229</v>
      </c>
      <c r="S566" s="246" t="s">
        <v>227</v>
      </c>
      <c r="T566" s="246" t="s">
        <v>229</v>
      </c>
      <c r="U566" s="246" t="s">
        <v>229</v>
      </c>
      <c r="V566" s="246" t="s">
        <v>229</v>
      </c>
      <c r="W566" s="246" t="s">
        <v>227</v>
      </c>
      <c r="X566" s="246" t="s">
        <v>229</v>
      </c>
      <c r="Y566" s="246" t="s">
        <v>227</v>
      </c>
      <c r="Z566" s="246" t="s">
        <v>229</v>
      </c>
      <c r="AA566" s="246" t="s">
        <v>227</v>
      </c>
      <c r="AB566" s="246" t="s">
        <v>229</v>
      </c>
      <c r="AC566" s="246" t="s">
        <v>229</v>
      </c>
      <c r="AD566" s="246" t="s">
        <v>227</v>
      </c>
      <c r="AE566" s="246" t="s">
        <v>228</v>
      </c>
      <c r="AF566" s="246" t="s">
        <v>229</v>
      </c>
      <c r="AG566" s="246" t="s">
        <v>229</v>
      </c>
      <c r="AH566" s="246" t="s">
        <v>227</v>
      </c>
      <c r="AI566" s="246" t="s">
        <v>228</v>
      </c>
      <c r="AJ566" s="246" t="s">
        <v>229</v>
      </c>
      <c r="AK566" s="246" t="s">
        <v>227</v>
      </c>
      <c r="AL566" s="246" t="s">
        <v>228</v>
      </c>
      <c r="AM566" s="246" t="s">
        <v>228</v>
      </c>
      <c r="AN566" s="246" t="s">
        <v>228</v>
      </c>
      <c r="AO566" s="246" t="s">
        <v>229</v>
      </c>
      <c r="AP566" s="246" t="s">
        <v>228</v>
      </c>
      <c r="AQ566" s="246"/>
      <c r="AR566" s="246"/>
      <c r="AS566" s="246"/>
      <c r="AT566" s="246"/>
      <c r="AU566" s="246"/>
      <c r="AV566" s="246"/>
      <c r="AW566" s="246"/>
      <c r="AX566" s="246"/>
      <c r="AY566" s="246"/>
      <c r="AZ566" s="246"/>
      <c r="BA566" s="246"/>
    </row>
    <row r="567" spans="1:53" x14ac:dyDescent="0.3">
      <c r="A567" s="246">
        <v>211813</v>
      </c>
      <c r="B567" s="246" t="s">
        <v>2163</v>
      </c>
      <c r="C567" s="246" t="s">
        <v>229</v>
      </c>
      <c r="D567" s="246" t="s">
        <v>229</v>
      </c>
      <c r="E567" s="246" t="s">
        <v>229</v>
      </c>
      <c r="F567" s="246" t="s">
        <v>229</v>
      </c>
      <c r="G567" s="246" t="s">
        <v>229</v>
      </c>
      <c r="H567" s="246" t="s">
        <v>229</v>
      </c>
      <c r="I567" s="246" t="s">
        <v>229</v>
      </c>
      <c r="J567" s="246" t="s">
        <v>229</v>
      </c>
      <c r="K567" s="246" t="s">
        <v>229</v>
      </c>
      <c r="L567" s="246" t="s">
        <v>229</v>
      </c>
      <c r="M567" s="246" t="s">
        <v>227</v>
      </c>
      <c r="N567" s="246" t="s">
        <v>227</v>
      </c>
      <c r="O567" s="246" t="s">
        <v>227</v>
      </c>
      <c r="P567" s="246" t="s">
        <v>227</v>
      </c>
      <c r="Q567" s="246" t="s">
        <v>227</v>
      </c>
      <c r="R567" s="246" t="s">
        <v>229</v>
      </c>
      <c r="S567" s="246" t="s">
        <v>229</v>
      </c>
      <c r="T567" s="246" t="s">
        <v>229</v>
      </c>
      <c r="U567" s="246" t="s">
        <v>229</v>
      </c>
      <c r="V567" s="246" t="s">
        <v>229</v>
      </c>
      <c r="W567" s="246" t="s">
        <v>229</v>
      </c>
      <c r="X567" s="246" t="s">
        <v>229</v>
      </c>
      <c r="Y567" s="246" t="s">
        <v>229</v>
      </c>
      <c r="Z567" s="246" t="s">
        <v>229</v>
      </c>
      <c r="AA567" s="246" t="s">
        <v>229</v>
      </c>
      <c r="AB567" s="246" t="s">
        <v>229</v>
      </c>
      <c r="AC567" s="246" t="s">
        <v>229</v>
      </c>
      <c r="AD567" s="246" t="s">
        <v>229</v>
      </c>
      <c r="AE567" s="246" t="s">
        <v>229</v>
      </c>
      <c r="AF567" s="246" t="s">
        <v>229</v>
      </c>
      <c r="AG567" s="246" t="s">
        <v>229</v>
      </c>
      <c r="AH567" s="246" t="s">
        <v>229</v>
      </c>
      <c r="AI567" s="246" t="s">
        <v>229</v>
      </c>
      <c r="AJ567" s="246" t="s">
        <v>229</v>
      </c>
      <c r="AK567" s="246" t="s">
        <v>229</v>
      </c>
      <c r="AL567" s="246" t="s">
        <v>229</v>
      </c>
      <c r="AM567" s="246" t="s">
        <v>229</v>
      </c>
      <c r="AN567" s="246" t="s">
        <v>229</v>
      </c>
      <c r="AO567" s="246" t="s">
        <v>229</v>
      </c>
      <c r="AP567" s="246" t="s">
        <v>227</v>
      </c>
      <c r="AQ567" s="246"/>
      <c r="AR567" s="246"/>
      <c r="AS567" s="246"/>
      <c r="AT567" s="246"/>
      <c r="AU567" s="246"/>
      <c r="AV567" s="246"/>
      <c r="AW567" s="246"/>
      <c r="AX567" s="246"/>
      <c r="AY567" s="246"/>
      <c r="AZ567" s="246"/>
      <c r="BA567" s="246"/>
    </row>
    <row r="568" spans="1:53" x14ac:dyDescent="0.3">
      <c r="A568" s="246">
        <v>211818</v>
      </c>
      <c r="B568" s="246" t="s">
        <v>2163</v>
      </c>
      <c r="C568" s="246" t="s">
        <v>227</v>
      </c>
      <c r="D568" s="246" t="s">
        <v>229</v>
      </c>
      <c r="E568" s="246" t="s">
        <v>227</v>
      </c>
      <c r="F568" s="246" t="s">
        <v>227</v>
      </c>
      <c r="G568" s="246" t="s">
        <v>227</v>
      </c>
      <c r="H568" s="246" t="s">
        <v>229</v>
      </c>
      <c r="I568" s="246" t="s">
        <v>227</v>
      </c>
      <c r="J568" s="246" t="s">
        <v>227</v>
      </c>
      <c r="K568" s="246" t="s">
        <v>229</v>
      </c>
      <c r="L568" s="246" t="s">
        <v>229</v>
      </c>
      <c r="M568" s="246" t="s">
        <v>227</v>
      </c>
      <c r="N568" s="246" t="s">
        <v>227</v>
      </c>
      <c r="O568" s="246" t="s">
        <v>229</v>
      </c>
      <c r="P568" s="246" t="s">
        <v>227</v>
      </c>
      <c r="Q568" s="246" t="s">
        <v>229</v>
      </c>
      <c r="R568" s="246" t="s">
        <v>227</v>
      </c>
      <c r="S568" s="246" t="s">
        <v>229</v>
      </c>
      <c r="T568" s="246" t="s">
        <v>229</v>
      </c>
      <c r="U568" s="246" t="s">
        <v>229</v>
      </c>
      <c r="V568" s="246" t="s">
        <v>229</v>
      </c>
      <c r="W568" s="246" t="s">
        <v>229</v>
      </c>
      <c r="X568" s="246" t="s">
        <v>229</v>
      </c>
      <c r="Y568" s="246" t="s">
        <v>227</v>
      </c>
      <c r="Z568" s="246" t="s">
        <v>229</v>
      </c>
      <c r="AA568" s="246" t="s">
        <v>227</v>
      </c>
      <c r="AB568" s="246" t="s">
        <v>229</v>
      </c>
      <c r="AC568" s="246" t="s">
        <v>229</v>
      </c>
      <c r="AD568" s="246" t="s">
        <v>227</v>
      </c>
      <c r="AE568" s="246" t="s">
        <v>227</v>
      </c>
      <c r="AF568" s="246" t="s">
        <v>229</v>
      </c>
      <c r="AG568" s="246" t="s">
        <v>229</v>
      </c>
      <c r="AH568" s="246" t="s">
        <v>228</v>
      </c>
      <c r="AI568" s="246" t="s">
        <v>229</v>
      </c>
      <c r="AJ568" s="246" t="s">
        <v>228</v>
      </c>
      <c r="AK568" s="246" t="s">
        <v>228</v>
      </c>
      <c r="AL568" s="246" t="s">
        <v>228</v>
      </c>
      <c r="AM568" s="246" t="s">
        <v>228</v>
      </c>
      <c r="AN568" s="246" t="s">
        <v>228</v>
      </c>
      <c r="AO568" s="246" t="s">
        <v>228</v>
      </c>
      <c r="AP568" s="246" t="s">
        <v>228</v>
      </c>
      <c r="AQ568" s="246"/>
      <c r="AR568" s="246"/>
      <c r="AS568" s="246"/>
      <c r="AT568" s="246"/>
      <c r="AU568" s="246"/>
      <c r="AV568" s="246"/>
      <c r="AW568" s="246"/>
      <c r="AX568" s="246"/>
      <c r="AY568" s="246"/>
      <c r="AZ568" s="246"/>
      <c r="BA568" s="246"/>
    </row>
    <row r="569" spans="1:53" x14ac:dyDescent="0.3">
      <c r="A569" s="246">
        <v>211835</v>
      </c>
      <c r="B569" s="246" t="s">
        <v>2163</v>
      </c>
      <c r="C569" s="246" t="s">
        <v>227</v>
      </c>
      <c r="D569" s="246" t="s">
        <v>229</v>
      </c>
      <c r="E569" s="246" t="s">
        <v>229</v>
      </c>
      <c r="F569" s="246" t="s">
        <v>229</v>
      </c>
      <c r="G569" s="246" t="s">
        <v>227</v>
      </c>
      <c r="H569" s="246" t="s">
        <v>227</v>
      </c>
      <c r="I569" s="246" t="s">
        <v>229</v>
      </c>
      <c r="J569" s="246" t="s">
        <v>229</v>
      </c>
      <c r="K569" s="246" t="s">
        <v>229</v>
      </c>
      <c r="L569" s="246" t="s">
        <v>229</v>
      </c>
      <c r="M569" s="246" t="s">
        <v>229</v>
      </c>
      <c r="N569" s="246" t="s">
        <v>229</v>
      </c>
      <c r="O569" s="246" t="s">
        <v>229</v>
      </c>
      <c r="P569" s="246" t="s">
        <v>229</v>
      </c>
      <c r="Q569" s="246" t="s">
        <v>229</v>
      </c>
      <c r="R569" s="246" t="s">
        <v>229</v>
      </c>
      <c r="S569" s="246" t="s">
        <v>227</v>
      </c>
      <c r="T569" s="246" t="s">
        <v>229</v>
      </c>
      <c r="U569" s="246" t="s">
        <v>229</v>
      </c>
      <c r="V569" s="246" t="s">
        <v>229</v>
      </c>
      <c r="W569" s="246" t="s">
        <v>229</v>
      </c>
      <c r="X569" s="246" t="s">
        <v>229</v>
      </c>
      <c r="Y569" s="246" t="s">
        <v>228</v>
      </c>
      <c r="Z569" s="246" t="s">
        <v>229</v>
      </c>
      <c r="AA569" s="246" t="s">
        <v>227</v>
      </c>
      <c r="AB569" s="246" t="s">
        <v>229</v>
      </c>
      <c r="AC569" s="246" t="s">
        <v>229</v>
      </c>
      <c r="AD569" s="246" t="s">
        <v>229</v>
      </c>
      <c r="AE569" s="246" t="s">
        <v>228</v>
      </c>
      <c r="AF569" s="246" t="s">
        <v>229</v>
      </c>
      <c r="AG569" s="246" t="s">
        <v>229</v>
      </c>
      <c r="AH569" s="246" t="s">
        <v>229</v>
      </c>
      <c r="AI569" s="246" t="s">
        <v>228</v>
      </c>
      <c r="AJ569" s="246" t="s">
        <v>229</v>
      </c>
      <c r="AK569" s="246" t="s">
        <v>228</v>
      </c>
      <c r="AL569" s="246" t="s">
        <v>228</v>
      </c>
      <c r="AM569" s="246" t="s">
        <v>228</v>
      </c>
      <c r="AN569" s="246" t="s">
        <v>228</v>
      </c>
      <c r="AO569" s="246" t="s">
        <v>229</v>
      </c>
      <c r="AP569" s="246" t="s">
        <v>229</v>
      </c>
      <c r="AQ569" s="246"/>
      <c r="AR569" s="246"/>
      <c r="AS569" s="246"/>
      <c r="AT569" s="246"/>
      <c r="AU569" s="246"/>
      <c r="AV569" s="246"/>
      <c r="AW569" s="246"/>
      <c r="AX569" s="246"/>
      <c r="AY569" s="246"/>
      <c r="AZ569" s="246"/>
      <c r="BA569" s="246"/>
    </row>
    <row r="570" spans="1:53" x14ac:dyDescent="0.3">
      <c r="A570" s="246">
        <v>211839</v>
      </c>
      <c r="B570" s="246" t="s">
        <v>2163</v>
      </c>
      <c r="C570" s="246" t="s">
        <v>227</v>
      </c>
      <c r="D570" s="246" t="s">
        <v>227</v>
      </c>
      <c r="E570" s="246" t="s">
        <v>229</v>
      </c>
      <c r="F570" s="246" t="s">
        <v>229</v>
      </c>
      <c r="G570" s="246" t="s">
        <v>227</v>
      </c>
      <c r="H570" s="246" t="s">
        <v>227</v>
      </c>
      <c r="I570" s="246" t="s">
        <v>229</v>
      </c>
      <c r="J570" s="246" t="s">
        <v>229</v>
      </c>
      <c r="K570" s="246" t="s">
        <v>229</v>
      </c>
      <c r="L570" s="246" t="s">
        <v>229</v>
      </c>
      <c r="M570" s="246" t="s">
        <v>227</v>
      </c>
      <c r="N570" s="246" t="s">
        <v>229</v>
      </c>
      <c r="O570" s="246" t="s">
        <v>229</v>
      </c>
      <c r="P570" s="246" t="s">
        <v>227</v>
      </c>
      <c r="Q570" s="246" t="s">
        <v>229</v>
      </c>
      <c r="R570" s="246" t="s">
        <v>227</v>
      </c>
      <c r="S570" s="246" t="s">
        <v>227</v>
      </c>
      <c r="T570" s="246" t="s">
        <v>229</v>
      </c>
      <c r="U570" s="246" t="s">
        <v>229</v>
      </c>
      <c r="V570" s="246" t="s">
        <v>227</v>
      </c>
      <c r="W570" s="246" t="s">
        <v>229</v>
      </c>
      <c r="X570" s="246" t="s">
        <v>229</v>
      </c>
      <c r="Y570" s="246" t="s">
        <v>229</v>
      </c>
      <c r="Z570" s="246" t="s">
        <v>227</v>
      </c>
      <c r="AA570" s="246" t="s">
        <v>227</v>
      </c>
      <c r="AB570" s="246" t="s">
        <v>227</v>
      </c>
      <c r="AC570" s="246" t="s">
        <v>227</v>
      </c>
      <c r="AD570" s="246" t="s">
        <v>227</v>
      </c>
      <c r="AE570" s="246" t="s">
        <v>227</v>
      </c>
      <c r="AF570" s="246" t="s">
        <v>227</v>
      </c>
      <c r="AG570" s="246" t="s">
        <v>229</v>
      </c>
      <c r="AH570" s="246" t="s">
        <v>227</v>
      </c>
      <c r="AI570" s="246" t="s">
        <v>227</v>
      </c>
      <c r="AJ570" s="246" t="s">
        <v>229</v>
      </c>
      <c r="AK570" s="246" t="s">
        <v>227</v>
      </c>
      <c r="AL570" s="246" t="s">
        <v>227</v>
      </c>
      <c r="AM570" s="246" t="s">
        <v>229</v>
      </c>
      <c r="AN570" s="246" t="s">
        <v>227</v>
      </c>
      <c r="AO570" s="246" t="s">
        <v>229</v>
      </c>
      <c r="AP570" s="246" t="s">
        <v>229</v>
      </c>
      <c r="AQ570" s="246"/>
      <c r="AR570" s="246"/>
      <c r="AS570" s="246"/>
      <c r="AT570" s="246"/>
      <c r="AU570" s="246"/>
      <c r="AV570" s="246"/>
      <c r="AW570" s="246"/>
      <c r="AX570" s="246"/>
      <c r="AY570" s="246"/>
      <c r="AZ570" s="246"/>
      <c r="BA570" s="246"/>
    </row>
    <row r="571" spans="1:53" x14ac:dyDescent="0.3">
      <c r="A571" s="246">
        <v>211843</v>
      </c>
      <c r="B571" s="246" t="s">
        <v>2163</v>
      </c>
      <c r="C571" s="246" t="s">
        <v>229</v>
      </c>
      <c r="D571" s="246" t="s">
        <v>227</v>
      </c>
      <c r="E571" s="246" t="s">
        <v>229</v>
      </c>
      <c r="F571" s="246" t="s">
        <v>227</v>
      </c>
      <c r="G571" s="246" t="s">
        <v>227</v>
      </c>
      <c r="H571" s="246" t="s">
        <v>229</v>
      </c>
      <c r="I571" s="246" t="s">
        <v>227</v>
      </c>
      <c r="J571" s="246" t="s">
        <v>229</v>
      </c>
      <c r="K571" s="246" t="s">
        <v>229</v>
      </c>
      <c r="L571" s="246" t="s">
        <v>227</v>
      </c>
      <c r="M571" s="246" t="s">
        <v>227</v>
      </c>
      <c r="N571" s="246" t="s">
        <v>229</v>
      </c>
      <c r="O571" s="246" t="s">
        <v>227</v>
      </c>
      <c r="P571" s="246" t="s">
        <v>227</v>
      </c>
      <c r="Q571" s="246" t="s">
        <v>227</v>
      </c>
      <c r="R571" s="246" t="s">
        <v>227</v>
      </c>
      <c r="S571" s="246" t="s">
        <v>228</v>
      </c>
      <c r="T571" s="246" t="s">
        <v>229</v>
      </c>
      <c r="U571" s="246" t="s">
        <v>229</v>
      </c>
      <c r="V571" s="246" t="s">
        <v>229</v>
      </c>
      <c r="W571" s="246" t="s">
        <v>229</v>
      </c>
      <c r="X571" s="246" t="s">
        <v>229</v>
      </c>
      <c r="Y571" s="246" t="s">
        <v>229</v>
      </c>
      <c r="Z571" s="246" t="s">
        <v>229</v>
      </c>
      <c r="AA571" s="246" t="s">
        <v>229</v>
      </c>
      <c r="AB571" s="246" t="s">
        <v>229</v>
      </c>
      <c r="AC571" s="246" t="s">
        <v>229</v>
      </c>
      <c r="AD571" s="246" t="s">
        <v>229</v>
      </c>
      <c r="AE571" s="246" t="s">
        <v>229</v>
      </c>
      <c r="AF571" s="246" t="s">
        <v>229</v>
      </c>
      <c r="AG571" s="246" t="s">
        <v>229</v>
      </c>
      <c r="AH571" s="246" t="s">
        <v>229</v>
      </c>
      <c r="AI571" s="246" t="s">
        <v>228</v>
      </c>
      <c r="AJ571" s="246" t="s">
        <v>229</v>
      </c>
      <c r="AK571" s="246" t="s">
        <v>228</v>
      </c>
      <c r="AL571" s="246" t="s">
        <v>228</v>
      </c>
      <c r="AM571" s="246" t="s">
        <v>228</v>
      </c>
      <c r="AN571" s="246" t="s">
        <v>228</v>
      </c>
      <c r="AO571" s="246" t="s">
        <v>228</v>
      </c>
      <c r="AP571" s="246" t="s">
        <v>228</v>
      </c>
      <c r="AQ571" s="246"/>
      <c r="AR571" s="246"/>
      <c r="AS571" s="246"/>
      <c r="AT571" s="246"/>
      <c r="AU571" s="246"/>
      <c r="AV571" s="246"/>
      <c r="AW571" s="246"/>
      <c r="AX571" s="246"/>
      <c r="AY571" s="246"/>
      <c r="AZ571" s="246"/>
      <c r="BA571" s="246"/>
    </row>
    <row r="572" spans="1:53" x14ac:dyDescent="0.3">
      <c r="A572" s="246">
        <v>211850</v>
      </c>
      <c r="B572" s="246" t="s">
        <v>2163</v>
      </c>
      <c r="C572" s="246" t="s">
        <v>229</v>
      </c>
      <c r="D572" s="246" t="s">
        <v>229</v>
      </c>
      <c r="E572" s="246" t="s">
        <v>229</v>
      </c>
      <c r="F572" s="246" t="s">
        <v>229</v>
      </c>
      <c r="G572" s="246" t="s">
        <v>229</v>
      </c>
      <c r="H572" s="246" t="s">
        <v>229</v>
      </c>
      <c r="I572" s="246" t="s">
        <v>229</v>
      </c>
      <c r="J572" s="246" t="s">
        <v>229</v>
      </c>
      <c r="K572" s="246" t="s">
        <v>229</v>
      </c>
      <c r="L572" s="246" t="s">
        <v>229</v>
      </c>
      <c r="M572" s="246" t="s">
        <v>227</v>
      </c>
      <c r="N572" s="246" t="s">
        <v>227</v>
      </c>
      <c r="O572" s="246" t="s">
        <v>227</v>
      </c>
      <c r="P572" s="246" t="s">
        <v>227</v>
      </c>
      <c r="Q572" s="246" t="s">
        <v>227</v>
      </c>
      <c r="R572" s="246" t="s">
        <v>229</v>
      </c>
      <c r="S572" s="246" t="s">
        <v>229</v>
      </c>
      <c r="T572" s="246" t="s">
        <v>229</v>
      </c>
      <c r="U572" s="246" t="s">
        <v>229</v>
      </c>
      <c r="V572" s="246" t="s">
        <v>229</v>
      </c>
      <c r="W572" s="246" t="s">
        <v>229</v>
      </c>
      <c r="X572" s="246" t="s">
        <v>229</v>
      </c>
      <c r="Y572" s="246" t="s">
        <v>229</v>
      </c>
      <c r="Z572" s="246" t="s">
        <v>229</v>
      </c>
      <c r="AA572" s="246" t="s">
        <v>229</v>
      </c>
      <c r="AB572" s="246" t="s">
        <v>229</v>
      </c>
      <c r="AC572" s="246" t="s">
        <v>229</v>
      </c>
      <c r="AD572" s="246" t="s">
        <v>229</v>
      </c>
      <c r="AE572" s="246" t="s">
        <v>229</v>
      </c>
      <c r="AF572" s="246" t="s">
        <v>229</v>
      </c>
      <c r="AG572" s="246" t="s">
        <v>229</v>
      </c>
      <c r="AH572" s="246" t="s">
        <v>229</v>
      </c>
      <c r="AI572" s="246" t="s">
        <v>229</v>
      </c>
      <c r="AJ572" s="246" t="s">
        <v>229</v>
      </c>
      <c r="AK572" s="246" t="s">
        <v>229</v>
      </c>
      <c r="AL572" s="246" t="s">
        <v>229</v>
      </c>
      <c r="AM572" s="246" t="s">
        <v>229</v>
      </c>
      <c r="AN572" s="246" t="s">
        <v>229</v>
      </c>
      <c r="AO572" s="246" t="s">
        <v>229</v>
      </c>
      <c r="AP572" s="246" t="s">
        <v>227</v>
      </c>
      <c r="AQ572" s="246"/>
      <c r="AR572" s="246"/>
      <c r="AS572" s="246"/>
      <c r="AT572" s="246"/>
      <c r="AU572" s="246"/>
      <c r="AV572" s="246"/>
      <c r="AW572" s="246"/>
      <c r="AX572" s="246"/>
      <c r="AY572" s="246"/>
      <c r="AZ572" s="246"/>
      <c r="BA572" s="246"/>
    </row>
    <row r="573" spans="1:53" x14ac:dyDescent="0.3">
      <c r="A573" s="246">
        <v>211864</v>
      </c>
      <c r="B573" s="246" t="s">
        <v>2163</v>
      </c>
      <c r="C573" s="246" t="s">
        <v>229</v>
      </c>
      <c r="D573" s="246" t="s">
        <v>229</v>
      </c>
      <c r="E573" s="246" t="s">
        <v>229</v>
      </c>
      <c r="F573" s="246" t="s">
        <v>227</v>
      </c>
      <c r="G573" s="246" t="s">
        <v>227</v>
      </c>
      <c r="H573" s="246" t="s">
        <v>229</v>
      </c>
      <c r="I573" s="246" t="s">
        <v>229</v>
      </c>
      <c r="J573" s="246" t="s">
        <v>227</v>
      </c>
      <c r="K573" s="246" t="s">
        <v>229</v>
      </c>
      <c r="L573" s="246" t="s">
        <v>229</v>
      </c>
      <c r="M573" s="246" t="s">
        <v>229</v>
      </c>
      <c r="N573" s="246" t="s">
        <v>229</v>
      </c>
      <c r="O573" s="246" t="s">
        <v>227</v>
      </c>
      <c r="P573" s="246" t="s">
        <v>229</v>
      </c>
      <c r="Q573" s="246" t="s">
        <v>227</v>
      </c>
      <c r="R573" s="246" t="s">
        <v>229</v>
      </c>
      <c r="S573" s="246" t="s">
        <v>229</v>
      </c>
      <c r="T573" s="246" t="s">
        <v>229</v>
      </c>
      <c r="U573" s="246" t="s">
        <v>229</v>
      </c>
      <c r="V573" s="246" t="s">
        <v>229</v>
      </c>
      <c r="W573" s="246" t="s">
        <v>227</v>
      </c>
      <c r="X573" s="246" t="s">
        <v>229</v>
      </c>
      <c r="Y573" s="246" t="s">
        <v>227</v>
      </c>
      <c r="Z573" s="246" t="s">
        <v>229</v>
      </c>
      <c r="AA573" s="246" t="s">
        <v>227</v>
      </c>
      <c r="AB573" s="246" t="s">
        <v>229</v>
      </c>
      <c r="AC573" s="246" t="s">
        <v>229</v>
      </c>
      <c r="AD573" s="246" t="s">
        <v>229</v>
      </c>
      <c r="AE573" s="246" t="s">
        <v>229</v>
      </c>
      <c r="AF573" s="246" t="s">
        <v>229</v>
      </c>
      <c r="AG573" s="246" t="s">
        <v>229</v>
      </c>
      <c r="AH573" s="246" t="s">
        <v>229</v>
      </c>
      <c r="AI573" s="246" t="s">
        <v>227</v>
      </c>
      <c r="AJ573" s="246" t="s">
        <v>229</v>
      </c>
      <c r="AK573" s="246" t="s">
        <v>227</v>
      </c>
      <c r="AL573" s="246" t="s">
        <v>229</v>
      </c>
      <c r="AM573" s="246" t="s">
        <v>229</v>
      </c>
      <c r="AN573" s="246" t="s">
        <v>229</v>
      </c>
      <c r="AO573" s="246" t="s">
        <v>229</v>
      </c>
      <c r="AP573" s="246" t="s">
        <v>229</v>
      </c>
      <c r="AQ573" s="246"/>
      <c r="AR573" s="246"/>
      <c r="AS573" s="246"/>
      <c r="AT573" s="246"/>
      <c r="AU573" s="246"/>
      <c r="AV573" s="246"/>
      <c r="AW573" s="246"/>
      <c r="AX573" s="246"/>
      <c r="AY573" s="246"/>
      <c r="AZ573" s="246"/>
      <c r="BA573" s="246"/>
    </row>
    <row r="574" spans="1:53" x14ac:dyDescent="0.3">
      <c r="A574" s="246">
        <v>211866</v>
      </c>
      <c r="B574" s="246" t="s">
        <v>2163</v>
      </c>
      <c r="C574" s="246" t="s">
        <v>227</v>
      </c>
      <c r="D574" s="246" t="s">
        <v>229</v>
      </c>
      <c r="E574" s="246" t="s">
        <v>229</v>
      </c>
      <c r="F574" s="246" t="s">
        <v>228</v>
      </c>
      <c r="G574" s="246" t="s">
        <v>227</v>
      </c>
      <c r="H574" s="246" t="s">
        <v>227</v>
      </c>
      <c r="I574" s="246" t="s">
        <v>229</v>
      </c>
      <c r="J574" s="246" t="s">
        <v>229</v>
      </c>
      <c r="K574" s="246" t="s">
        <v>227</v>
      </c>
      <c r="L574" s="246" t="s">
        <v>229</v>
      </c>
      <c r="M574" s="246" t="s">
        <v>229</v>
      </c>
      <c r="N574" s="246" t="s">
        <v>229</v>
      </c>
      <c r="O574" s="246" t="s">
        <v>227</v>
      </c>
      <c r="P574" s="246" t="s">
        <v>229</v>
      </c>
      <c r="Q574" s="246" t="s">
        <v>227</v>
      </c>
      <c r="R574" s="246" t="s">
        <v>227</v>
      </c>
      <c r="S574" s="246" t="s">
        <v>229</v>
      </c>
      <c r="T574" s="246" t="s">
        <v>227</v>
      </c>
      <c r="U574" s="246" t="s">
        <v>227</v>
      </c>
      <c r="V574" s="246" t="s">
        <v>227</v>
      </c>
      <c r="W574" s="246" t="s">
        <v>227</v>
      </c>
      <c r="X574" s="246" t="s">
        <v>229</v>
      </c>
      <c r="Y574" s="246" t="s">
        <v>229</v>
      </c>
      <c r="Z574" s="246" t="s">
        <v>229</v>
      </c>
      <c r="AA574" s="246" t="s">
        <v>227</v>
      </c>
      <c r="AB574" s="246" t="s">
        <v>227</v>
      </c>
      <c r="AC574" s="246" t="s">
        <v>229</v>
      </c>
      <c r="AD574" s="246" t="s">
        <v>229</v>
      </c>
      <c r="AE574" s="246" t="s">
        <v>229</v>
      </c>
      <c r="AF574" s="246" t="s">
        <v>227</v>
      </c>
      <c r="AG574" s="246" t="s">
        <v>229</v>
      </c>
      <c r="AH574" s="246" t="s">
        <v>229</v>
      </c>
      <c r="AI574" s="246" t="s">
        <v>229</v>
      </c>
      <c r="AJ574" s="246" t="s">
        <v>229</v>
      </c>
      <c r="AK574" s="246" t="s">
        <v>229</v>
      </c>
      <c r="AL574" s="246" t="s">
        <v>229</v>
      </c>
      <c r="AM574" s="246" t="s">
        <v>229</v>
      </c>
      <c r="AN574" s="246" t="s">
        <v>229</v>
      </c>
      <c r="AO574" s="246" t="s">
        <v>229</v>
      </c>
      <c r="AP574" s="246" t="s">
        <v>229</v>
      </c>
      <c r="AQ574" s="246"/>
      <c r="AR574" s="246"/>
      <c r="AS574" s="246"/>
      <c r="AT574" s="246"/>
      <c r="AU574" s="246"/>
      <c r="AV574" s="246"/>
      <c r="AW574" s="246"/>
      <c r="AX574" s="246"/>
      <c r="AY574" s="246"/>
      <c r="AZ574" s="246"/>
      <c r="BA574" s="246"/>
    </row>
    <row r="575" spans="1:53" x14ac:dyDescent="0.3">
      <c r="A575" s="246">
        <v>211903</v>
      </c>
      <c r="B575" s="246" t="s">
        <v>2163</v>
      </c>
      <c r="C575" s="246" t="s">
        <v>227</v>
      </c>
      <c r="D575" s="246" t="s">
        <v>229</v>
      </c>
      <c r="E575" s="246" t="s">
        <v>229</v>
      </c>
      <c r="F575" s="246" t="s">
        <v>229</v>
      </c>
      <c r="G575" s="246" t="s">
        <v>227</v>
      </c>
      <c r="H575" s="246" t="s">
        <v>227</v>
      </c>
      <c r="I575" s="246" t="s">
        <v>229</v>
      </c>
      <c r="J575" s="246" t="s">
        <v>229</v>
      </c>
      <c r="K575" s="246" t="s">
        <v>229</v>
      </c>
      <c r="L575" s="246" t="s">
        <v>229</v>
      </c>
      <c r="M575" s="246" t="s">
        <v>229</v>
      </c>
      <c r="N575" s="246" t="s">
        <v>229</v>
      </c>
      <c r="O575" s="246" t="s">
        <v>229</v>
      </c>
      <c r="P575" s="246" t="s">
        <v>229</v>
      </c>
      <c r="Q575" s="246" t="s">
        <v>228</v>
      </c>
      <c r="R575" s="246" t="s">
        <v>229</v>
      </c>
      <c r="S575" s="246" t="s">
        <v>227</v>
      </c>
      <c r="T575" s="246" t="s">
        <v>229</v>
      </c>
      <c r="U575" s="246" t="s">
        <v>229</v>
      </c>
      <c r="V575" s="246" t="s">
        <v>229</v>
      </c>
      <c r="W575" s="246" t="s">
        <v>229</v>
      </c>
      <c r="X575" s="246" t="s">
        <v>227</v>
      </c>
      <c r="Y575" s="246" t="s">
        <v>229</v>
      </c>
      <c r="Z575" s="246" t="s">
        <v>227</v>
      </c>
      <c r="AA575" s="246" t="s">
        <v>227</v>
      </c>
      <c r="AB575" s="246" t="s">
        <v>229</v>
      </c>
      <c r="AC575" s="246" t="s">
        <v>227</v>
      </c>
      <c r="AD575" s="246" t="s">
        <v>227</v>
      </c>
      <c r="AE575" s="246" t="s">
        <v>227</v>
      </c>
      <c r="AF575" s="246" t="s">
        <v>227</v>
      </c>
      <c r="AG575" s="246" t="s">
        <v>229</v>
      </c>
      <c r="AH575" s="246" t="s">
        <v>228</v>
      </c>
      <c r="AI575" s="246" t="s">
        <v>228</v>
      </c>
      <c r="AJ575" s="246" t="s">
        <v>229</v>
      </c>
      <c r="AK575" s="246" t="s">
        <v>229</v>
      </c>
      <c r="AL575" s="246" t="s">
        <v>228</v>
      </c>
      <c r="AM575" s="246" t="s">
        <v>228</v>
      </c>
      <c r="AN575" s="246" t="s">
        <v>228</v>
      </c>
      <c r="AO575" s="246" t="s">
        <v>228</v>
      </c>
      <c r="AP575" s="246" t="s">
        <v>228</v>
      </c>
      <c r="AQ575" s="246"/>
      <c r="AR575" s="246"/>
      <c r="AS575" s="246"/>
      <c r="AT575" s="246"/>
      <c r="AU575" s="246"/>
      <c r="AV575" s="246"/>
      <c r="AW575" s="246"/>
      <c r="AX575" s="246"/>
      <c r="AY575" s="246"/>
      <c r="AZ575" s="246"/>
      <c r="BA575" s="246"/>
    </row>
    <row r="576" spans="1:53" x14ac:dyDescent="0.3">
      <c r="A576" s="246">
        <v>211938</v>
      </c>
      <c r="B576" s="246" t="s">
        <v>2163</v>
      </c>
      <c r="C576" s="246" t="s">
        <v>229</v>
      </c>
      <c r="D576" s="246" t="s">
        <v>229</v>
      </c>
      <c r="E576" s="246" t="s">
        <v>229</v>
      </c>
      <c r="F576" s="246" t="s">
        <v>229</v>
      </c>
      <c r="G576" s="246" t="s">
        <v>229</v>
      </c>
      <c r="H576" s="246" t="s">
        <v>229</v>
      </c>
      <c r="I576" s="246" t="s">
        <v>229</v>
      </c>
      <c r="J576" s="246" t="s">
        <v>229</v>
      </c>
      <c r="K576" s="246" t="s">
        <v>229</v>
      </c>
      <c r="L576" s="246" t="s">
        <v>229</v>
      </c>
      <c r="M576" s="246" t="s">
        <v>229</v>
      </c>
      <c r="N576" s="246" t="s">
        <v>229</v>
      </c>
      <c r="O576" s="246" t="s">
        <v>229</v>
      </c>
      <c r="P576" s="246" t="s">
        <v>228</v>
      </c>
      <c r="Q576" s="246" t="s">
        <v>229</v>
      </c>
      <c r="R576" s="246" t="s">
        <v>229</v>
      </c>
      <c r="S576" s="246" t="s">
        <v>229</v>
      </c>
      <c r="T576" s="246" t="s">
        <v>229</v>
      </c>
      <c r="U576" s="246" t="s">
        <v>229</v>
      </c>
      <c r="V576" s="246" t="s">
        <v>229</v>
      </c>
      <c r="W576" s="246" t="s">
        <v>229</v>
      </c>
      <c r="X576" s="246" t="s">
        <v>229</v>
      </c>
      <c r="Y576" s="246" t="s">
        <v>228</v>
      </c>
      <c r="Z576" s="246" t="s">
        <v>229</v>
      </c>
      <c r="AA576" s="246" t="s">
        <v>229</v>
      </c>
      <c r="AB576" s="246" t="s">
        <v>229</v>
      </c>
      <c r="AC576" s="246" t="s">
        <v>229</v>
      </c>
      <c r="AD576" s="246" t="s">
        <v>229</v>
      </c>
      <c r="AE576" s="246" t="s">
        <v>229</v>
      </c>
      <c r="AF576" s="246" t="s">
        <v>229</v>
      </c>
      <c r="AG576" s="246" t="s">
        <v>229</v>
      </c>
      <c r="AH576" s="246" t="s">
        <v>228</v>
      </c>
      <c r="AI576" s="246" t="s">
        <v>228</v>
      </c>
      <c r="AJ576" s="246" t="s">
        <v>228</v>
      </c>
      <c r="AK576" s="246" t="s">
        <v>229</v>
      </c>
      <c r="AL576" s="246" t="s">
        <v>228</v>
      </c>
      <c r="AM576" s="246" t="s">
        <v>228</v>
      </c>
      <c r="AN576" s="246" t="s">
        <v>228</v>
      </c>
      <c r="AO576" s="246" t="s">
        <v>228</v>
      </c>
      <c r="AP576" s="246" t="s">
        <v>228</v>
      </c>
      <c r="AQ576" s="246"/>
      <c r="AR576" s="246"/>
      <c r="AS576" s="246"/>
      <c r="AT576" s="246"/>
      <c r="AU576" s="246"/>
      <c r="AV576" s="246"/>
      <c r="AW576" s="246"/>
      <c r="AX576" s="246"/>
      <c r="AY576" s="246"/>
      <c r="AZ576" s="246"/>
      <c r="BA576" s="246"/>
    </row>
    <row r="577" spans="1:53" x14ac:dyDescent="0.3">
      <c r="A577" s="246">
        <v>211941</v>
      </c>
      <c r="B577" s="246" t="s">
        <v>2163</v>
      </c>
      <c r="C577" s="246" t="s">
        <v>227</v>
      </c>
      <c r="D577" s="246" t="s">
        <v>227</v>
      </c>
      <c r="E577" s="246" t="s">
        <v>229</v>
      </c>
      <c r="F577" s="246" t="s">
        <v>227</v>
      </c>
      <c r="G577" s="246" t="s">
        <v>228</v>
      </c>
      <c r="H577" s="246" t="s">
        <v>227</v>
      </c>
      <c r="I577" s="246" t="s">
        <v>229</v>
      </c>
      <c r="J577" s="246" t="s">
        <v>229</v>
      </c>
      <c r="K577" s="246" t="s">
        <v>229</v>
      </c>
      <c r="L577" s="246" t="s">
        <v>229</v>
      </c>
      <c r="M577" s="246" t="s">
        <v>229</v>
      </c>
      <c r="N577" s="246" t="s">
        <v>229</v>
      </c>
      <c r="O577" s="246" t="s">
        <v>229</v>
      </c>
      <c r="P577" s="246" t="s">
        <v>229</v>
      </c>
      <c r="Q577" s="246" t="s">
        <v>229</v>
      </c>
      <c r="R577" s="246" t="s">
        <v>228</v>
      </c>
      <c r="S577" s="246" t="s">
        <v>229</v>
      </c>
      <c r="T577" s="246" t="s">
        <v>229</v>
      </c>
      <c r="U577" s="246" t="s">
        <v>229</v>
      </c>
      <c r="V577" s="246" t="s">
        <v>229</v>
      </c>
      <c r="W577" s="246" t="s">
        <v>229</v>
      </c>
      <c r="X577" s="246" t="s">
        <v>229</v>
      </c>
      <c r="Y577" s="246" t="s">
        <v>229</v>
      </c>
      <c r="Z577" s="246" t="s">
        <v>228</v>
      </c>
      <c r="AA577" s="246" t="s">
        <v>227</v>
      </c>
      <c r="AB577" s="246" t="s">
        <v>229</v>
      </c>
      <c r="AC577" s="246" t="s">
        <v>229</v>
      </c>
      <c r="AD577" s="246" t="s">
        <v>229</v>
      </c>
      <c r="AE577" s="246" t="s">
        <v>227</v>
      </c>
      <c r="AF577" s="246" t="s">
        <v>228</v>
      </c>
      <c r="AG577" s="246" t="s">
        <v>229</v>
      </c>
      <c r="AH577" s="246" t="s">
        <v>229</v>
      </c>
      <c r="AI577" s="246" t="s">
        <v>229</v>
      </c>
      <c r="AJ577" s="246" t="s">
        <v>229</v>
      </c>
      <c r="AK577" s="246" t="s">
        <v>229</v>
      </c>
      <c r="AL577" s="246" t="s">
        <v>228</v>
      </c>
      <c r="AM577" s="246" t="s">
        <v>228</v>
      </c>
      <c r="AN577" s="246" t="s">
        <v>228</v>
      </c>
      <c r="AO577" s="246" t="s">
        <v>228</v>
      </c>
      <c r="AP577" s="246" t="s">
        <v>228</v>
      </c>
      <c r="AQ577" s="246"/>
      <c r="AR577" s="246"/>
      <c r="AS577" s="246"/>
      <c r="AT577" s="246"/>
      <c r="AU577" s="246"/>
      <c r="AV577" s="246"/>
      <c r="AW577" s="246"/>
      <c r="AX577" s="246"/>
      <c r="AY577" s="246"/>
      <c r="AZ577" s="246"/>
      <c r="BA577" s="246"/>
    </row>
    <row r="578" spans="1:53" x14ac:dyDescent="0.3">
      <c r="A578" s="246">
        <v>211955</v>
      </c>
      <c r="B578" s="246" t="s">
        <v>2163</v>
      </c>
      <c r="C578" s="246" t="s">
        <v>227</v>
      </c>
      <c r="D578" s="246" t="s">
        <v>229</v>
      </c>
      <c r="E578" s="246" t="s">
        <v>229</v>
      </c>
      <c r="F578" s="246" t="s">
        <v>229</v>
      </c>
      <c r="G578" s="246" t="s">
        <v>227</v>
      </c>
      <c r="H578" s="246" t="s">
        <v>229</v>
      </c>
      <c r="I578" s="246" t="s">
        <v>229</v>
      </c>
      <c r="J578" s="246" t="s">
        <v>227</v>
      </c>
      <c r="K578" s="246" t="s">
        <v>229</v>
      </c>
      <c r="L578" s="246" t="s">
        <v>229</v>
      </c>
      <c r="M578" s="246" t="s">
        <v>229</v>
      </c>
      <c r="N578" s="246" t="s">
        <v>227</v>
      </c>
      <c r="O578" s="246" t="s">
        <v>229</v>
      </c>
      <c r="P578" s="246" t="s">
        <v>227</v>
      </c>
      <c r="Q578" s="246" t="s">
        <v>229</v>
      </c>
      <c r="R578" s="246" t="s">
        <v>229</v>
      </c>
      <c r="S578" s="246" t="s">
        <v>227</v>
      </c>
      <c r="T578" s="246" t="s">
        <v>229</v>
      </c>
      <c r="U578" s="246" t="s">
        <v>229</v>
      </c>
      <c r="V578" s="246" t="s">
        <v>227</v>
      </c>
      <c r="W578" s="246" t="s">
        <v>229</v>
      </c>
      <c r="X578" s="246" t="s">
        <v>229</v>
      </c>
      <c r="Y578" s="246" t="s">
        <v>227</v>
      </c>
      <c r="Z578" s="246" t="s">
        <v>227</v>
      </c>
      <c r="AA578" s="246" t="s">
        <v>227</v>
      </c>
      <c r="AB578" s="246" t="s">
        <v>229</v>
      </c>
      <c r="AC578" s="246" t="s">
        <v>229</v>
      </c>
      <c r="AD578" s="246" t="s">
        <v>227</v>
      </c>
      <c r="AE578" s="246" t="s">
        <v>227</v>
      </c>
      <c r="AF578" s="246" t="s">
        <v>227</v>
      </c>
      <c r="AG578" s="246" t="s">
        <v>229</v>
      </c>
      <c r="AH578" s="246" t="s">
        <v>229</v>
      </c>
      <c r="AI578" s="246" t="s">
        <v>228</v>
      </c>
      <c r="AJ578" s="246" t="s">
        <v>229</v>
      </c>
      <c r="AK578" s="246" t="s">
        <v>229</v>
      </c>
      <c r="AL578" s="246" t="s">
        <v>228</v>
      </c>
      <c r="AM578" s="246" t="s">
        <v>228</v>
      </c>
      <c r="AN578" s="246" t="s">
        <v>228</v>
      </c>
      <c r="AO578" s="246" t="s">
        <v>228</v>
      </c>
      <c r="AP578" s="246" t="s">
        <v>228</v>
      </c>
      <c r="AQ578" s="246"/>
      <c r="AR578" s="246"/>
      <c r="AS578" s="246"/>
      <c r="AT578" s="246"/>
      <c r="AU578" s="246"/>
      <c r="AV578" s="246"/>
      <c r="AW578" s="246"/>
      <c r="AX578" s="246"/>
      <c r="AY578" s="246"/>
      <c r="AZ578" s="246"/>
      <c r="BA578" s="246"/>
    </row>
    <row r="579" spans="1:53" x14ac:dyDescent="0.3">
      <c r="A579" s="246">
        <v>211976</v>
      </c>
      <c r="B579" s="246" t="s">
        <v>2163</v>
      </c>
      <c r="C579" s="246" t="s">
        <v>229</v>
      </c>
      <c r="D579" s="246" t="s">
        <v>229</v>
      </c>
      <c r="E579" s="246" t="s">
        <v>229</v>
      </c>
      <c r="F579" s="246" t="s">
        <v>229</v>
      </c>
      <c r="G579" s="246" t="s">
        <v>229</v>
      </c>
      <c r="H579" s="246" t="s">
        <v>229</v>
      </c>
      <c r="I579" s="246" t="s">
        <v>229</v>
      </c>
      <c r="J579" s="246" t="s">
        <v>229</v>
      </c>
      <c r="K579" s="246" t="s">
        <v>229</v>
      </c>
      <c r="L579" s="246" t="s">
        <v>229</v>
      </c>
      <c r="M579" s="246" t="s">
        <v>227</v>
      </c>
      <c r="N579" s="246" t="s">
        <v>227</v>
      </c>
      <c r="O579" s="246" t="s">
        <v>227</v>
      </c>
      <c r="P579" s="246" t="s">
        <v>227</v>
      </c>
      <c r="Q579" s="246" t="s">
        <v>227</v>
      </c>
      <c r="R579" s="246" t="s">
        <v>229</v>
      </c>
      <c r="S579" s="246" t="s">
        <v>227</v>
      </c>
      <c r="T579" s="246" t="s">
        <v>229</v>
      </c>
      <c r="U579" s="246" t="s">
        <v>229</v>
      </c>
      <c r="V579" s="246" t="s">
        <v>229</v>
      </c>
      <c r="W579" s="246" t="s">
        <v>229</v>
      </c>
      <c r="X579" s="246" t="s">
        <v>229</v>
      </c>
      <c r="Y579" s="246" t="s">
        <v>229</v>
      </c>
      <c r="Z579" s="246" t="s">
        <v>229</v>
      </c>
      <c r="AA579" s="246" t="s">
        <v>229</v>
      </c>
      <c r="AB579" s="246" t="s">
        <v>229</v>
      </c>
      <c r="AC579" s="246" t="s">
        <v>229</v>
      </c>
      <c r="AD579" s="246" t="s">
        <v>229</v>
      </c>
      <c r="AE579" s="246" t="s">
        <v>229</v>
      </c>
      <c r="AF579" s="246" t="s">
        <v>229</v>
      </c>
      <c r="AG579" s="246" t="s">
        <v>229</v>
      </c>
      <c r="AH579" s="246" t="s">
        <v>229</v>
      </c>
      <c r="AI579" s="246" t="s">
        <v>227</v>
      </c>
      <c r="AJ579" s="246" t="s">
        <v>229</v>
      </c>
      <c r="AK579" s="246" t="s">
        <v>229</v>
      </c>
      <c r="AL579" s="246" t="s">
        <v>229</v>
      </c>
      <c r="AM579" s="246" t="s">
        <v>229</v>
      </c>
      <c r="AN579" s="246" t="s">
        <v>229</v>
      </c>
      <c r="AO579" s="246" t="s">
        <v>229</v>
      </c>
      <c r="AP579" s="246" t="s">
        <v>227</v>
      </c>
      <c r="AQ579" s="246"/>
      <c r="AR579" s="246"/>
      <c r="AS579" s="246"/>
      <c r="AT579" s="246"/>
      <c r="AU579" s="246"/>
      <c r="AV579" s="246"/>
      <c r="AW579" s="246"/>
      <c r="AX579" s="246"/>
      <c r="AY579" s="246"/>
      <c r="AZ579" s="246"/>
      <c r="BA579" s="246"/>
    </row>
    <row r="580" spans="1:53" x14ac:dyDescent="0.3">
      <c r="A580" s="246">
        <v>211979</v>
      </c>
      <c r="B580" s="246" t="s">
        <v>2163</v>
      </c>
      <c r="C580" s="246" t="s">
        <v>227</v>
      </c>
      <c r="D580" s="246" t="s">
        <v>229</v>
      </c>
      <c r="E580" s="246" t="s">
        <v>227</v>
      </c>
      <c r="F580" s="246" t="s">
        <v>227</v>
      </c>
      <c r="G580" s="246" t="s">
        <v>229</v>
      </c>
      <c r="H580" s="246" t="s">
        <v>227</v>
      </c>
      <c r="I580" s="246" t="s">
        <v>229</v>
      </c>
      <c r="J580" s="246" t="s">
        <v>227</v>
      </c>
      <c r="K580" s="246" t="s">
        <v>229</v>
      </c>
      <c r="L580" s="246" t="s">
        <v>229</v>
      </c>
      <c r="M580" s="246" t="s">
        <v>227</v>
      </c>
      <c r="N580" s="246" t="s">
        <v>227</v>
      </c>
      <c r="O580" s="246" t="s">
        <v>227</v>
      </c>
      <c r="P580" s="246" t="s">
        <v>229</v>
      </c>
      <c r="Q580" s="246" t="s">
        <v>227</v>
      </c>
      <c r="R580" s="246" t="s">
        <v>229</v>
      </c>
      <c r="S580" s="246" t="s">
        <v>227</v>
      </c>
      <c r="T580" s="246" t="s">
        <v>229</v>
      </c>
      <c r="U580" s="246" t="s">
        <v>229</v>
      </c>
      <c r="V580" s="246" t="s">
        <v>229</v>
      </c>
      <c r="W580" s="246" t="s">
        <v>227</v>
      </c>
      <c r="X580" s="246" t="s">
        <v>229</v>
      </c>
      <c r="Y580" s="246" t="s">
        <v>227</v>
      </c>
      <c r="Z580" s="246" t="s">
        <v>229</v>
      </c>
      <c r="AA580" s="246" t="s">
        <v>227</v>
      </c>
      <c r="AB580" s="246" t="s">
        <v>227</v>
      </c>
      <c r="AC580" s="246" t="s">
        <v>227</v>
      </c>
      <c r="AD580" s="246" t="s">
        <v>229</v>
      </c>
      <c r="AE580" s="246" t="s">
        <v>227</v>
      </c>
      <c r="AF580" s="246" t="s">
        <v>229</v>
      </c>
      <c r="AG580" s="246" t="s">
        <v>227</v>
      </c>
      <c r="AH580" s="246" t="s">
        <v>227</v>
      </c>
      <c r="AI580" s="246" t="s">
        <v>227</v>
      </c>
      <c r="AJ580" s="246" t="s">
        <v>227</v>
      </c>
      <c r="AK580" s="246" t="s">
        <v>229</v>
      </c>
      <c r="AL580" s="246" t="s">
        <v>229</v>
      </c>
      <c r="AM580" s="246" t="s">
        <v>229</v>
      </c>
      <c r="AN580" s="246" t="s">
        <v>229</v>
      </c>
      <c r="AO580" s="246" t="s">
        <v>229</v>
      </c>
      <c r="AP580" s="246" t="s">
        <v>229</v>
      </c>
      <c r="AQ580" s="246"/>
      <c r="AR580" s="246"/>
      <c r="AS580" s="246"/>
      <c r="AT580" s="246"/>
      <c r="AU580" s="246"/>
      <c r="AV580" s="246"/>
      <c r="AW580" s="246"/>
      <c r="AX580" s="246"/>
      <c r="AY580" s="246"/>
      <c r="AZ580" s="246"/>
      <c r="BA580" s="246"/>
    </row>
    <row r="581" spans="1:53" x14ac:dyDescent="0.3">
      <c r="A581" s="246">
        <v>211984</v>
      </c>
      <c r="B581" s="246" t="s">
        <v>2163</v>
      </c>
      <c r="C581" s="246" t="s">
        <v>227</v>
      </c>
      <c r="D581" s="246" t="s">
        <v>227</v>
      </c>
      <c r="E581" s="246" t="s">
        <v>227</v>
      </c>
      <c r="F581" s="246" t="s">
        <v>227</v>
      </c>
      <c r="G581" s="246" t="s">
        <v>229</v>
      </c>
      <c r="H581" s="246" t="s">
        <v>229</v>
      </c>
      <c r="I581" s="246" t="s">
        <v>229</v>
      </c>
      <c r="J581" s="246" t="s">
        <v>227</v>
      </c>
      <c r="K581" s="246" t="s">
        <v>229</v>
      </c>
      <c r="L581" s="246" t="s">
        <v>229</v>
      </c>
      <c r="M581" s="246" t="s">
        <v>229</v>
      </c>
      <c r="N581" s="246" t="s">
        <v>229</v>
      </c>
      <c r="O581" s="246" t="s">
        <v>227</v>
      </c>
      <c r="P581" s="246" t="s">
        <v>227</v>
      </c>
      <c r="Q581" s="246" t="s">
        <v>227</v>
      </c>
      <c r="R581" s="246" t="s">
        <v>227</v>
      </c>
      <c r="S581" s="246" t="s">
        <v>229</v>
      </c>
      <c r="T581" s="246" t="s">
        <v>229</v>
      </c>
      <c r="U581" s="246" t="s">
        <v>229</v>
      </c>
      <c r="V581" s="246" t="s">
        <v>229</v>
      </c>
      <c r="W581" s="246" t="s">
        <v>229</v>
      </c>
      <c r="X581" s="246" t="s">
        <v>229</v>
      </c>
      <c r="Y581" s="246" t="s">
        <v>228</v>
      </c>
      <c r="Z581" s="246" t="s">
        <v>229</v>
      </c>
      <c r="AA581" s="246" t="s">
        <v>229</v>
      </c>
      <c r="AB581" s="246" t="s">
        <v>229</v>
      </c>
      <c r="AC581" s="246" t="s">
        <v>229</v>
      </c>
      <c r="AD581" s="246" t="s">
        <v>229</v>
      </c>
      <c r="AE581" s="246" t="s">
        <v>228</v>
      </c>
      <c r="AF581" s="246" t="s">
        <v>229</v>
      </c>
      <c r="AG581" s="246" t="s">
        <v>229</v>
      </c>
      <c r="AH581" s="246" t="s">
        <v>229</v>
      </c>
      <c r="AI581" s="246" t="s">
        <v>229</v>
      </c>
      <c r="AJ581" s="246" t="s">
        <v>229</v>
      </c>
      <c r="AK581" s="246" t="s">
        <v>229</v>
      </c>
      <c r="AL581" s="246" t="s">
        <v>228</v>
      </c>
      <c r="AM581" s="246" t="s">
        <v>228</v>
      </c>
      <c r="AN581" s="246" t="s">
        <v>228</v>
      </c>
      <c r="AO581" s="246" t="s">
        <v>228</v>
      </c>
      <c r="AP581" s="246" t="s">
        <v>228</v>
      </c>
      <c r="AQ581" s="246"/>
      <c r="AR581" s="246"/>
      <c r="AS581" s="246"/>
      <c r="AT581" s="246"/>
      <c r="AU581" s="246"/>
      <c r="AV581" s="246"/>
      <c r="AW581" s="246"/>
      <c r="AX581" s="246"/>
      <c r="AY581" s="246"/>
      <c r="AZ581" s="246"/>
      <c r="BA581" s="246"/>
    </row>
    <row r="582" spans="1:53" x14ac:dyDescent="0.3">
      <c r="A582" s="246">
        <v>211988</v>
      </c>
      <c r="B582" s="246" t="s">
        <v>2163</v>
      </c>
      <c r="C582" s="246" t="s">
        <v>227</v>
      </c>
      <c r="D582" s="246" t="s">
        <v>229</v>
      </c>
      <c r="E582" s="246" t="s">
        <v>229</v>
      </c>
      <c r="F582" s="246" t="s">
        <v>229</v>
      </c>
      <c r="G582" s="246" t="s">
        <v>229</v>
      </c>
      <c r="H582" s="246" t="s">
        <v>227</v>
      </c>
      <c r="I582" s="246" t="s">
        <v>227</v>
      </c>
      <c r="J582" s="246" t="s">
        <v>229</v>
      </c>
      <c r="K582" s="246" t="s">
        <v>229</v>
      </c>
      <c r="L582" s="246" t="s">
        <v>229</v>
      </c>
      <c r="M582" s="246" t="s">
        <v>229</v>
      </c>
      <c r="N582" s="246" t="s">
        <v>229</v>
      </c>
      <c r="O582" s="246" t="s">
        <v>229</v>
      </c>
      <c r="P582" s="246" t="s">
        <v>227</v>
      </c>
      <c r="Q582" s="246" t="s">
        <v>229</v>
      </c>
      <c r="R582" s="246" t="s">
        <v>227</v>
      </c>
      <c r="S582" s="246" t="s">
        <v>227</v>
      </c>
      <c r="T582" s="246" t="s">
        <v>229</v>
      </c>
      <c r="U582" s="246" t="s">
        <v>229</v>
      </c>
      <c r="V582" s="246" t="s">
        <v>229</v>
      </c>
      <c r="W582" s="246" t="s">
        <v>227</v>
      </c>
      <c r="X582" s="246" t="s">
        <v>229</v>
      </c>
      <c r="Y582" s="246" t="s">
        <v>229</v>
      </c>
      <c r="Z582" s="246" t="s">
        <v>227</v>
      </c>
      <c r="AA582" s="246" t="s">
        <v>227</v>
      </c>
      <c r="AB582" s="246" t="s">
        <v>229</v>
      </c>
      <c r="AC582" s="246" t="s">
        <v>227</v>
      </c>
      <c r="AD582" s="246" t="s">
        <v>229</v>
      </c>
      <c r="AE582" s="246" t="s">
        <v>227</v>
      </c>
      <c r="AF582" s="246" t="s">
        <v>229</v>
      </c>
      <c r="AG582" s="246" t="s">
        <v>229</v>
      </c>
      <c r="AH582" s="246" t="s">
        <v>227</v>
      </c>
      <c r="AI582" s="246" t="s">
        <v>227</v>
      </c>
      <c r="AJ582" s="246" t="s">
        <v>229</v>
      </c>
      <c r="AK582" s="246" t="s">
        <v>228</v>
      </c>
      <c r="AL582" s="246" t="s">
        <v>229</v>
      </c>
      <c r="AM582" s="246" t="s">
        <v>229</v>
      </c>
      <c r="AN582" s="246" t="s">
        <v>228</v>
      </c>
      <c r="AO582" s="246" t="s">
        <v>227</v>
      </c>
      <c r="AP582" s="246" t="s">
        <v>227</v>
      </c>
      <c r="AQ582" s="246"/>
      <c r="AR582" s="246"/>
      <c r="AS582" s="246"/>
      <c r="AT582" s="246"/>
      <c r="AU582" s="246"/>
      <c r="AV582" s="246"/>
      <c r="AW582" s="246"/>
      <c r="AX582" s="246"/>
      <c r="AY582" s="246"/>
      <c r="AZ582" s="246"/>
      <c r="BA582" s="246"/>
    </row>
    <row r="583" spans="1:53" x14ac:dyDescent="0.3">
      <c r="A583" s="246">
        <v>211989</v>
      </c>
      <c r="B583" s="246" t="s">
        <v>2163</v>
      </c>
      <c r="C583" s="246" t="s">
        <v>229</v>
      </c>
      <c r="D583" s="246" t="s">
        <v>229</v>
      </c>
      <c r="E583" s="246" t="s">
        <v>227</v>
      </c>
      <c r="F583" s="246" t="s">
        <v>229</v>
      </c>
      <c r="G583" s="246" t="s">
        <v>229</v>
      </c>
      <c r="H583" s="246" t="s">
        <v>227</v>
      </c>
      <c r="I583" s="246" t="s">
        <v>229</v>
      </c>
      <c r="J583" s="246" t="s">
        <v>227</v>
      </c>
      <c r="K583" s="246" t="s">
        <v>229</v>
      </c>
      <c r="L583" s="246" t="s">
        <v>227</v>
      </c>
      <c r="M583" s="246" t="s">
        <v>227</v>
      </c>
      <c r="N583" s="246" t="s">
        <v>227</v>
      </c>
      <c r="O583" s="246" t="s">
        <v>229</v>
      </c>
      <c r="P583" s="246" t="s">
        <v>229</v>
      </c>
      <c r="Q583" s="246" t="s">
        <v>227</v>
      </c>
      <c r="R583" s="246" t="s">
        <v>229</v>
      </c>
      <c r="S583" s="246" t="s">
        <v>227</v>
      </c>
      <c r="T583" s="246" t="s">
        <v>229</v>
      </c>
      <c r="U583" s="246" t="s">
        <v>227</v>
      </c>
      <c r="V583" s="246" t="s">
        <v>229</v>
      </c>
      <c r="W583" s="246" t="s">
        <v>227</v>
      </c>
      <c r="X583" s="246" t="s">
        <v>229</v>
      </c>
      <c r="Y583" s="246" t="s">
        <v>229</v>
      </c>
      <c r="Z583" s="246" t="s">
        <v>227</v>
      </c>
      <c r="AA583" s="246" t="s">
        <v>227</v>
      </c>
      <c r="AB583" s="246" t="s">
        <v>229</v>
      </c>
      <c r="AC583" s="246" t="s">
        <v>229</v>
      </c>
      <c r="AD583" s="246" t="s">
        <v>229</v>
      </c>
      <c r="AE583" s="246" t="s">
        <v>229</v>
      </c>
      <c r="AF583" s="246" t="s">
        <v>227</v>
      </c>
      <c r="AG583" s="246" t="s">
        <v>227</v>
      </c>
      <c r="AH583" s="246" t="s">
        <v>227</v>
      </c>
      <c r="AI583" s="246" t="s">
        <v>227</v>
      </c>
      <c r="AJ583" s="246" t="s">
        <v>229</v>
      </c>
      <c r="AK583" s="246" t="s">
        <v>227</v>
      </c>
      <c r="AL583" s="246" t="s">
        <v>229</v>
      </c>
      <c r="AM583" s="246" t="s">
        <v>229</v>
      </c>
      <c r="AN583" s="246" t="s">
        <v>229</v>
      </c>
      <c r="AO583" s="246" t="s">
        <v>227</v>
      </c>
      <c r="AP583" s="246" t="s">
        <v>227</v>
      </c>
      <c r="AQ583" s="246"/>
      <c r="AR583" s="246"/>
      <c r="AS583" s="246"/>
      <c r="AT583" s="246"/>
      <c r="AU583" s="246"/>
      <c r="AV583" s="246"/>
      <c r="AW583" s="246"/>
      <c r="AX583" s="246"/>
      <c r="AY583" s="246"/>
      <c r="AZ583" s="246"/>
      <c r="BA583" s="246"/>
    </row>
    <row r="584" spans="1:53" x14ac:dyDescent="0.3">
      <c r="A584" s="246">
        <v>211995</v>
      </c>
      <c r="B584" s="246" t="s">
        <v>2163</v>
      </c>
      <c r="C584" s="246" t="s">
        <v>229</v>
      </c>
      <c r="D584" s="246" t="s">
        <v>229</v>
      </c>
      <c r="E584" s="246" t="s">
        <v>229</v>
      </c>
      <c r="F584" s="246" t="s">
        <v>227</v>
      </c>
      <c r="G584" s="246" t="s">
        <v>227</v>
      </c>
      <c r="H584" s="246" t="s">
        <v>229</v>
      </c>
      <c r="I584" s="246" t="s">
        <v>229</v>
      </c>
      <c r="J584" s="246" t="s">
        <v>227</v>
      </c>
      <c r="K584" s="246" t="s">
        <v>227</v>
      </c>
      <c r="L584" s="246" t="s">
        <v>227</v>
      </c>
      <c r="M584" s="246" t="s">
        <v>227</v>
      </c>
      <c r="N584" s="246" t="s">
        <v>227</v>
      </c>
      <c r="O584" s="246" t="s">
        <v>229</v>
      </c>
      <c r="P584" s="246" t="s">
        <v>229</v>
      </c>
      <c r="Q584" s="246" t="s">
        <v>227</v>
      </c>
      <c r="R584" s="246" t="s">
        <v>229</v>
      </c>
      <c r="S584" s="246" t="s">
        <v>227</v>
      </c>
      <c r="T584" s="246" t="s">
        <v>229</v>
      </c>
      <c r="U584" s="246" t="s">
        <v>229</v>
      </c>
      <c r="V584" s="246" t="s">
        <v>229</v>
      </c>
      <c r="W584" s="246" t="s">
        <v>229</v>
      </c>
      <c r="X584" s="246" t="s">
        <v>229</v>
      </c>
      <c r="Y584" s="246" t="s">
        <v>227</v>
      </c>
      <c r="Z584" s="246" t="s">
        <v>227</v>
      </c>
      <c r="AA584" s="246" t="s">
        <v>227</v>
      </c>
      <c r="AB584" s="246" t="s">
        <v>229</v>
      </c>
      <c r="AC584" s="246" t="s">
        <v>227</v>
      </c>
      <c r="AD584" s="246" t="s">
        <v>229</v>
      </c>
      <c r="AE584" s="246" t="s">
        <v>227</v>
      </c>
      <c r="AF584" s="246" t="s">
        <v>228</v>
      </c>
      <c r="AG584" s="246" t="s">
        <v>228</v>
      </c>
      <c r="AH584" s="246" t="s">
        <v>229</v>
      </c>
      <c r="AI584" s="246" t="s">
        <v>227</v>
      </c>
      <c r="AJ584" s="246" t="s">
        <v>229</v>
      </c>
      <c r="AK584" s="246" t="s">
        <v>229</v>
      </c>
      <c r="AL584" s="246" t="s">
        <v>228</v>
      </c>
      <c r="AM584" s="246" t="s">
        <v>228</v>
      </c>
      <c r="AN584" s="246" t="s">
        <v>228</v>
      </c>
      <c r="AO584" s="246" t="s">
        <v>229</v>
      </c>
      <c r="AP584" s="246" t="s">
        <v>229</v>
      </c>
      <c r="AQ584" s="246"/>
      <c r="AR584" s="246"/>
      <c r="AS584" s="246"/>
      <c r="AT584" s="246"/>
      <c r="AU584" s="246"/>
      <c r="AV584" s="246"/>
      <c r="AW584" s="246"/>
      <c r="AX584" s="246"/>
      <c r="AY584" s="246"/>
      <c r="AZ584" s="246"/>
      <c r="BA584" s="246"/>
    </row>
    <row r="585" spans="1:53" x14ac:dyDescent="0.3">
      <c r="A585" s="246">
        <v>211999</v>
      </c>
      <c r="B585" s="246" t="s">
        <v>2163</v>
      </c>
      <c r="C585" s="246" t="s">
        <v>229</v>
      </c>
      <c r="D585" s="246" t="s">
        <v>229</v>
      </c>
      <c r="E585" s="246" t="s">
        <v>229</v>
      </c>
      <c r="F585" s="246" t="s">
        <v>229</v>
      </c>
      <c r="G585" s="246" t="s">
        <v>227</v>
      </c>
      <c r="H585" s="246" t="s">
        <v>229</v>
      </c>
      <c r="I585" s="246" t="s">
        <v>229</v>
      </c>
      <c r="J585" s="246" t="s">
        <v>229</v>
      </c>
      <c r="K585" s="246" t="s">
        <v>229</v>
      </c>
      <c r="L585" s="246" t="s">
        <v>229</v>
      </c>
      <c r="M585" s="246" t="s">
        <v>229</v>
      </c>
      <c r="N585" s="246" t="s">
        <v>227</v>
      </c>
      <c r="O585" s="246" t="s">
        <v>229</v>
      </c>
      <c r="P585" s="246" t="s">
        <v>227</v>
      </c>
      <c r="Q585" s="246" t="s">
        <v>229</v>
      </c>
      <c r="R585" s="246" t="s">
        <v>229</v>
      </c>
      <c r="S585" s="246" t="s">
        <v>227</v>
      </c>
      <c r="T585" s="246" t="s">
        <v>229</v>
      </c>
      <c r="U585" s="246" t="s">
        <v>229</v>
      </c>
      <c r="V585" s="246" t="s">
        <v>229</v>
      </c>
      <c r="W585" s="246" t="s">
        <v>229</v>
      </c>
      <c r="X585" s="246" t="s">
        <v>229</v>
      </c>
      <c r="Y585" s="246" t="s">
        <v>227</v>
      </c>
      <c r="Z585" s="246" t="s">
        <v>229</v>
      </c>
      <c r="AA585" s="246" t="s">
        <v>229</v>
      </c>
      <c r="AB585" s="246" t="s">
        <v>229</v>
      </c>
      <c r="AC585" s="246" t="s">
        <v>229</v>
      </c>
      <c r="AD585" s="246" t="s">
        <v>229</v>
      </c>
      <c r="AE585" s="246" t="s">
        <v>227</v>
      </c>
      <c r="AF585" s="246" t="s">
        <v>227</v>
      </c>
      <c r="AG585" s="246" t="s">
        <v>229</v>
      </c>
      <c r="AH585" s="246" t="s">
        <v>227</v>
      </c>
      <c r="AI585" s="246" t="s">
        <v>227</v>
      </c>
      <c r="AJ585" s="246" t="s">
        <v>229</v>
      </c>
      <c r="AK585" s="246" t="s">
        <v>227</v>
      </c>
      <c r="AL585" s="246" t="s">
        <v>227</v>
      </c>
      <c r="AM585" s="246" t="s">
        <v>229</v>
      </c>
      <c r="AN585" s="246" t="s">
        <v>228</v>
      </c>
      <c r="AO585" s="246" t="s">
        <v>227</v>
      </c>
      <c r="AP585" s="246" t="s">
        <v>229</v>
      </c>
      <c r="AQ585" s="246"/>
      <c r="AR585" s="246"/>
      <c r="AS585" s="246"/>
      <c r="AT585" s="246"/>
      <c r="AU585" s="246"/>
      <c r="AV585" s="246"/>
      <c r="AW585" s="246"/>
      <c r="AX585" s="246"/>
      <c r="AY585" s="246"/>
      <c r="AZ585" s="246"/>
      <c r="BA585" s="246"/>
    </row>
    <row r="586" spans="1:53" x14ac:dyDescent="0.3">
      <c r="A586" s="246">
        <v>212000</v>
      </c>
      <c r="B586" s="246" t="s">
        <v>2163</v>
      </c>
      <c r="C586" s="246" t="s">
        <v>227</v>
      </c>
      <c r="D586" s="246" t="s">
        <v>229</v>
      </c>
      <c r="E586" s="246" t="s">
        <v>229</v>
      </c>
      <c r="F586" s="246" t="s">
        <v>229</v>
      </c>
      <c r="G586" s="246" t="s">
        <v>227</v>
      </c>
      <c r="H586" s="246" t="s">
        <v>229</v>
      </c>
      <c r="I586" s="246" t="s">
        <v>229</v>
      </c>
      <c r="J586" s="246" t="s">
        <v>227</v>
      </c>
      <c r="K586" s="246" t="s">
        <v>229</v>
      </c>
      <c r="L586" s="246" t="s">
        <v>229</v>
      </c>
      <c r="M586" s="246" t="s">
        <v>227</v>
      </c>
      <c r="N586" s="246" t="s">
        <v>229</v>
      </c>
      <c r="O586" s="246" t="s">
        <v>229</v>
      </c>
      <c r="P586" s="246" t="s">
        <v>227</v>
      </c>
      <c r="Q586" s="246" t="s">
        <v>229</v>
      </c>
      <c r="R586" s="246" t="s">
        <v>229</v>
      </c>
      <c r="S586" s="246" t="s">
        <v>229</v>
      </c>
      <c r="T586" s="246" t="s">
        <v>229</v>
      </c>
      <c r="U586" s="246" t="s">
        <v>229</v>
      </c>
      <c r="V586" s="246" t="s">
        <v>229</v>
      </c>
      <c r="W586" s="246" t="s">
        <v>229</v>
      </c>
      <c r="X586" s="246" t="s">
        <v>229</v>
      </c>
      <c r="Y586" s="246" t="s">
        <v>229</v>
      </c>
      <c r="Z586" s="246" t="s">
        <v>227</v>
      </c>
      <c r="AA586" s="246" t="s">
        <v>227</v>
      </c>
      <c r="AB586" s="246" t="s">
        <v>227</v>
      </c>
      <c r="AC586" s="246" t="s">
        <v>229</v>
      </c>
      <c r="AD586" s="246" t="s">
        <v>227</v>
      </c>
      <c r="AE586" s="246" t="s">
        <v>227</v>
      </c>
      <c r="AF586" s="246" t="s">
        <v>227</v>
      </c>
      <c r="AG586" s="246" t="s">
        <v>227</v>
      </c>
      <c r="AH586" s="246" t="s">
        <v>228</v>
      </c>
      <c r="AI586" s="246" t="s">
        <v>229</v>
      </c>
      <c r="AJ586" s="246" t="s">
        <v>229</v>
      </c>
      <c r="AK586" s="246" t="s">
        <v>227</v>
      </c>
      <c r="AL586" s="246" t="s">
        <v>229</v>
      </c>
      <c r="AM586" s="246" t="s">
        <v>228</v>
      </c>
      <c r="AN586" s="246" t="s">
        <v>229</v>
      </c>
      <c r="AO586" s="246" t="s">
        <v>229</v>
      </c>
      <c r="AP586" s="246" t="s">
        <v>228</v>
      </c>
      <c r="AQ586" s="246"/>
      <c r="AR586" s="246"/>
      <c r="AS586" s="246"/>
      <c r="AT586" s="246"/>
      <c r="AU586" s="246"/>
      <c r="AV586" s="246"/>
      <c r="AW586" s="246"/>
      <c r="AX586" s="246"/>
      <c r="AY586" s="246"/>
      <c r="AZ586" s="246"/>
      <c r="BA586" s="246"/>
    </row>
    <row r="587" spans="1:53" x14ac:dyDescent="0.3">
      <c r="A587" s="246">
        <v>212012</v>
      </c>
      <c r="B587" s="246" t="s">
        <v>2163</v>
      </c>
      <c r="C587" s="246" t="s">
        <v>229</v>
      </c>
      <c r="D587" s="246" t="s">
        <v>229</v>
      </c>
      <c r="E587" s="246" t="s">
        <v>229</v>
      </c>
      <c r="F587" s="246" t="s">
        <v>229</v>
      </c>
      <c r="G587" s="246" t="s">
        <v>229</v>
      </c>
      <c r="H587" s="246" t="s">
        <v>227</v>
      </c>
      <c r="I587" s="246" t="s">
        <v>229</v>
      </c>
      <c r="J587" s="246" t="s">
        <v>227</v>
      </c>
      <c r="K587" s="246" t="s">
        <v>229</v>
      </c>
      <c r="L587" s="246" t="s">
        <v>227</v>
      </c>
      <c r="M587" s="246" t="s">
        <v>229</v>
      </c>
      <c r="N587" s="246" t="s">
        <v>229</v>
      </c>
      <c r="O587" s="246" t="s">
        <v>229</v>
      </c>
      <c r="P587" s="246" t="s">
        <v>229</v>
      </c>
      <c r="Q587" s="246" t="s">
        <v>227</v>
      </c>
      <c r="R587" s="246" t="s">
        <v>227</v>
      </c>
      <c r="S587" s="246" t="s">
        <v>229</v>
      </c>
      <c r="T587" s="246" t="s">
        <v>229</v>
      </c>
      <c r="U587" s="246" t="s">
        <v>229</v>
      </c>
      <c r="V587" s="246" t="s">
        <v>229</v>
      </c>
      <c r="W587" s="246" t="s">
        <v>227</v>
      </c>
      <c r="X587" s="246" t="s">
        <v>229</v>
      </c>
      <c r="Y587" s="246" t="s">
        <v>228</v>
      </c>
      <c r="Z587" s="246" t="s">
        <v>227</v>
      </c>
      <c r="AA587" s="246" t="s">
        <v>227</v>
      </c>
      <c r="AB587" s="246" t="s">
        <v>229</v>
      </c>
      <c r="AC587" s="246" t="s">
        <v>229</v>
      </c>
      <c r="AD587" s="246" t="s">
        <v>229</v>
      </c>
      <c r="AE587" s="246" t="s">
        <v>229</v>
      </c>
      <c r="AF587" s="246" t="s">
        <v>227</v>
      </c>
      <c r="AG587" s="246" t="s">
        <v>228</v>
      </c>
      <c r="AH587" s="246" t="s">
        <v>229</v>
      </c>
      <c r="AI587" s="246" t="s">
        <v>229</v>
      </c>
      <c r="AJ587" s="246" t="s">
        <v>229</v>
      </c>
      <c r="AK587" s="246" t="s">
        <v>229</v>
      </c>
      <c r="AL587" s="246" t="s">
        <v>228</v>
      </c>
      <c r="AM587" s="246" t="s">
        <v>228</v>
      </c>
      <c r="AN587" s="246" t="s">
        <v>228</v>
      </c>
      <c r="AO587" s="246" t="s">
        <v>229</v>
      </c>
      <c r="AP587" s="246" t="s">
        <v>229</v>
      </c>
      <c r="AQ587" s="246"/>
      <c r="AR587" s="246"/>
      <c r="AS587" s="246"/>
      <c r="AT587" s="246"/>
      <c r="AU587" s="246"/>
      <c r="AV587" s="246"/>
      <c r="AW587" s="246"/>
      <c r="AX587" s="246"/>
      <c r="AY587" s="246"/>
      <c r="AZ587" s="246"/>
      <c r="BA587" s="246"/>
    </row>
    <row r="588" spans="1:53" x14ac:dyDescent="0.3">
      <c r="A588" s="246">
        <v>212023</v>
      </c>
      <c r="B588" s="246" t="s">
        <v>2163</v>
      </c>
      <c r="C588" s="246" t="s">
        <v>229</v>
      </c>
      <c r="D588" s="246" t="s">
        <v>229</v>
      </c>
      <c r="E588" s="246" t="s">
        <v>229</v>
      </c>
      <c r="F588" s="246" t="s">
        <v>227</v>
      </c>
      <c r="G588" s="246" t="s">
        <v>229</v>
      </c>
      <c r="H588" s="246" t="s">
        <v>227</v>
      </c>
      <c r="I588" s="246" t="s">
        <v>229</v>
      </c>
      <c r="J588" s="246" t="s">
        <v>229</v>
      </c>
      <c r="K588" s="246" t="s">
        <v>229</v>
      </c>
      <c r="L588" s="246" t="s">
        <v>229</v>
      </c>
      <c r="M588" s="246" t="s">
        <v>229</v>
      </c>
      <c r="N588" s="246" t="s">
        <v>229</v>
      </c>
      <c r="O588" s="246" t="s">
        <v>229</v>
      </c>
      <c r="P588" s="246" t="s">
        <v>229</v>
      </c>
      <c r="Q588" s="246" t="s">
        <v>229</v>
      </c>
      <c r="R588" s="246" t="s">
        <v>229</v>
      </c>
      <c r="S588" s="246" t="s">
        <v>229</v>
      </c>
      <c r="T588" s="246" t="s">
        <v>229</v>
      </c>
      <c r="U588" s="246" t="s">
        <v>229</v>
      </c>
      <c r="V588" s="246" t="s">
        <v>229</v>
      </c>
      <c r="W588" s="246" t="s">
        <v>229</v>
      </c>
      <c r="X588" s="246" t="s">
        <v>229</v>
      </c>
      <c r="Y588" s="246" t="s">
        <v>229</v>
      </c>
      <c r="Z588" s="246" t="s">
        <v>228</v>
      </c>
      <c r="AA588" s="246" t="s">
        <v>229</v>
      </c>
      <c r="AB588" s="246" t="s">
        <v>229</v>
      </c>
      <c r="AC588" s="246" t="s">
        <v>229</v>
      </c>
      <c r="AD588" s="246" t="s">
        <v>229</v>
      </c>
      <c r="AE588" s="246" t="s">
        <v>229</v>
      </c>
      <c r="AF588" s="246" t="s">
        <v>229</v>
      </c>
      <c r="AG588" s="246" t="s">
        <v>229</v>
      </c>
      <c r="AH588" s="246" t="s">
        <v>229</v>
      </c>
      <c r="AI588" s="246" t="s">
        <v>229</v>
      </c>
      <c r="AJ588" s="246" t="s">
        <v>229</v>
      </c>
      <c r="AK588" s="246" t="s">
        <v>229</v>
      </c>
      <c r="AL588" s="246" t="s">
        <v>229</v>
      </c>
      <c r="AM588" s="246" t="s">
        <v>227</v>
      </c>
      <c r="AN588" s="246" t="s">
        <v>229</v>
      </c>
      <c r="AO588" s="246" t="s">
        <v>229</v>
      </c>
      <c r="AP588" s="246" t="s">
        <v>229</v>
      </c>
      <c r="AQ588" s="246"/>
      <c r="AR588" s="246"/>
      <c r="AS588" s="246"/>
      <c r="AT588" s="246"/>
      <c r="AU588" s="246"/>
      <c r="AV588" s="246"/>
      <c r="AW588" s="246"/>
      <c r="AX588" s="246"/>
      <c r="AY588" s="246"/>
      <c r="AZ588" s="246"/>
      <c r="BA588" s="246"/>
    </row>
    <row r="589" spans="1:53" x14ac:dyDescent="0.3">
      <c r="A589" s="246">
        <v>212029</v>
      </c>
      <c r="B589" s="246" t="s">
        <v>2163</v>
      </c>
      <c r="C589" s="246" t="s">
        <v>228</v>
      </c>
      <c r="D589" s="246" t="s">
        <v>229</v>
      </c>
      <c r="E589" s="246" t="s">
        <v>229</v>
      </c>
      <c r="F589" s="246" t="s">
        <v>227</v>
      </c>
      <c r="G589" s="246" t="s">
        <v>227</v>
      </c>
      <c r="H589" s="246" t="s">
        <v>229</v>
      </c>
      <c r="I589" s="246" t="s">
        <v>229</v>
      </c>
      <c r="J589" s="246" t="s">
        <v>229</v>
      </c>
      <c r="K589" s="246" t="s">
        <v>229</v>
      </c>
      <c r="L589" s="246" t="s">
        <v>227</v>
      </c>
      <c r="M589" s="246" t="s">
        <v>229</v>
      </c>
      <c r="N589" s="246" t="s">
        <v>229</v>
      </c>
      <c r="O589" s="246" t="s">
        <v>229</v>
      </c>
      <c r="P589" s="246" t="s">
        <v>227</v>
      </c>
      <c r="Q589" s="246" t="s">
        <v>229</v>
      </c>
      <c r="R589" s="246" t="s">
        <v>229</v>
      </c>
      <c r="S589" s="246" t="s">
        <v>229</v>
      </c>
      <c r="T589" s="246" t="s">
        <v>229</v>
      </c>
      <c r="U589" s="246" t="s">
        <v>229</v>
      </c>
      <c r="V589" s="246" t="s">
        <v>227</v>
      </c>
      <c r="W589" s="246" t="s">
        <v>229</v>
      </c>
      <c r="X589" s="246" t="s">
        <v>229</v>
      </c>
      <c r="Y589" s="246" t="s">
        <v>228</v>
      </c>
      <c r="Z589" s="246" t="s">
        <v>229</v>
      </c>
      <c r="AA589" s="246" t="s">
        <v>229</v>
      </c>
      <c r="AB589" s="246" t="s">
        <v>227</v>
      </c>
      <c r="AC589" s="246" t="s">
        <v>229</v>
      </c>
      <c r="AD589" s="246" t="s">
        <v>227</v>
      </c>
      <c r="AE589" s="246" t="s">
        <v>228</v>
      </c>
      <c r="AF589" s="246" t="s">
        <v>229</v>
      </c>
      <c r="AG589" s="246" t="s">
        <v>228</v>
      </c>
      <c r="AH589" s="246" t="s">
        <v>229</v>
      </c>
      <c r="AI589" s="246" t="s">
        <v>229</v>
      </c>
      <c r="AJ589" s="246" t="s">
        <v>229</v>
      </c>
      <c r="AK589" s="246" t="s">
        <v>228</v>
      </c>
      <c r="AL589" s="246" t="s">
        <v>228</v>
      </c>
      <c r="AM589" s="246" t="s">
        <v>228</v>
      </c>
      <c r="AN589" s="246" t="s">
        <v>228</v>
      </c>
      <c r="AO589" s="246" t="s">
        <v>228</v>
      </c>
      <c r="AP589" s="246" t="s">
        <v>228</v>
      </c>
      <c r="AQ589" s="246"/>
      <c r="AR589" s="246"/>
      <c r="AS589" s="246"/>
      <c r="AT589" s="246"/>
      <c r="AU589" s="246"/>
      <c r="AV589" s="246"/>
      <c r="AW589" s="246"/>
      <c r="AX589" s="246"/>
      <c r="AY589" s="246"/>
      <c r="AZ589" s="246"/>
      <c r="BA589" s="246"/>
    </row>
    <row r="590" spans="1:53" x14ac:dyDescent="0.3">
      <c r="A590" s="246">
        <v>212031</v>
      </c>
      <c r="B590" s="246" t="s">
        <v>2163</v>
      </c>
      <c r="C590" s="246" t="s">
        <v>227</v>
      </c>
      <c r="D590" s="246" t="s">
        <v>229</v>
      </c>
      <c r="E590" s="246" t="s">
        <v>229</v>
      </c>
      <c r="F590" s="246" t="s">
        <v>229</v>
      </c>
      <c r="G590" s="246" t="s">
        <v>229</v>
      </c>
      <c r="H590" s="246" t="s">
        <v>229</v>
      </c>
      <c r="I590" s="246" t="s">
        <v>229</v>
      </c>
      <c r="J590" s="246" t="s">
        <v>227</v>
      </c>
      <c r="K590" s="246" t="s">
        <v>229</v>
      </c>
      <c r="L590" s="246" t="s">
        <v>229</v>
      </c>
      <c r="M590" s="246" t="s">
        <v>229</v>
      </c>
      <c r="N590" s="246" t="s">
        <v>229</v>
      </c>
      <c r="O590" s="246" t="s">
        <v>227</v>
      </c>
      <c r="P590" s="246" t="s">
        <v>229</v>
      </c>
      <c r="Q590" s="246" t="s">
        <v>227</v>
      </c>
      <c r="R590" s="246" t="s">
        <v>229</v>
      </c>
      <c r="S590" s="246" t="s">
        <v>229</v>
      </c>
      <c r="T590" s="246" t="s">
        <v>229</v>
      </c>
      <c r="U590" s="246" t="s">
        <v>229</v>
      </c>
      <c r="V590" s="246" t="s">
        <v>227</v>
      </c>
      <c r="W590" s="246" t="s">
        <v>229</v>
      </c>
      <c r="X590" s="246" t="s">
        <v>229</v>
      </c>
      <c r="Y590" s="246" t="s">
        <v>227</v>
      </c>
      <c r="Z590" s="246" t="s">
        <v>229</v>
      </c>
      <c r="AA590" s="246" t="s">
        <v>227</v>
      </c>
      <c r="AB590" s="246" t="s">
        <v>229</v>
      </c>
      <c r="AC590" s="246" t="s">
        <v>229</v>
      </c>
      <c r="AD590" s="246" t="s">
        <v>227</v>
      </c>
      <c r="AE590" s="246" t="s">
        <v>227</v>
      </c>
      <c r="AF590" s="246" t="s">
        <v>229</v>
      </c>
      <c r="AG590" s="246" t="s">
        <v>227</v>
      </c>
      <c r="AH590" s="246" t="s">
        <v>229</v>
      </c>
      <c r="AI590" s="246" t="s">
        <v>227</v>
      </c>
      <c r="AJ590" s="246" t="s">
        <v>229</v>
      </c>
      <c r="AK590" s="246" t="s">
        <v>228</v>
      </c>
      <c r="AL590" s="246" t="s">
        <v>228</v>
      </c>
      <c r="AM590" s="246" t="s">
        <v>228</v>
      </c>
      <c r="AN590" s="246" t="s">
        <v>228</v>
      </c>
      <c r="AO590" s="246" t="s">
        <v>228</v>
      </c>
      <c r="AP590" s="246" t="s">
        <v>228</v>
      </c>
      <c r="AQ590" s="246"/>
      <c r="AR590" s="246"/>
      <c r="AS590" s="246"/>
      <c r="AT590" s="246"/>
      <c r="AU590" s="246"/>
      <c r="AV590" s="246"/>
      <c r="AW590" s="246"/>
      <c r="AX590" s="246"/>
      <c r="AY590" s="246"/>
      <c r="AZ590" s="246"/>
      <c r="BA590" s="246"/>
    </row>
    <row r="591" spans="1:53" x14ac:dyDescent="0.3">
      <c r="A591" s="246">
        <v>212036</v>
      </c>
      <c r="B591" s="246" t="s">
        <v>2163</v>
      </c>
      <c r="C591" s="246" t="s">
        <v>229</v>
      </c>
      <c r="D591" s="246" t="s">
        <v>229</v>
      </c>
      <c r="E591" s="246" t="s">
        <v>229</v>
      </c>
      <c r="F591" s="246" t="s">
        <v>229</v>
      </c>
      <c r="G591" s="246" t="s">
        <v>227</v>
      </c>
      <c r="H591" s="246" t="s">
        <v>229</v>
      </c>
      <c r="I591" s="246" t="s">
        <v>229</v>
      </c>
      <c r="J591" s="246" t="s">
        <v>227</v>
      </c>
      <c r="K591" s="246" t="s">
        <v>229</v>
      </c>
      <c r="L591" s="246" t="s">
        <v>229</v>
      </c>
      <c r="M591" s="246" t="s">
        <v>229</v>
      </c>
      <c r="N591" s="246" t="s">
        <v>229</v>
      </c>
      <c r="O591" s="246" t="s">
        <v>229</v>
      </c>
      <c r="P591" s="246" t="s">
        <v>229</v>
      </c>
      <c r="Q591" s="246" t="s">
        <v>229</v>
      </c>
      <c r="R591" s="246" t="s">
        <v>228</v>
      </c>
      <c r="S591" s="246" t="s">
        <v>227</v>
      </c>
      <c r="T591" s="246" t="s">
        <v>229</v>
      </c>
      <c r="U591" s="246" t="s">
        <v>229</v>
      </c>
      <c r="V591" s="246" t="s">
        <v>227</v>
      </c>
      <c r="W591" s="246" t="s">
        <v>227</v>
      </c>
      <c r="X591" s="246" t="s">
        <v>229</v>
      </c>
      <c r="Y591" s="246" t="s">
        <v>227</v>
      </c>
      <c r="Z591" s="246" t="s">
        <v>229</v>
      </c>
      <c r="AA591" s="246" t="s">
        <v>229</v>
      </c>
      <c r="AB591" s="246" t="s">
        <v>229</v>
      </c>
      <c r="AC591" s="246" t="s">
        <v>229</v>
      </c>
      <c r="AD591" s="246" t="s">
        <v>229</v>
      </c>
      <c r="AE591" s="246" t="s">
        <v>227</v>
      </c>
      <c r="AF591" s="246" t="s">
        <v>229</v>
      </c>
      <c r="AG591" s="246" t="s">
        <v>227</v>
      </c>
      <c r="AH591" s="246" t="s">
        <v>229</v>
      </c>
      <c r="AI591" s="246" t="s">
        <v>229</v>
      </c>
      <c r="AJ591" s="246" t="s">
        <v>229</v>
      </c>
      <c r="AK591" s="246" t="s">
        <v>227</v>
      </c>
      <c r="AL591" s="246" t="s">
        <v>229</v>
      </c>
      <c r="AM591" s="246" t="s">
        <v>229</v>
      </c>
      <c r="AN591" s="246" t="s">
        <v>228</v>
      </c>
      <c r="AO591" s="246" t="s">
        <v>228</v>
      </c>
      <c r="AP591" s="246" t="s">
        <v>227</v>
      </c>
      <c r="AQ591" s="246"/>
      <c r="AR591" s="246"/>
      <c r="AS591" s="246"/>
      <c r="AT591" s="246"/>
      <c r="AU591" s="246"/>
      <c r="AV591" s="246"/>
      <c r="AW591" s="246"/>
      <c r="AX591" s="246"/>
      <c r="AY591" s="246"/>
      <c r="AZ591" s="246"/>
      <c r="BA591" s="246"/>
    </row>
    <row r="592" spans="1:53" x14ac:dyDescent="0.3">
      <c r="A592" s="246">
        <v>212037</v>
      </c>
      <c r="B592" s="246" t="s">
        <v>2163</v>
      </c>
      <c r="C592" s="246" t="s">
        <v>229</v>
      </c>
      <c r="D592" s="246" t="s">
        <v>229</v>
      </c>
      <c r="E592" s="246" t="s">
        <v>227</v>
      </c>
      <c r="F592" s="246" t="s">
        <v>229</v>
      </c>
      <c r="G592" s="246" t="s">
        <v>229</v>
      </c>
      <c r="H592" s="246" t="s">
        <v>227</v>
      </c>
      <c r="I592" s="246" t="s">
        <v>229</v>
      </c>
      <c r="J592" s="246" t="s">
        <v>227</v>
      </c>
      <c r="K592" s="246" t="s">
        <v>229</v>
      </c>
      <c r="L592" s="246" t="s">
        <v>227</v>
      </c>
      <c r="M592" s="246" t="s">
        <v>227</v>
      </c>
      <c r="N592" s="246" t="s">
        <v>229</v>
      </c>
      <c r="O592" s="246" t="s">
        <v>229</v>
      </c>
      <c r="P592" s="246" t="s">
        <v>227</v>
      </c>
      <c r="Q592" s="246" t="s">
        <v>229</v>
      </c>
      <c r="R592" s="246" t="s">
        <v>229</v>
      </c>
      <c r="S592" s="246" t="s">
        <v>227</v>
      </c>
      <c r="T592" s="246" t="s">
        <v>229</v>
      </c>
      <c r="U592" s="246" t="s">
        <v>229</v>
      </c>
      <c r="V592" s="246" t="s">
        <v>229</v>
      </c>
      <c r="W592" s="246" t="s">
        <v>227</v>
      </c>
      <c r="X592" s="246" t="s">
        <v>229</v>
      </c>
      <c r="Y592" s="246" t="s">
        <v>227</v>
      </c>
      <c r="Z592" s="246" t="s">
        <v>227</v>
      </c>
      <c r="AA592" s="246" t="s">
        <v>227</v>
      </c>
      <c r="AB592" s="246" t="s">
        <v>229</v>
      </c>
      <c r="AC592" s="246" t="s">
        <v>229</v>
      </c>
      <c r="AD592" s="246" t="s">
        <v>229</v>
      </c>
      <c r="AE592" s="246" t="s">
        <v>229</v>
      </c>
      <c r="AF592" s="246" t="s">
        <v>229</v>
      </c>
      <c r="AG592" s="246" t="s">
        <v>229</v>
      </c>
      <c r="AH592" s="246" t="s">
        <v>229</v>
      </c>
      <c r="AI592" s="246" t="s">
        <v>228</v>
      </c>
      <c r="AJ592" s="246" t="s">
        <v>229</v>
      </c>
      <c r="AK592" s="246" t="s">
        <v>229</v>
      </c>
      <c r="AL592" s="246" t="s">
        <v>228</v>
      </c>
      <c r="AM592" s="246" t="s">
        <v>228</v>
      </c>
      <c r="AN592" s="246" t="s">
        <v>228</v>
      </c>
      <c r="AO592" s="246" t="s">
        <v>229</v>
      </c>
      <c r="AP592" s="246" t="s">
        <v>229</v>
      </c>
      <c r="AQ592" s="246"/>
      <c r="AR592" s="246"/>
      <c r="AS592" s="246"/>
      <c r="AT592" s="246"/>
      <c r="AU592" s="246"/>
      <c r="AV592" s="246"/>
      <c r="AW592" s="246"/>
      <c r="AX592" s="246"/>
      <c r="AY592" s="246"/>
      <c r="AZ592" s="246"/>
      <c r="BA592" s="246"/>
    </row>
    <row r="593" spans="1:53" x14ac:dyDescent="0.3">
      <c r="A593" s="246">
        <v>212040</v>
      </c>
      <c r="B593" s="246" t="s">
        <v>2163</v>
      </c>
      <c r="C593" s="246" t="s">
        <v>228</v>
      </c>
      <c r="D593" s="246" t="s">
        <v>229</v>
      </c>
      <c r="E593" s="246" t="s">
        <v>227</v>
      </c>
      <c r="F593" s="246" t="s">
        <v>229</v>
      </c>
      <c r="G593" s="246" t="s">
        <v>229</v>
      </c>
      <c r="H593" s="246" t="s">
        <v>228</v>
      </c>
      <c r="I593" s="246" t="s">
        <v>229</v>
      </c>
      <c r="J593" s="246" t="s">
        <v>229</v>
      </c>
      <c r="K593" s="246" t="s">
        <v>229</v>
      </c>
      <c r="L593" s="246" t="s">
        <v>227</v>
      </c>
      <c r="M593" s="246" t="s">
        <v>229</v>
      </c>
      <c r="N593" s="246" t="s">
        <v>227</v>
      </c>
      <c r="O593" s="246" t="s">
        <v>229</v>
      </c>
      <c r="P593" s="246" t="s">
        <v>229</v>
      </c>
      <c r="Q593" s="246" t="s">
        <v>229</v>
      </c>
      <c r="R593" s="246" t="s">
        <v>227</v>
      </c>
      <c r="S593" s="246" t="s">
        <v>227</v>
      </c>
      <c r="T593" s="246" t="s">
        <v>229</v>
      </c>
      <c r="U593" s="246" t="s">
        <v>229</v>
      </c>
      <c r="V593" s="246" t="s">
        <v>229</v>
      </c>
      <c r="W593" s="246" t="s">
        <v>227</v>
      </c>
      <c r="X593" s="246" t="s">
        <v>227</v>
      </c>
      <c r="Y593" s="246" t="s">
        <v>227</v>
      </c>
      <c r="Z593" s="246" t="s">
        <v>227</v>
      </c>
      <c r="AA593" s="246" t="s">
        <v>227</v>
      </c>
      <c r="AB593" s="246" t="s">
        <v>229</v>
      </c>
      <c r="AC593" s="246" t="s">
        <v>229</v>
      </c>
      <c r="AD593" s="246" t="s">
        <v>227</v>
      </c>
      <c r="AE593" s="246" t="s">
        <v>229</v>
      </c>
      <c r="AF593" s="246" t="s">
        <v>229</v>
      </c>
      <c r="AG593" s="246" t="s">
        <v>229</v>
      </c>
      <c r="AH593" s="246" t="s">
        <v>229</v>
      </c>
      <c r="AI593" s="246" t="s">
        <v>229</v>
      </c>
      <c r="AJ593" s="246" t="s">
        <v>227</v>
      </c>
      <c r="AK593" s="246" t="s">
        <v>228</v>
      </c>
      <c r="AL593" s="246" t="s">
        <v>228</v>
      </c>
      <c r="AM593" s="246" t="s">
        <v>228</v>
      </c>
      <c r="AN593" s="246" t="s">
        <v>228</v>
      </c>
      <c r="AO593" s="246" t="s">
        <v>229</v>
      </c>
      <c r="AP593" s="246" t="s">
        <v>229</v>
      </c>
      <c r="AQ593" s="246"/>
      <c r="AR593" s="246"/>
      <c r="AS593" s="246"/>
      <c r="AT593" s="246"/>
      <c r="AU593" s="246"/>
      <c r="AV593" s="246"/>
      <c r="AW593" s="246"/>
      <c r="AX593" s="246"/>
      <c r="AY593" s="246"/>
      <c r="AZ593" s="246"/>
      <c r="BA593" s="246"/>
    </row>
    <row r="594" spans="1:53" x14ac:dyDescent="0.3">
      <c r="A594" s="246">
        <v>212047</v>
      </c>
      <c r="B594" s="246" t="s">
        <v>2163</v>
      </c>
      <c r="C594" s="246" t="s">
        <v>229</v>
      </c>
      <c r="D594" s="246" t="s">
        <v>229</v>
      </c>
      <c r="E594" s="246" t="s">
        <v>229</v>
      </c>
      <c r="F594" s="246" t="s">
        <v>229</v>
      </c>
      <c r="G594" s="246" t="s">
        <v>227</v>
      </c>
      <c r="H594" s="246" t="s">
        <v>227</v>
      </c>
      <c r="I594" s="246" t="s">
        <v>229</v>
      </c>
      <c r="J594" s="246" t="s">
        <v>227</v>
      </c>
      <c r="K594" s="246" t="s">
        <v>229</v>
      </c>
      <c r="L594" s="246" t="s">
        <v>229</v>
      </c>
      <c r="M594" s="246" t="s">
        <v>227</v>
      </c>
      <c r="N594" s="246" t="s">
        <v>229</v>
      </c>
      <c r="O594" s="246" t="s">
        <v>229</v>
      </c>
      <c r="P594" s="246" t="s">
        <v>229</v>
      </c>
      <c r="Q594" s="246" t="s">
        <v>229</v>
      </c>
      <c r="R594" s="246" t="s">
        <v>227</v>
      </c>
      <c r="S594" s="246" t="s">
        <v>229</v>
      </c>
      <c r="T594" s="246" t="s">
        <v>229</v>
      </c>
      <c r="U594" s="246" t="s">
        <v>229</v>
      </c>
      <c r="V594" s="246" t="s">
        <v>229</v>
      </c>
      <c r="W594" s="246" t="s">
        <v>229</v>
      </c>
      <c r="X594" s="246" t="s">
        <v>229</v>
      </c>
      <c r="Y594" s="246" t="s">
        <v>229</v>
      </c>
      <c r="Z594" s="246" t="s">
        <v>227</v>
      </c>
      <c r="AA594" s="246" t="s">
        <v>229</v>
      </c>
      <c r="AB594" s="246" t="s">
        <v>229</v>
      </c>
      <c r="AC594" s="246" t="s">
        <v>229</v>
      </c>
      <c r="AD594" s="246" t="s">
        <v>229</v>
      </c>
      <c r="AE594" s="246" t="s">
        <v>229</v>
      </c>
      <c r="AF594" s="246" t="s">
        <v>228</v>
      </c>
      <c r="AG594" s="246" t="s">
        <v>229</v>
      </c>
      <c r="AH594" s="246" t="s">
        <v>229</v>
      </c>
      <c r="AI594" s="246" t="s">
        <v>227</v>
      </c>
      <c r="AJ594" s="246" t="s">
        <v>229</v>
      </c>
      <c r="AK594" s="246" t="s">
        <v>229</v>
      </c>
      <c r="AL594" s="246" t="s">
        <v>227</v>
      </c>
      <c r="AM594" s="246" t="s">
        <v>229</v>
      </c>
      <c r="AN594" s="246" t="s">
        <v>227</v>
      </c>
      <c r="AO594" s="246" t="s">
        <v>229</v>
      </c>
      <c r="AP594" s="246" t="s">
        <v>227</v>
      </c>
      <c r="AQ594" s="246"/>
      <c r="AR594" s="246"/>
      <c r="AS594" s="246"/>
      <c r="AT594" s="246"/>
      <c r="AU594" s="246"/>
      <c r="AV594" s="246"/>
      <c r="AW594" s="246"/>
      <c r="AX594" s="246"/>
      <c r="AY594" s="246"/>
      <c r="AZ594" s="246"/>
      <c r="BA594" s="246"/>
    </row>
    <row r="595" spans="1:53" x14ac:dyDescent="0.3">
      <c r="A595" s="246">
        <v>212051</v>
      </c>
      <c r="B595" s="246" t="s">
        <v>2163</v>
      </c>
      <c r="C595" s="246" t="s">
        <v>229</v>
      </c>
      <c r="D595" s="246" t="s">
        <v>229</v>
      </c>
      <c r="E595" s="246" t="s">
        <v>227</v>
      </c>
      <c r="F595" s="246" t="s">
        <v>229</v>
      </c>
      <c r="G595" s="246" t="s">
        <v>227</v>
      </c>
      <c r="H595" s="246" t="s">
        <v>227</v>
      </c>
      <c r="I595" s="246" t="s">
        <v>229</v>
      </c>
      <c r="J595" s="246" t="s">
        <v>227</v>
      </c>
      <c r="K595" s="246" t="s">
        <v>227</v>
      </c>
      <c r="L595" s="246" t="s">
        <v>229</v>
      </c>
      <c r="M595" s="246" t="s">
        <v>229</v>
      </c>
      <c r="N595" s="246" t="s">
        <v>227</v>
      </c>
      <c r="O595" s="246" t="s">
        <v>227</v>
      </c>
      <c r="P595" s="246" t="s">
        <v>227</v>
      </c>
      <c r="Q595" s="246" t="s">
        <v>229</v>
      </c>
      <c r="R595" s="246" t="s">
        <v>227</v>
      </c>
      <c r="S595" s="246" t="s">
        <v>229</v>
      </c>
      <c r="T595" s="246" t="s">
        <v>229</v>
      </c>
      <c r="U595" s="246" t="s">
        <v>229</v>
      </c>
      <c r="V595" s="246" t="s">
        <v>227</v>
      </c>
      <c r="W595" s="246" t="s">
        <v>227</v>
      </c>
      <c r="X595" s="246" t="s">
        <v>227</v>
      </c>
      <c r="Y595" s="246" t="s">
        <v>227</v>
      </c>
      <c r="Z595" s="246" t="s">
        <v>227</v>
      </c>
      <c r="AA595" s="246" t="s">
        <v>227</v>
      </c>
      <c r="AB595" s="246" t="s">
        <v>229</v>
      </c>
      <c r="AC595" s="246" t="s">
        <v>229</v>
      </c>
      <c r="AD595" s="246" t="s">
        <v>229</v>
      </c>
      <c r="AE595" s="246" t="s">
        <v>227</v>
      </c>
      <c r="AF595" s="246" t="s">
        <v>229</v>
      </c>
      <c r="AG595" s="246" t="s">
        <v>228</v>
      </c>
      <c r="AH595" s="246" t="s">
        <v>228</v>
      </c>
      <c r="AI595" s="246" t="s">
        <v>228</v>
      </c>
      <c r="AJ595" s="246" t="s">
        <v>228</v>
      </c>
      <c r="AK595" s="246" t="s">
        <v>228</v>
      </c>
      <c r="AL595" s="246" t="s">
        <v>228</v>
      </c>
      <c r="AM595" s="246" t="s">
        <v>228</v>
      </c>
      <c r="AN595" s="246" t="s">
        <v>228</v>
      </c>
      <c r="AO595" s="246" t="s">
        <v>228</v>
      </c>
      <c r="AP595" s="246" t="s">
        <v>228</v>
      </c>
      <c r="AQ595" s="246"/>
      <c r="AR595" s="246"/>
      <c r="AS595" s="246"/>
      <c r="AT595" s="246"/>
      <c r="AU595" s="246"/>
      <c r="AV595" s="246"/>
      <c r="AW595" s="246"/>
      <c r="AX595" s="246"/>
      <c r="AY595" s="246"/>
      <c r="AZ595" s="246"/>
      <c r="BA595" s="246"/>
    </row>
    <row r="596" spans="1:53" x14ac:dyDescent="0.3">
      <c r="A596" s="246">
        <v>212056</v>
      </c>
      <c r="B596" s="246" t="s">
        <v>2163</v>
      </c>
      <c r="C596" s="246" t="s">
        <v>227</v>
      </c>
      <c r="D596" s="246" t="s">
        <v>229</v>
      </c>
      <c r="E596" s="246" t="s">
        <v>229</v>
      </c>
      <c r="F596" s="246" t="s">
        <v>229</v>
      </c>
      <c r="G596" s="246" t="s">
        <v>227</v>
      </c>
      <c r="H596" s="246" t="s">
        <v>227</v>
      </c>
      <c r="I596" s="246" t="s">
        <v>229</v>
      </c>
      <c r="J596" s="246" t="s">
        <v>227</v>
      </c>
      <c r="K596" s="246" t="s">
        <v>229</v>
      </c>
      <c r="L596" s="246" t="s">
        <v>227</v>
      </c>
      <c r="M596" s="246" t="s">
        <v>227</v>
      </c>
      <c r="N596" s="246" t="s">
        <v>229</v>
      </c>
      <c r="O596" s="246" t="s">
        <v>229</v>
      </c>
      <c r="P596" s="246" t="s">
        <v>229</v>
      </c>
      <c r="Q596" s="246" t="s">
        <v>229</v>
      </c>
      <c r="R596" s="246" t="s">
        <v>227</v>
      </c>
      <c r="S596" s="246" t="s">
        <v>227</v>
      </c>
      <c r="T596" s="246" t="s">
        <v>229</v>
      </c>
      <c r="U596" s="246" t="s">
        <v>229</v>
      </c>
      <c r="V596" s="246" t="s">
        <v>229</v>
      </c>
      <c r="W596" s="246" t="s">
        <v>229</v>
      </c>
      <c r="X596" s="246" t="s">
        <v>229</v>
      </c>
      <c r="Y596" s="246" t="s">
        <v>227</v>
      </c>
      <c r="Z596" s="246" t="s">
        <v>227</v>
      </c>
      <c r="AA596" s="246" t="s">
        <v>227</v>
      </c>
      <c r="AB596" s="246" t="s">
        <v>227</v>
      </c>
      <c r="AC596" s="246" t="s">
        <v>229</v>
      </c>
      <c r="AD596" s="246" t="s">
        <v>229</v>
      </c>
      <c r="AE596" s="246" t="s">
        <v>227</v>
      </c>
      <c r="AF596" s="246" t="s">
        <v>227</v>
      </c>
      <c r="AG596" s="246" t="s">
        <v>227</v>
      </c>
      <c r="AH596" s="246" t="s">
        <v>229</v>
      </c>
      <c r="AI596" s="246" t="s">
        <v>229</v>
      </c>
      <c r="AJ596" s="246" t="s">
        <v>229</v>
      </c>
      <c r="AK596" s="246" t="s">
        <v>229</v>
      </c>
      <c r="AL596" s="246" t="s">
        <v>228</v>
      </c>
      <c r="AM596" s="246" t="s">
        <v>229</v>
      </c>
      <c r="AN596" s="246" t="s">
        <v>228</v>
      </c>
      <c r="AO596" s="246" t="s">
        <v>229</v>
      </c>
      <c r="AP596" s="246" t="s">
        <v>229</v>
      </c>
      <c r="AQ596" s="246"/>
      <c r="AR596" s="246"/>
      <c r="AS596" s="246"/>
      <c r="AT596" s="246"/>
      <c r="AU596" s="246"/>
      <c r="AV596" s="246"/>
      <c r="AW596" s="246"/>
      <c r="AX596" s="246"/>
      <c r="AY596" s="246"/>
      <c r="AZ596" s="246"/>
      <c r="BA596" s="246"/>
    </row>
    <row r="597" spans="1:53" x14ac:dyDescent="0.3">
      <c r="A597" s="246">
        <v>212059</v>
      </c>
      <c r="B597" s="246" t="s">
        <v>2163</v>
      </c>
      <c r="C597" s="246" t="s">
        <v>227</v>
      </c>
      <c r="D597" s="246" t="s">
        <v>229</v>
      </c>
      <c r="E597" s="246" t="s">
        <v>227</v>
      </c>
      <c r="F597" s="246" t="s">
        <v>227</v>
      </c>
      <c r="G597" s="246" t="s">
        <v>227</v>
      </c>
      <c r="H597" s="246" t="s">
        <v>227</v>
      </c>
      <c r="I597" s="246" t="s">
        <v>227</v>
      </c>
      <c r="J597" s="246" t="s">
        <v>227</v>
      </c>
      <c r="K597" s="246" t="s">
        <v>229</v>
      </c>
      <c r="L597" s="246" t="s">
        <v>229</v>
      </c>
      <c r="M597" s="246" t="s">
        <v>227</v>
      </c>
      <c r="N597" s="246" t="s">
        <v>229</v>
      </c>
      <c r="O597" s="246" t="s">
        <v>229</v>
      </c>
      <c r="P597" s="246" t="s">
        <v>227</v>
      </c>
      <c r="Q597" s="246" t="s">
        <v>229</v>
      </c>
      <c r="R597" s="246" t="s">
        <v>229</v>
      </c>
      <c r="S597" s="246" t="s">
        <v>229</v>
      </c>
      <c r="T597" s="246" t="s">
        <v>229</v>
      </c>
      <c r="U597" s="246" t="s">
        <v>229</v>
      </c>
      <c r="V597" s="246" t="s">
        <v>227</v>
      </c>
      <c r="W597" s="246" t="s">
        <v>229</v>
      </c>
      <c r="X597" s="246" t="s">
        <v>229</v>
      </c>
      <c r="Y597" s="246" t="s">
        <v>227</v>
      </c>
      <c r="Z597" s="246" t="s">
        <v>227</v>
      </c>
      <c r="AA597" s="246" t="s">
        <v>229</v>
      </c>
      <c r="AB597" s="246" t="s">
        <v>229</v>
      </c>
      <c r="AC597" s="246" t="s">
        <v>229</v>
      </c>
      <c r="AD597" s="246" t="s">
        <v>227</v>
      </c>
      <c r="AE597" s="246" t="s">
        <v>227</v>
      </c>
      <c r="AF597" s="246" t="s">
        <v>229</v>
      </c>
      <c r="AG597" s="246" t="s">
        <v>229</v>
      </c>
      <c r="AH597" s="246" t="s">
        <v>229</v>
      </c>
      <c r="AI597" s="246" t="s">
        <v>229</v>
      </c>
      <c r="AJ597" s="246" t="s">
        <v>229</v>
      </c>
      <c r="AK597" s="246" t="s">
        <v>229</v>
      </c>
      <c r="AL597" s="246" t="s">
        <v>228</v>
      </c>
      <c r="AM597" s="246" t="s">
        <v>228</v>
      </c>
      <c r="AN597" s="246" t="s">
        <v>228</v>
      </c>
      <c r="AO597" s="246" t="s">
        <v>228</v>
      </c>
      <c r="AP597" s="246" t="s">
        <v>228</v>
      </c>
      <c r="AQ597" s="246"/>
      <c r="AR597" s="246"/>
      <c r="AS597" s="246"/>
      <c r="AT597" s="246"/>
      <c r="AU597" s="246"/>
      <c r="AV597" s="246"/>
      <c r="AW597" s="246"/>
      <c r="AX597" s="246"/>
      <c r="AY597" s="246"/>
      <c r="AZ597" s="246"/>
      <c r="BA597" s="246"/>
    </row>
    <row r="598" spans="1:53" x14ac:dyDescent="0.3">
      <c r="A598" s="246">
        <v>212063</v>
      </c>
      <c r="B598" s="246" t="s">
        <v>2163</v>
      </c>
      <c r="C598" s="246" t="s">
        <v>227</v>
      </c>
      <c r="D598" s="246" t="s">
        <v>229</v>
      </c>
      <c r="E598" s="246" t="s">
        <v>229</v>
      </c>
      <c r="F598" s="246" t="s">
        <v>229</v>
      </c>
      <c r="G598" s="246" t="s">
        <v>229</v>
      </c>
      <c r="H598" s="246" t="s">
        <v>229</v>
      </c>
      <c r="I598" s="246" t="s">
        <v>229</v>
      </c>
      <c r="J598" s="246" t="s">
        <v>229</v>
      </c>
      <c r="K598" s="246" t="s">
        <v>227</v>
      </c>
      <c r="L598" s="246" t="s">
        <v>229</v>
      </c>
      <c r="M598" s="246" t="s">
        <v>229</v>
      </c>
      <c r="N598" s="246" t="s">
        <v>227</v>
      </c>
      <c r="O598" s="246" t="s">
        <v>227</v>
      </c>
      <c r="P598" s="246" t="s">
        <v>227</v>
      </c>
      <c r="Q598" s="246" t="s">
        <v>229</v>
      </c>
      <c r="R598" s="246" t="s">
        <v>229</v>
      </c>
      <c r="S598" s="246" t="s">
        <v>227</v>
      </c>
      <c r="T598" s="246" t="s">
        <v>229</v>
      </c>
      <c r="U598" s="246" t="s">
        <v>229</v>
      </c>
      <c r="V598" s="246" t="s">
        <v>229</v>
      </c>
      <c r="W598" s="246" t="s">
        <v>229</v>
      </c>
      <c r="X598" s="246" t="s">
        <v>229</v>
      </c>
      <c r="Y598" s="246" t="s">
        <v>229</v>
      </c>
      <c r="Z598" s="246" t="s">
        <v>229</v>
      </c>
      <c r="AA598" s="246" t="s">
        <v>227</v>
      </c>
      <c r="AB598" s="246" t="s">
        <v>229</v>
      </c>
      <c r="AC598" s="246" t="s">
        <v>229</v>
      </c>
      <c r="AD598" s="246" t="s">
        <v>229</v>
      </c>
      <c r="AE598" s="246" t="s">
        <v>227</v>
      </c>
      <c r="AF598" s="246" t="s">
        <v>229</v>
      </c>
      <c r="AG598" s="246" t="s">
        <v>227</v>
      </c>
      <c r="AH598" s="246" t="s">
        <v>229</v>
      </c>
      <c r="AI598" s="246" t="s">
        <v>227</v>
      </c>
      <c r="AJ598" s="246" t="s">
        <v>229</v>
      </c>
      <c r="AK598" s="246" t="s">
        <v>229</v>
      </c>
      <c r="AL598" s="246" t="s">
        <v>227</v>
      </c>
      <c r="AM598" s="246" t="s">
        <v>229</v>
      </c>
      <c r="AN598" s="246" t="s">
        <v>228</v>
      </c>
      <c r="AO598" s="246" t="s">
        <v>229</v>
      </c>
      <c r="AP598" s="246" t="s">
        <v>227</v>
      </c>
      <c r="AQ598" s="246"/>
      <c r="AR598" s="246"/>
      <c r="AS598" s="246"/>
      <c r="AT598" s="246"/>
      <c r="AU598" s="246"/>
      <c r="AV598" s="246"/>
      <c r="AW598" s="246"/>
      <c r="AX598" s="246"/>
      <c r="AY598" s="246"/>
      <c r="AZ598" s="246"/>
      <c r="BA598" s="246"/>
    </row>
    <row r="599" spans="1:53" x14ac:dyDescent="0.3">
      <c r="A599" s="246">
        <v>212107</v>
      </c>
      <c r="B599" s="246" t="s">
        <v>2163</v>
      </c>
      <c r="C599" s="246" t="s">
        <v>227</v>
      </c>
      <c r="D599" s="246" t="s">
        <v>229</v>
      </c>
      <c r="E599" s="246" t="s">
        <v>229</v>
      </c>
      <c r="F599" s="246" t="s">
        <v>229</v>
      </c>
      <c r="G599" s="246" t="s">
        <v>227</v>
      </c>
      <c r="H599" s="246" t="s">
        <v>229</v>
      </c>
      <c r="I599" s="246" t="s">
        <v>229</v>
      </c>
      <c r="J599" s="246" t="s">
        <v>229</v>
      </c>
      <c r="K599" s="246" t="s">
        <v>229</v>
      </c>
      <c r="L599" s="246" t="s">
        <v>229</v>
      </c>
      <c r="M599" s="246" t="s">
        <v>229</v>
      </c>
      <c r="N599" s="246" t="s">
        <v>229</v>
      </c>
      <c r="O599" s="246" t="s">
        <v>229</v>
      </c>
      <c r="P599" s="246" t="s">
        <v>229</v>
      </c>
      <c r="Q599" s="246" t="s">
        <v>229</v>
      </c>
      <c r="R599" s="246" t="s">
        <v>229</v>
      </c>
      <c r="S599" s="246" t="s">
        <v>229</v>
      </c>
      <c r="T599" s="246" t="s">
        <v>229</v>
      </c>
      <c r="U599" s="246" t="s">
        <v>229</v>
      </c>
      <c r="V599" s="246" t="s">
        <v>229</v>
      </c>
      <c r="W599" s="246" t="s">
        <v>229</v>
      </c>
      <c r="X599" s="246" t="s">
        <v>229</v>
      </c>
      <c r="Y599" s="246" t="s">
        <v>229</v>
      </c>
      <c r="Z599" s="246" t="s">
        <v>229</v>
      </c>
      <c r="AA599" s="246" t="s">
        <v>228</v>
      </c>
      <c r="AB599" s="246" t="s">
        <v>229</v>
      </c>
      <c r="AC599" s="246" t="s">
        <v>229</v>
      </c>
      <c r="AD599" s="246" t="s">
        <v>229</v>
      </c>
      <c r="AE599" s="246" t="s">
        <v>229</v>
      </c>
      <c r="AF599" s="246" t="s">
        <v>229</v>
      </c>
      <c r="AG599" s="246" t="s">
        <v>229</v>
      </c>
      <c r="AH599" s="246" t="s">
        <v>229</v>
      </c>
      <c r="AI599" s="246" t="s">
        <v>229</v>
      </c>
      <c r="AJ599" s="246" t="s">
        <v>229</v>
      </c>
      <c r="AK599" s="246" t="s">
        <v>229</v>
      </c>
      <c r="AL599" s="246" t="s">
        <v>228</v>
      </c>
      <c r="AM599" s="246" t="s">
        <v>228</v>
      </c>
      <c r="AN599" s="246" t="s">
        <v>228</v>
      </c>
      <c r="AO599" s="246" t="s">
        <v>228</v>
      </c>
      <c r="AP599" s="246" t="s">
        <v>228</v>
      </c>
      <c r="AQ599" s="246"/>
      <c r="AR599" s="246"/>
      <c r="AS599" s="246"/>
      <c r="AT599" s="246"/>
      <c r="AU599" s="246"/>
      <c r="AV599" s="246"/>
      <c r="AW599" s="246"/>
      <c r="AX599" s="246"/>
      <c r="AY599" s="246"/>
      <c r="AZ599" s="246"/>
      <c r="BA599" s="246"/>
    </row>
    <row r="600" spans="1:53" x14ac:dyDescent="0.3">
      <c r="A600" s="246">
        <v>212118</v>
      </c>
      <c r="B600" s="246" t="s">
        <v>2163</v>
      </c>
      <c r="C600" s="246" t="s">
        <v>227</v>
      </c>
      <c r="D600" s="246" t="s">
        <v>229</v>
      </c>
      <c r="E600" s="246" t="s">
        <v>227</v>
      </c>
      <c r="F600" s="246" t="s">
        <v>227</v>
      </c>
      <c r="G600" s="246" t="s">
        <v>229</v>
      </c>
      <c r="H600" s="246" t="s">
        <v>227</v>
      </c>
      <c r="I600" s="246" t="s">
        <v>227</v>
      </c>
      <c r="J600" s="246" t="s">
        <v>227</v>
      </c>
      <c r="K600" s="246" t="s">
        <v>229</v>
      </c>
      <c r="L600" s="246" t="s">
        <v>229</v>
      </c>
      <c r="M600" s="246" t="s">
        <v>229</v>
      </c>
      <c r="N600" s="246" t="s">
        <v>229</v>
      </c>
      <c r="O600" s="246" t="s">
        <v>227</v>
      </c>
      <c r="P600" s="246" t="s">
        <v>227</v>
      </c>
      <c r="Q600" s="246" t="s">
        <v>227</v>
      </c>
      <c r="R600" s="246" t="s">
        <v>229</v>
      </c>
      <c r="S600" s="246" t="s">
        <v>227</v>
      </c>
      <c r="T600" s="246" t="s">
        <v>229</v>
      </c>
      <c r="U600" s="246" t="s">
        <v>229</v>
      </c>
      <c r="V600" s="246" t="s">
        <v>229</v>
      </c>
      <c r="W600" s="246" t="s">
        <v>229</v>
      </c>
      <c r="X600" s="246" t="s">
        <v>229</v>
      </c>
      <c r="Y600" s="246" t="s">
        <v>229</v>
      </c>
      <c r="Z600" s="246" t="s">
        <v>229</v>
      </c>
      <c r="AA600" s="246" t="s">
        <v>229</v>
      </c>
      <c r="AB600" s="246" t="s">
        <v>227</v>
      </c>
      <c r="AC600" s="246" t="s">
        <v>229</v>
      </c>
      <c r="AD600" s="246" t="s">
        <v>229</v>
      </c>
      <c r="AE600" s="246" t="s">
        <v>229</v>
      </c>
      <c r="AF600" s="246" t="s">
        <v>229</v>
      </c>
      <c r="AG600" s="246" t="s">
        <v>228</v>
      </c>
      <c r="AH600" s="246" t="s">
        <v>229</v>
      </c>
      <c r="AI600" s="246" t="s">
        <v>228</v>
      </c>
      <c r="AJ600" s="246" t="s">
        <v>229</v>
      </c>
      <c r="AK600" s="246" t="s">
        <v>228</v>
      </c>
      <c r="AL600" s="246" t="s">
        <v>228</v>
      </c>
      <c r="AM600" s="246" t="s">
        <v>228</v>
      </c>
      <c r="AN600" s="246" t="s">
        <v>228</v>
      </c>
      <c r="AO600" s="246" t="s">
        <v>228</v>
      </c>
      <c r="AP600" s="246" t="s">
        <v>228</v>
      </c>
      <c r="AQ600" s="246"/>
      <c r="AR600" s="246"/>
      <c r="AS600" s="246"/>
      <c r="AT600" s="246"/>
      <c r="AU600" s="246"/>
      <c r="AV600" s="246"/>
      <c r="AW600" s="246"/>
      <c r="AX600" s="246"/>
      <c r="AY600" s="246"/>
      <c r="AZ600" s="246"/>
      <c r="BA600" s="246"/>
    </row>
    <row r="601" spans="1:53" x14ac:dyDescent="0.3">
      <c r="A601" s="246">
        <v>212134</v>
      </c>
      <c r="B601" s="246" t="s">
        <v>2163</v>
      </c>
      <c r="C601" s="246" t="s">
        <v>229</v>
      </c>
      <c r="D601" s="246" t="s">
        <v>229</v>
      </c>
      <c r="E601" s="246" t="s">
        <v>229</v>
      </c>
      <c r="F601" s="246" t="s">
        <v>227</v>
      </c>
      <c r="G601" s="246" t="s">
        <v>229</v>
      </c>
      <c r="H601" s="246" t="s">
        <v>229</v>
      </c>
      <c r="I601" s="246" t="s">
        <v>229</v>
      </c>
      <c r="J601" s="246" t="s">
        <v>229</v>
      </c>
      <c r="K601" s="246" t="s">
        <v>229</v>
      </c>
      <c r="L601" s="246" t="s">
        <v>229</v>
      </c>
      <c r="M601" s="246" t="s">
        <v>229</v>
      </c>
      <c r="N601" s="246" t="s">
        <v>229</v>
      </c>
      <c r="O601" s="246" t="s">
        <v>229</v>
      </c>
      <c r="P601" s="246" t="s">
        <v>229</v>
      </c>
      <c r="Q601" s="246" t="s">
        <v>227</v>
      </c>
      <c r="R601" s="246" t="s">
        <v>229</v>
      </c>
      <c r="S601" s="246" t="s">
        <v>227</v>
      </c>
      <c r="T601" s="246" t="s">
        <v>227</v>
      </c>
      <c r="U601" s="246" t="s">
        <v>227</v>
      </c>
      <c r="V601" s="246" t="s">
        <v>227</v>
      </c>
      <c r="W601" s="246" t="s">
        <v>228</v>
      </c>
      <c r="X601" s="246" t="s">
        <v>229</v>
      </c>
      <c r="Y601" s="246" t="s">
        <v>228</v>
      </c>
      <c r="Z601" s="246" t="s">
        <v>229</v>
      </c>
      <c r="AA601" s="246" t="s">
        <v>227</v>
      </c>
      <c r="AB601" s="246" t="s">
        <v>229</v>
      </c>
      <c r="AC601" s="246" t="s">
        <v>227</v>
      </c>
      <c r="AD601" s="246" t="s">
        <v>229</v>
      </c>
      <c r="AE601" s="246" t="s">
        <v>228</v>
      </c>
      <c r="AF601" s="246" t="s">
        <v>229</v>
      </c>
      <c r="AG601" s="246" t="s">
        <v>229</v>
      </c>
      <c r="AH601" s="246" t="s">
        <v>229</v>
      </c>
      <c r="AI601" s="246" t="s">
        <v>228</v>
      </c>
      <c r="AJ601" s="246" t="s">
        <v>229</v>
      </c>
      <c r="AK601" s="246" t="s">
        <v>228</v>
      </c>
      <c r="AL601" s="246" t="s">
        <v>228</v>
      </c>
      <c r="AM601" s="246" t="s">
        <v>228</v>
      </c>
      <c r="AN601" s="246" t="s">
        <v>228</v>
      </c>
      <c r="AO601" s="246" t="s">
        <v>229</v>
      </c>
      <c r="AP601" s="246" t="s">
        <v>229</v>
      </c>
      <c r="AQ601" s="246"/>
      <c r="AR601" s="246"/>
      <c r="AS601" s="246"/>
      <c r="AT601" s="246"/>
      <c r="AU601" s="246"/>
      <c r="AV601" s="246"/>
      <c r="AW601" s="246"/>
      <c r="AX601" s="246"/>
      <c r="AY601" s="246"/>
      <c r="AZ601" s="246"/>
      <c r="BA601" s="246"/>
    </row>
    <row r="602" spans="1:53" x14ac:dyDescent="0.3">
      <c r="A602" s="246">
        <v>212160</v>
      </c>
      <c r="B602" s="246" t="s">
        <v>2163</v>
      </c>
      <c r="C602" s="246" t="s">
        <v>229</v>
      </c>
      <c r="D602" s="246" t="s">
        <v>229</v>
      </c>
      <c r="E602" s="246" t="s">
        <v>229</v>
      </c>
      <c r="F602" s="246" t="s">
        <v>227</v>
      </c>
      <c r="G602" s="246" t="s">
        <v>227</v>
      </c>
      <c r="H602" s="246" t="s">
        <v>227</v>
      </c>
      <c r="I602" s="246" t="s">
        <v>229</v>
      </c>
      <c r="J602" s="246" t="s">
        <v>229</v>
      </c>
      <c r="K602" s="246" t="s">
        <v>229</v>
      </c>
      <c r="L602" s="246" t="s">
        <v>227</v>
      </c>
      <c r="M602" s="246" t="s">
        <v>229</v>
      </c>
      <c r="N602" s="246" t="s">
        <v>229</v>
      </c>
      <c r="O602" s="246" t="s">
        <v>229</v>
      </c>
      <c r="P602" s="246" t="s">
        <v>227</v>
      </c>
      <c r="Q602" s="246" t="s">
        <v>229</v>
      </c>
      <c r="R602" s="246" t="s">
        <v>229</v>
      </c>
      <c r="S602" s="246" t="s">
        <v>229</v>
      </c>
      <c r="T602" s="246" t="s">
        <v>229</v>
      </c>
      <c r="U602" s="246" t="s">
        <v>229</v>
      </c>
      <c r="V602" s="246" t="s">
        <v>227</v>
      </c>
      <c r="W602" s="246" t="s">
        <v>229</v>
      </c>
      <c r="X602" s="246" t="s">
        <v>229</v>
      </c>
      <c r="Y602" s="246" t="s">
        <v>227</v>
      </c>
      <c r="Z602" s="246" t="s">
        <v>227</v>
      </c>
      <c r="AA602" s="246" t="s">
        <v>227</v>
      </c>
      <c r="AB602" s="246" t="s">
        <v>229</v>
      </c>
      <c r="AC602" s="246" t="s">
        <v>229</v>
      </c>
      <c r="AD602" s="246" t="s">
        <v>229</v>
      </c>
      <c r="AE602" s="246" t="s">
        <v>229</v>
      </c>
      <c r="AF602" s="246" t="s">
        <v>229</v>
      </c>
      <c r="AG602" s="246" t="s">
        <v>227</v>
      </c>
      <c r="AH602" s="246" t="s">
        <v>227</v>
      </c>
      <c r="AI602" s="246" t="s">
        <v>227</v>
      </c>
      <c r="AJ602" s="246" t="s">
        <v>227</v>
      </c>
      <c r="AK602" s="246" t="s">
        <v>227</v>
      </c>
      <c r="AL602" s="246" t="s">
        <v>229</v>
      </c>
      <c r="AM602" s="246" t="s">
        <v>229</v>
      </c>
      <c r="AN602" s="246" t="s">
        <v>229</v>
      </c>
      <c r="AO602" s="246" t="s">
        <v>229</v>
      </c>
      <c r="AP602" s="246" t="s">
        <v>229</v>
      </c>
      <c r="AQ602" s="246"/>
      <c r="AR602" s="246"/>
      <c r="AS602" s="246"/>
      <c r="AT602" s="246"/>
      <c r="AU602" s="246"/>
      <c r="AV602" s="246"/>
      <c r="AW602" s="246"/>
      <c r="AX602" s="246"/>
      <c r="AY602" s="246"/>
      <c r="AZ602" s="246"/>
      <c r="BA602" s="246"/>
    </row>
    <row r="603" spans="1:53" x14ac:dyDescent="0.3">
      <c r="A603" s="246">
        <v>212164</v>
      </c>
      <c r="B603" s="246" t="s">
        <v>2163</v>
      </c>
      <c r="C603" s="246" t="s">
        <v>227</v>
      </c>
      <c r="D603" s="246" t="s">
        <v>229</v>
      </c>
      <c r="E603" s="246" t="s">
        <v>229</v>
      </c>
      <c r="F603" s="246" t="s">
        <v>227</v>
      </c>
      <c r="G603" s="246" t="s">
        <v>229</v>
      </c>
      <c r="H603" s="246" t="s">
        <v>227</v>
      </c>
      <c r="I603" s="246" t="s">
        <v>229</v>
      </c>
      <c r="J603" s="246" t="s">
        <v>227</v>
      </c>
      <c r="K603" s="246" t="s">
        <v>227</v>
      </c>
      <c r="L603" s="246" t="s">
        <v>227</v>
      </c>
      <c r="M603" s="246" t="s">
        <v>229</v>
      </c>
      <c r="N603" s="246" t="s">
        <v>229</v>
      </c>
      <c r="O603" s="246" t="s">
        <v>229</v>
      </c>
      <c r="P603" s="246" t="s">
        <v>229</v>
      </c>
      <c r="Q603" s="246" t="s">
        <v>227</v>
      </c>
      <c r="R603" s="246" t="s">
        <v>229</v>
      </c>
      <c r="S603" s="246" t="s">
        <v>227</v>
      </c>
      <c r="T603" s="246" t="s">
        <v>229</v>
      </c>
      <c r="U603" s="246" t="s">
        <v>229</v>
      </c>
      <c r="V603" s="246" t="s">
        <v>229</v>
      </c>
      <c r="W603" s="246" t="s">
        <v>229</v>
      </c>
      <c r="X603" s="246" t="s">
        <v>227</v>
      </c>
      <c r="Y603" s="246" t="s">
        <v>227</v>
      </c>
      <c r="Z603" s="246" t="s">
        <v>227</v>
      </c>
      <c r="AA603" s="246" t="s">
        <v>227</v>
      </c>
      <c r="AB603" s="246" t="s">
        <v>227</v>
      </c>
      <c r="AC603" s="246" t="s">
        <v>229</v>
      </c>
      <c r="AD603" s="246" t="s">
        <v>227</v>
      </c>
      <c r="AE603" s="246" t="s">
        <v>227</v>
      </c>
      <c r="AF603" s="246" t="s">
        <v>229</v>
      </c>
      <c r="AG603" s="246" t="s">
        <v>227</v>
      </c>
      <c r="AH603" s="246" t="s">
        <v>229</v>
      </c>
      <c r="AI603" s="246" t="s">
        <v>227</v>
      </c>
      <c r="AJ603" s="246" t="s">
        <v>229</v>
      </c>
      <c r="AK603" s="246" t="s">
        <v>229</v>
      </c>
      <c r="AL603" s="246" t="s">
        <v>229</v>
      </c>
      <c r="AM603" s="246" t="s">
        <v>229</v>
      </c>
      <c r="AN603" s="246" t="s">
        <v>229</v>
      </c>
      <c r="AO603" s="246" t="s">
        <v>229</v>
      </c>
      <c r="AP603" s="246" t="s">
        <v>229</v>
      </c>
      <c r="AQ603" s="246"/>
      <c r="AR603" s="246"/>
      <c r="AS603" s="246"/>
      <c r="AT603" s="246"/>
      <c r="AU603" s="246"/>
      <c r="AV603" s="246"/>
      <c r="AW603" s="246"/>
      <c r="AX603" s="246"/>
      <c r="AY603" s="246"/>
      <c r="AZ603" s="246"/>
      <c r="BA603" s="246"/>
    </row>
    <row r="604" spans="1:53" x14ac:dyDescent="0.3">
      <c r="A604" s="246">
        <v>212166</v>
      </c>
      <c r="B604" s="246" t="s">
        <v>2163</v>
      </c>
      <c r="C604" s="246" t="s">
        <v>229</v>
      </c>
      <c r="D604" s="246" t="s">
        <v>229</v>
      </c>
      <c r="E604" s="246" t="s">
        <v>229</v>
      </c>
      <c r="F604" s="246" t="s">
        <v>227</v>
      </c>
      <c r="G604" s="246" t="s">
        <v>227</v>
      </c>
      <c r="H604" s="246" t="s">
        <v>229</v>
      </c>
      <c r="I604" s="246" t="s">
        <v>229</v>
      </c>
      <c r="J604" s="246" t="s">
        <v>229</v>
      </c>
      <c r="K604" s="246" t="s">
        <v>229</v>
      </c>
      <c r="L604" s="246" t="s">
        <v>227</v>
      </c>
      <c r="M604" s="246" t="s">
        <v>229</v>
      </c>
      <c r="N604" s="246" t="s">
        <v>229</v>
      </c>
      <c r="O604" s="246" t="s">
        <v>229</v>
      </c>
      <c r="P604" s="246" t="s">
        <v>229</v>
      </c>
      <c r="Q604" s="246" t="s">
        <v>229</v>
      </c>
      <c r="R604" s="246" t="s">
        <v>229</v>
      </c>
      <c r="S604" s="246" t="s">
        <v>229</v>
      </c>
      <c r="T604" s="246" t="s">
        <v>229</v>
      </c>
      <c r="U604" s="246" t="s">
        <v>229</v>
      </c>
      <c r="V604" s="246" t="s">
        <v>229</v>
      </c>
      <c r="W604" s="246" t="s">
        <v>229</v>
      </c>
      <c r="X604" s="246" t="s">
        <v>229</v>
      </c>
      <c r="Y604" s="246" t="s">
        <v>227</v>
      </c>
      <c r="Z604" s="246" t="s">
        <v>229</v>
      </c>
      <c r="AA604" s="246" t="s">
        <v>229</v>
      </c>
      <c r="AB604" s="246" t="s">
        <v>229</v>
      </c>
      <c r="AC604" s="246" t="s">
        <v>229</v>
      </c>
      <c r="AD604" s="246" t="s">
        <v>229</v>
      </c>
      <c r="AE604" s="246" t="s">
        <v>227</v>
      </c>
      <c r="AF604" s="246" t="s">
        <v>229</v>
      </c>
      <c r="AG604" s="246" t="s">
        <v>227</v>
      </c>
      <c r="AH604" s="246" t="s">
        <v>229</v>
      </c>
      <c r="AI604" s="246" t="s">
        <v>229</v>
      </c>
      <c r="AJ604" s="246" t="s">
        <v>229</v>
      </c>
      <c r="AK604" s="246" t="s">
        <v>227</v>
      </c>
      <c r="AL604" s="246" t="s">
        <v>229</v>
      </c>
      <c r="AM604" s="246" t="s">
        <v>229</v>
      </c>
      <c r="AN604" s="246" t="s">
        <v>229</v>
      </c>
      <c r="AO604" s="246" t="s">
        <v>229</v>
      </c>
      <c r="AP604" s="246" t="s">
        <v>227</v>
      </c>
      <c r="AQ604" s="246"/>
      <c r="AR604" s="246"/>
      <c r="AS604" s="246"/>
      <c r="AT604" s="246"/>
      <c r="AU604" s="246"/>
      <c r="AV604" s="246"/>
      <c r="AW604" s="246"/>
      <c r="AX604" s="246"/>
      <c r="AY604" s="246"/>
      <c r="AZ604" s="246"/>
      <c r="BA604" s="246"/>
    </row>
    <row r="605" spans="1:53" x14ac:dyDescent="0.3">
      <c r="A605" s="246">
        <v>212168</v>
      </c>
      <c r="B605" s="246" t="s">
        <v>2163</v>
      </c>
      <c r="C605" s="246" t="s">
        <v>229</v>
      </c>
      <c r="D605" s="246" t="s">
        <v>229</v>
      </c>
      <c r="E605" s="246" t="s">
        <v>227</v>
      </c>
      <c r="F605" s="246" t="s">
        <v>227</v>
      </c>
      <c r="G605" s="246" t="s">
        <v>227</v>
      </c>
      <c r="H605" s="246" t="s">
        <v>229</v>
      </c>
      <c r="I605" s="246" t="s">
        <v>229</v>
      </c>
      <c r="J605" s="246" t="s">
        <v>227</v>
      </c>
      <c r="K605" s="246" t="s">
        <v>227</v>
      </c>
      <c r="L605" s="246" t="s">
        <v>227</v>
      </c>
      <c r="M605" s="246" t="s">
        <v>229</v>
      </c>
      <c r="N605" s="246" t="s">
        <v>229</v>
      </c>
      <c r="O605" s="246" t="s">
        <v>229</v>
      </c>
      <c r="P605" s="246" t="s">
        <v>229</v>
      </c>
      <c r="Q605" s="246" t="s">
        <v>229</v>
      </c>
      <c r="R605" s="246" t="s">
        <v>227</v>
      </c>
      <c r="S605" s="246" t="s">
        <v>229</v>
      </c>
      <c r="T605" s="246" t="s">
        <v>229</v>
      </c>
      <c r="U605" s="246" t="s">
        <v>229</v>
      </c>
      <c r="V605" s="246" t="s">
        <v>229</v>
      </c>
      <c r="W605" s="246" t="s">
        <v>229</v>
      </c>
      <c r="X605" s="246" t="s">
        <v>229</v>
      </c>
      <c r="Y605" s="246" t="s">
        <v>227</v>
      </c>
      <c r="Z605" s="246" t="s">
        <v>227</v>
      </c>
      <c r="AA605" s="246" t="s">
        <v>227</v>
      </c>
      <c r="AB605" s="246" t="s">
        <v>229</v>
      </c>
      <c r="AC605" s="246" t="s">
        <v>229</v>
      </c>
      <c r="AD605" s="246" t="s">
        <v>229</v>
      </c>
      <c r="AE605" s="246" t="s">
        <v>228</v>
      </c>
      <c r="AF605" s="246" t="s">
        <v>229</v>
      </c>
      <c r="AG605" s="246" t="s">
        <v>227</v>
      </c>
      <c r="AH605" s="246" t="s">
        <v>227</v>
      </c>
      <c r="AI605" s="246" t="s">
        <v>229</v>
      </c>
      <c r="AJ605" s="246" t="s">
        <v>229</v>
      </c>
      <c r="AK605" s="246" t="s">
        <v>227</v>
      </c>
      <c r="AL605" s="246" t="s">
        <v>229</v>
      </c>
      <c r="AM605" s="246" t="s">
        <v>229</v>
      </c>
      <c r="AN605" s="246" t="s">
        <v>229</v>
      </c>
      <c r="AO605" s="246" t="s">
        <v>229</v>
      </c>
      <c r="AP605" s="246" t="s">
        <v>229</v>
      </c>
      <c r="AQ605" s="246"/>
      <c r="AR605" s="246"/>
      <c r="AS605" s="246"/>
      <c r="AT605" s="246"/>
      <c r="AU605" s="246"/>
      <c r="AV605" s="246"/>
      <c r="AW605" s="246"/>
      <c r="AX605" s="246"/>
      <c r="AY605" s="246"/>
      <c r="AZ605" s="246"/>
      <c r="BA605" s="246"/>
    </row>
    <row r="606" spans="1:53" x14ac:dyDescent="0.3">
      <c r="A606" s="246">
        <v>212191</v>
      </c>
      <c r="B606" s="246" t="s">
        <v>2163</v>
      </c>
      <c r="C606" s="246" t="s">
        <v>229</v>
      </c>
      <c r="D606" s="246" t="s">
        <v>229</v>
      </c>
      <c r="E606" s="246" t="s">
        <v>229</v>
      </c>
      <c r="F606" s="246" t="s">
        <v>227</v>
      </c>
      <c r="G606" s="246" t="s">
        <v>229</v>
      </c>
      <c r="H606" s="246" t="s">
        <v>227</v>
      </c>
      <c r="I606" s="246" t="s">
        <v>229</v>
      </c>
      <c r="J606" s="246" t="s">
        <v>229</v>
      </c>
      <c r="K606" s="246" t="s">
        <v>229</v>
      </c>
      <c r="L606" s="246" t="s">
        <v>227</v>
      </c>
      <c r="M606" s="246" t="s">
        <v>229</v>
      </c>
      <c r="N606" s="246" t="s">
        <v>229</v>
      </c>
      <c r="O606" s="246" t="s">
        <v>229</v>
      </c>
      <c r="P606" s="246" t="s">
        <v>229</v>
      </c>
      <c r="Q606" s="246" t="s">
        <v>229</v>
      </c>
      <c r="R606" s="246" t="s">
        <v>229</v>
      </c>
      <c r="S606" s="246" t="s">
        <v>229</v>
      </c>
      <c r="T606" s="246" t="s">
        <v>229</v>
      </c>
      <c r="U606" s="246" t="s">
        <v>229</v>
      </c>
      <c r="V606" s="246" t="s">
        <v>229</v>
      </c>
      <c r="W606" s="246" t="s">
        <v>227</v>
      </c>
      <c r="X606" s="246" t="s">
        <v>229</v>
      </c>
      <c r="Y606" s="246" t="s">
        <v>228</v>
      </c>
      <c r="Z606" s="246" t="s">
        <v>229</v>
      </c>
      <c r="AA606" s="246" t="s">
        <v>229</v>
      </c>
      <c r="AB606" s="246" t="s">
        <v>229</v>
      </c>
      <c r="AC606" s="246" t="s">
        <v>229</v>
      </c>
      <c r="AD606" s="246" t="s">
        <v>227</v>
      </c>
      <c r="AE606" s="246" t="s">
        <v>228</v>
      </c>
      <c r="AF606" s="246" t="s">
        <v>229</v>
      </c>
      <c r="AG606" s="246" t="s">
        <v>229</v>
      </c>
      <c r="AH606" s="246" t="s">
        <v>228</v>
      </c>
      <c r="AI606" s="246" t="s">
        <v>228</v>
      </c>
      <c r="AJ606" s="246" t="s">
        <v>229</v>
      </c>
      <c r="AK606" s="246" t="s">
        <v>228</v>
      </c>
      <c r="AL606" s="246" t="s">
        <v>228</v>
      </c>
      <c r="AM606" s="246" t="s">
        <v>228</v>
      </c>
      <c r="AN606" s="246" t="s">
        <v>228</v>
      </c>
      <c r="AO606" s="246" t="s">
        <v>228</v>
      </c>
      <c r="AP606" s="246" t="s">
        <v>228</v>
      </c>
      <c r="AQ606" s="246"/>
      <c r="AR606" s="246"/>
      <c r="AS606" s="246"/>
      <c r="AT606" s="246"/>
      <c r="AU606" s="246"/>
      <c r="AV606" s="246"/>
      <c r="AW606" s="246"/>
      <c r="AX606" s="246"/>
      <c r="AY606" s="246"/>
      <c r="AZ606" s="246"/>
      <c r="BA606" s="246"/>
    </row>
    <row r="607" spans="1:53" x14ac:dyDescent="0.3">
      <c r="A607" s="246">
        <v>212195</v>
      </c>
      <c r="B607" s="246" t="s">
        <v>2163</v>
      </c>
      <c r="C607" s="246" t="s">
        <v>227</v>
      </c>
      <c r="D607" s="246" t="s">
        <v>229</v>
      </c>
      <c r="E607" s="246" t="s">
        <v>229</v>
      </c>
      <c r="F607" s="246" t="s">
        <v>227</v>
      </c>
      <c r="G607" s="246" t="s">
        <v>229</v>
      </c>
      <c r="H607" s="246" t="s">
        <v>229</v>
      </c>
      <c r="I607" s="246" t="s">
        <v>229</v>
      </c>
      <c r="J607" s="246" t="s">
        <v>229</v>
      </c>
      <c r="K607" s="246" t="s">
        <v>229</v>
      </c>
      <c r="L607" s="246" t="s">
        <v>227</v>
      </c>
      <c r="M607" s="246" t="s">
        <v>227</v>
      </c>
      <c r="N607" s="246" t="s">
        <v>227</v>
      </c>
      <c r="O607" s="246" t="s">
        <v>229</v>
      </c>
      <c r="P607" s="246" t="s">
        <v>227</v>
      </c>
      <c r="Q607" s="246" t="s">
        <v>229</v>
      </c>
      <c r="R607" s="246" t="s">
        <v>229</v>
      </c>
      <c r="S607" s="246" t="s">
        <v>227</v>
      </c>
      <c r="T607" s="246" t="s">
        <v>229</v>
      </c>
      <c r="U607" s="246" t="s">
        <v>229</v>
      </c>
      <c r="V607" s="246" t="s">
        <v>227</v>
      </c>
      <c r="W607" s="246" t="s">
        <v>227</v>
      </c>
      <c r="X607" s="246" t="s">
        <v>229</v>
      </c>
      <c r="Y607" s="246" t="s">
        <v>229</v>
      </c>
      <c r="Z607" s="246" t="s">
        <v>229</v>
      </c>
      <c r="AA607" s="246" t="s">
        <v>227</v>
      </c>
      <c r="AB607" s="246" t="s">
        <v>229</v>
      </c>
      <c r="AC607" s="246" t="s">
        <v>229</v>
      </c>
      <c r="AD607" s="246" t="s">
        <v>229</v>
      </c>
      <c r="AE607" s="246" t="s">
        <v>229</v>
      </c>
      <c r="AF607" s="246" t="s">
        <v>229</v>
      </c>
      <c r="AG607" s="246" t="s">
        <v>229</v>
      </c>
      <c r="AH607" s="246" t="s">
        <v>229</v>
      </c>
      <c r="AI607" s="246" t="s">
        <v>228</v>
      </c>
      <c r="AJ607" s="246" t="s">
        <v>229</v>
      </c>
      <c r="AK607" s="246" t="s">
        <v>228</v>
      </c>
      <c r="AL607" s="246" t="s">
        <v>228</v>
      </c>
      <c r="AM607" s="246" t="s">
        <v>228</v>
      </c>
      <c r="AN607" s="246" t="s">
        <v>228</v>
      </c>
      <c r="AO607" s="246" t="s">
        <v>228</v>
      </c>
      <c r="AP607" s="246" t="s">
        <v>228</v>
      </c>
      <c r="AQ607" s="246"/>
      <c r="AR607" s="246"/>
      <c r="AS607" s="246"/>
      <c r="AT607" s="246"/>
      <c r="AU607" s="246"/>
      <c r="AV607" s="246"/>
      <c r="AW607" s="246"/>
      <c r="AX607" s="246"/>
      <c r="AY607" s="246"/>
      <c r="AZ607" s="246"/>
      <c r="BA607" s="246"/>
    </row>
    <row r="608" spans="1:53" x14ac:dyDescent="0.3">
      <c r="A608" s="246">
        <v>212196</v>
      </c>
      <c r="B608" s="246" t="s">
        <v>2163</v>
      </c>
      <c r="C608" s="246" t="s">
        <v>227</v>
      </c>
      <c r="D608" s="246" t="s">
        <v>229</v>
      </c>
      <c r="E608" s="246" t="s">
        <v>229</v>
      </c>
      <c r="F608" s="246" t="s">
        <v>227</v>
      </c>
      <c r="G608" s="246" t="s">
        <v>227</v>
      </c>
      <c r="H608" s="246" t="s">
        <v>229</v>
      </c>
      <c r="I608" s="246" t="s">
        <v>229</v>
      </c>
      <c r="J608" s="246" t="s">
        <v>227</v>
      </c>
      <c r="K608" s="246" t="s">
        <v>229</v>
      </c>
      <c r="L608" s="246" t="s">
        <v>227</v>
      </c>
      <c r="M608" s="246" t="s">
        <v>227</v>
      </c>
      <c r="N608" s="246" t="s">
        <v>229</v>
      </c>
      <c r="O608" s="246" t="s">
        <v>229</v>
      </c>
      <c r="P608" s="246" t="s">
        <v>227</v>
      </c>
      <c r="Q608" s="246" t="s">
        <v>229</v>
      </c>
      <c r="R608" s="246" t="s">
        <v>229</v>
      </c>
      <c r="S608" s="246" t="s">
        <v>227</v>
      </c>
      <c r="T608" s="246" t="s">
        <v>229</v>
      </c>
      <c r="U608" s="246" t="s">
        <v>229</v>
      </c>
      <c r="V608" s="246" t="s">
        <v>229</v>
      </c>
      <c r="W608" s="246" t="s">
        <v>229</v>
      </c>
      <c r="X608" s="246" t="s">
        <v>229</v>
      </c>
      <c r="Y608" s="246" t="s">
        <v>229</v>
      </c>
      <c r="Z608" s="246" t="s">
        <v>229</v>
      </c>
      <c r="AA608" s="246" t="s">
        <v>227</v>
      </c>
      <c r="AB608" s="246" t="s">
        <v>229</v>
      </c>
      <c r="AC608" s="246" t="s">
        <v>229</v>
      </c>
      <c r="AD608" s="246" t="s">
        <v>227</v>
      </c>
      <c r="AE608" s="246" t="s">
        <v>227</v>
      </c>
      <c r="AF608" s="246" t="s">
        <v>227</v>
      </c>
      <c r="AG608" s="246" t="s">
        <v>227</v>
      </c>
      <c r="AH608" s="246" t="s">
        <v>227</v>
      </c>
      <c r="AI608" s="246" t="s">
        <v>227</v>
      </c>
      <c r="AJ608" s="246" t="s">
        <v>229</v>
      </c>
      <c r="AK608" s="246" t="s">
        <v>227</v>
      </c>
      <c r="AL608" s="246" t="s">
        <v>229</v>
      </c>
      <c r="AM608" s="246" t="s">
        <v>229</v>
      </c>
      <c r="AN608" s="246" t="s">
        <v>228</v>
      </c>
      <c r="AO608" s="246" t="s">
        <v>229</v>
      </c>
      <c r="AP608" s="246" t="s">
        <v>229</v>
      </c>
      <c r="AQ608" s="246"/>
      <c r="AR608" s="246"/>
      <c r="AS608" s="246"/>
      <c r="AT608" s="246"/>
      <c r="AU608" s="246"/>
      <c r="AV608" s="246"/>
      <c r="AW608" s="246"/>
      <c r="AX608" s="246"/>
      <c r="AY608" s="246"/>
      <c r="AZ608" s="246"/>
      <c r="BA608" s="246"/>
    </row>
    <row r="609" spans="1:53" x14ac:dyDescent="0.3">
      <c r="A609" s="246">
        <v>212207</v>
      </c>
      <c r="B609" s="246" t="s">
        <v>2163</v>
      </c>
      <c r="C609" s="246" t="s">
        <v>227</v>
      </c>
      <c r="D609" s="246" t="s">
        <v>229</v>
      </c>
      <c r="E609" s="246" t="s">
        <v>229</v>
      </c>
      <c r="F609" s="246" t="s">
        <v>227</v>
      </c>
      <c r="G609" s="246" t="s">
        <v>227</v>
      </c>
      <c r="H609" s="246" t="s">
        <v>229</v>
      </c>
      <c r="I609" s="246" t="s">
        <v>229</v>
      </c>
      <c r="J609" s="246" t="s">
        <v>227</v>
      </c>
      <c r="K609" s="246" t="s">
        <v>227</v>
      </c>
      <c r="L609" s="246" t="s">
        <v>227</v>
      </c>
      <c r="M609" s="246" t="s">
        <v>229</v>
      </c>
      <c r="N609" s="246" t="s">
        <v>229</v>
      </c>
      <c r="O609" s="246" t="s">
        <v>229</v>
      </c>
      <c r="P609" s="246" t="s">
        <v>229</v>
      </c>
      <c r="Q609" s="246" t="s">
        <v>229</v>
      </c>
      <c r="R609" s="246" t="s">
        <v>229</v>
      </c>
      <c r="S609" s="246" t="s">
        <v>229</v>
      </c>
      <c r="T609" s="246" t="s">
        <v>229</v>
      </c>
      <c r="U609" s="246" t="s">
        <v>229</v>
      </c>
      <c r="V609" s="246" t="s">
        <v>229</v>
      </c>
      <c r="W609" s="246" t="s">
        <v>229</v>
      </c>
      <c r="X609" s="246" t="s">
        <v>229</v>
      </c>
      <c r="Y609" s="246" t="s">
        <v>229</v>
      </c>
      <c r="Z609" s="246" t="s">
        <v>229</v>
      </c>
      <c r="AA609" s="246" t="s">
        <v>227</v>
      </c>
      <c r="AB609" s="246" t="s">
        <v>229</v>
      </c>
      <c r="AC609" s="246" t="s">
        <v>229</v>
      </c>
      <c r="AD609" s="246" t="s">
        <v>229</v>
      </c>
      <c r="AE609" s="246" t="s">
        <v>227</v>
      </c>
      <c r="AF609" s="246" t="s">
        <v>229</v>
      </c>
      <c r="AG609" s="246" t="s">
        <v>228</v>
      </c>
      <c r="AH609" s="246" t="s">
        <v>228</v>
      </c>
      <c r="AI609" s="246" t="s">
        <v>228</v>
      </c>
      <c r="AJ609" s="246" t="s">
        <v>228</v>
      </c>
      <c r="AK609" s="246" t="s">
        <v>228</v>
      </c>
      <c r="AL609" s="246" t="s">
        <v>228</v>
      </c>
      <c r="AM609" s="246" t="s">
        <v>228</v>
      </c>
      <c r="AN609" s="246" t="s">
        <v>228</v>
      </c>
      <c r="AO609" s="246" t="s">
        <v>228</v>
      </c>
      <c r="AP609" s="246" t="s">
        <v>228</v>
      </c>
      <c r="AQ609" s="246"/>
      <c r="AR609" s="246"/>
      <c r="AS609" s="246"/>
      <c r="AT609" s="246"/>
      <c r="AU609" s="246"/>
      <c r="AV609" s="246"/>
      <c r="AW609" s="246"/>
      <c r="AX609" s="246"/>
      <c r="AY609" s="246"/>
      <c r="AZ609" s="246"/>
      <c r="BA609" s="246"/>
    </row>
    <row r="610" spans="1:53" x14ac:dyDescent="0.3">
      <c r="A610" s="246">
        <v>212215</v>
      </c>
      <c r="B610" s="246" t="s">
        <v>2163</v>
      </c>
      <c r="C610" s="246" t="s">
        <v>229</v>
      </c>
      <c r="D610" s="246" t="s">
        <v>227</v>
      </c>
      <c r="E610" s="246" t="s">
        <v>227</v>
      </c>
      <c r="F610" s="246" t="s">
        <v>229</v>
      </c>
      <c r="G610" s="246" t="s">
        <v>227</v>
      </c>
      <c r="H610" s="246" t="s">
        <v>227</v>
      </c>
      <c r="I610" s="246" t="s">
        <v>227</v>
      </c>
      <c r="J610" s="246" t="s">
        <v>227</v>
      </c>
      <c r="K610" s="246" t="s">
        <v>227</v>
      </c>
      <c r="L610" s="246" t="s">
        <v>229</v>
      </c>
      <c r="M610" s="246" t="s">
        <v>227</v>
      </c>
      <c r="N610" s="246" t="s">
        <v>229</v>
      </c>
      <c r="O610" s="246" t="s">
        <v>229</v>
      </c>
      <c r="P610" s="246" t="s">
        <v>227</v>
      </c>
      <c r="Q610" s="246" t="s">
        <v>229</v>
      </c>
      <c r="R610" s="246" t="s">
        <v>227</v>
      </c>
      <c r="S610" s="246" t="s">
        <v>229</v>
      </c>
      <c r="T610" s="246" t="s">
        <v>229</v>
      </c>
      <c r="U610" s="246" t="s">
        <v>229</v>
      </c>
      <c r="V610" s="246" t="s">
        <v>229</v>
      </c>
      <c r="W610" s="246" t="s">
        <v>227</v>
      </c>
      <c r="X610" s="246" t="s">
        <v>229</v>
      </c>
      <c r="Y610" s="246" t="s">
        <v>227</v>
      </c>
      <c r="Z610" s="246" t="s">
        <v>227</v>
      </c>
      <c r="AA610" s="246" t="s">
        <v>227</v>
      </c>
      <c r="AB610" s="246" t="s">
        <v>227</v>
      </c>
      <c r="AC610" s="246" t="s">
        <v>229</v>
      </c>
      <c r="AD610" s="246" t="s">
        <v>227</v>
      </c>
      <c r="AE610" s="246" t="s">
        <v>227</v>
      </c>
      <c r="AF610" s="246" t="s">
        <v>227</v>
      </c>
      <c r="AG610" s="246" t="s">
        <v>228</v>
      </c>
      <c r="AH610" s="246" t="s">
        <v>229</v>
      </c>
      <c r="AI610" s="246" t="s">
        <v>228</v>
      </c>
      <c r="AJ610" s="246" t="s">
        <v>229</v>
      </c>
      <c r="AK610" s="246" t="s">
        <v>228</v>
      </c>
      <c r="AL610" s="246" t="s">
        <v>228</v>
      </c>
      <c r="AM610" s="246" t="s">
        <v>228</v>
      </c>
      <c r="AN610" s="246" t="s">
        <v>228</v>
      </c>
      <c r="AO610" s="246" t="s">
        <v>228</v>
      </c>
      <c r="AP610" s="246" t="s">
        <v>228</v>
      </c>
      <c r="AQ610" s="246"/>
      <c r="AR610" s="246"/>
      <c r="AS610" s="246"/>
      <c r="AT610" s="246"/>
      <c r="AU610" s="246"/>
      <c r="AV610" s="246"/>
      <c r="AW610" s="246"/>
      <c r="AX610" s="246"/>
      <c r="AY610" s="246"/>
      <c r="AZ610" s="246"/>
      <c r="BA610" s="246"/>
    </row>
    <row r="611" spans="1:53" x14ac:dyDescent="0.3">
      <c r="A611" s="246">
        <v>212239</v>
      </c>
      <c r="B611" s="246" t="s">
        <v>2163</v>
      </c>
      <c r="C611" s="246" t="s">
        <v>227</v>
      </c>
      <c r="D611" s="246" t="s">
        <v>229</v>
      </c>
      <c r="E611" s="246" t="s">
        <v>229</v>
      </c>
      <c r="F611" s="246" t="s">
        <v>227</v>
      </c>
      <c r="G611" s="246" t="s">
        <v>229</v>
      </c>
      <c r="H611" s="246" t="s">
        <v>227</v>
      </c>
      <c r="I611" s="246" t="s">
        <v>229</v>
      </c>
      <c r="J611" s="246" t="s">
        <v>227</v>
      </c>
      <c r="K611" s="246" t="s">
        <v>229</v>
      </c>
      <c r="L611" s="246" t="s">
        <v>227</v>
      </c>
      <c r="M611" s="246" t="s">
        <v>229</v>
      </c>
      <c r="N611" s="246" t="s">
        <v>229</v>
      </c>
      <c r="O611" s="246" t="s">
        <v>229</v>
      </c>
      <c r="P611" s="246" t="s">
        <v>227</v>
      </c>
      <c r="Q611" s="246" t="s">
        <v>227</v>
      </c>
      <c r="R611" s="246" t="s">
        <v>227</v>
      </c>
      <c r="S611" s="246" t="s">
        <v>227</v>
      </c>
      <c r="T611" s="246" t="s">
        <v>229</v>
      </c>
      <c r="U611" s="246" t="s">
        <v>229</v>
      </c>
      <c r="V611" s="246" t="s">
        <v>227</v>
      </c>
      <c r="W611" s="246" t="s">
        <v>227</v>
      </c>
      <c r="X611" s="246" t="s">
        <v>229</v>
      </c>
      <c r="Y611" s="246" t="s">
        <v>229</v>
      </c>
      <c r="Z611" s="246" t="s">
        <v>227</v>
      </c>
      <c r="AA611" s="246" t="s">
        <v>229</v>
      </c>
      <c r="AB611" s="246" t="s">
        <v>229</v>
      </c>
      <c r="AC611" s="246" t="s">
        <v>229</v>
      </c>
      <c r="AD611" s="246" t="s">
        <v>229</v>
      </c>
      <c r="AE611" s="246" t="s">
        <v>227</v>
      </c>
      <c r="AF611" s="246" t="s">
        <v>227</v>
      </c>
      <c r="AG611" s="246" t="s">
        <v>229</v>
      </c>
      <c r="AH611" s="246" t="s">
        <v>229</v>
      </c>
      <c r="AI611" s="246" t="s">
        <v>229</v>
      </c>
      <c r="AJ611" s="246" t="s">
        <v>229</v>
      </c>
      <c r="AK611" s="246" t="s">
        <v>229</v>
      </c>
      <c r="AL611" s="246" t="s">
        <v>228</v>
      </c>
      <c r="AM611" s="246" t="s">
        <v>228</v>
      </c>
      <c r="AN611" s="246" t="s">
        <v>228</v>
      </c>
      <c r="AO611" s="246" t="s">
        <v>228</v>
      </c>
      <c r="AP611" s="246" t="s">
        <v>228</v>
      </c>
      <c r="AQ611" s="246"/>
      <c r="AR611" s="246"/>
      <c r="AS611" s="246"/>
      <c r="AT611" s="246"/>
      <c r="AU611" s="246"/>
      <c r="AV611" s="246"/>
      <c r="AW611" s="246"/>
      <c r="AX611" s="246"/>
      <c r="AY611" s="246"/>
      <c r="AZ611" s="246"/>
      <c r="BA611" s="246"/>
    </row>
    <row r="612" spans="1:53" x14ac:dyDescent="0.3">
      <c r="A612" s="246">
        <v>212255</v>
      </c>
      <c r="B612" s="246" t="s">
        <v>2163</v>
      </c>
      <c r="C612" s="246" t="s">
        <v>229</v>
      </c>
      <c r="D612" s="246" t="s">
        <v>229</v>
      </c>
      <c r="E612" s="246" t="s">
        <v>229</v>
      </c>
      <c r="F612" s="246" t="s">
        <v>227</v>
      </c>
      <c r="G612" s="246" t="s">
        <v>229</v>
      </c>
      <c r="H612" s="246" t="s">
        <v>227</v>
      </c>
      <c r="I612" s="246" t="s">
        <v>229</v>
      </c>
      <c r="J612" s="246" t="s">
        <v>229</v>
      </c>
      <c r="K612" s="246" t="s">
        <v>229</v>
      </c>
      <c r="L612" s="246" t="s">
        <v>227</v>
      </c>
      <c r="M612" s="246" t="s">
        <v>229</v>
      </c>
      <c r="N612" s="246" t="s">
        <v>229</v>
      </c>
      <c r="O612" s="246" t="s">
        <v>229</v>
      </c>
      <c r="P612" s="246" t="s">
        <v>229</v>
      </c>
      <c r="Q612" s="246" t="s">
        <v>229</v>
      </c>
      <c r="R612" s="246" t="s">
        <v>227</v>
      </c>
      <c r="S612" s="246" t="s">
        <v>227</v>
      </c>
      <c r="T612" s="246" t="s">
        <v>227</v>
      </c>
      <c r="U612" s="246" t="s">
        <v>227</v>
      </c>
      <c r="V612" s="246" t="s">
        <v>227</v>
      </c>
      <c r="W612" s="246" t="s">
        <v>229</v>
      </c>
      <c r="X612" s="246" t="s">
        <v>229</v>
      </c>
      <c r="Y612" s="246" t="s">
        <v>227</v>
      </c>
      <c r="Z612" s="246" t="s">
        <v>229</v>
      </c>
      <c r="AA612" s="246" t="s">
        <v>227</v>
      </c>
      <c r="AB612" s="246" t="s">
        <v>229</v>
      </c>
      <c r="AC612" s="246" t="s">
        <v>229</v>
      </c>
      <c r="AD612" s="246" t="s">
        <v>229</v>
      </c>
      <c r="AE612" s="246" t="s">
        <v>227</v>
      </c>
      <c r="AF612" s="246" t="s">
        <v>229</v>
      </c>
      <c r="AG612" s="246" t="s">
        <v>229</v>
      </c>
      <c r="AH612" s="246" t="s">
        <v>229</v>
      </c>
      <c r="AI612" s="246" t="s">
        <v>229</v>
      </c>
      <c r="AJ612" s="246" t="s">
        <v>229</v>
      </c>
      <c r="AK612" s="246" t="s">
        <v>229</v>
      </c>
      <c r="AL612" s="246" t="s">
        <v>229</v>
      </c>
      <c r="AM612" s="246" t="s">
        <v>229</v>
      </c>
      <c r="AN612" s="246" t="s">
        <v>229</v>
      </c>
      <c r="AO612" s="246" t="s">
        <v>229</v>
      </c>
      <c r="AP612" s="246" t="s">
        <v>229</v>
      </c>
      <c r="AQ612" s="246"/>
      <c r="AR612" s="246"/>
      <c r="AS612" s="246"/>
      <c r="AT612" s="246"/>
      <c r="AU612" s="246"/>
      <c r="AV612" s="246"/>
      <c r="AW612" s="246"/>
      <c r="AX612" s="246"/>
      <c r="AY612" s="246"/>
      <c r="AZ612" s="246"/>
      <c r="BA612" s="246"/>
    </row>
    <row r="613" spans="1:53" x14ac:dyDescent="0.3">
      <c r="A613" s="246">
        <v>212265</v>
      </c>
      <c r="B613" s="246" t="s">
        <v>2163</v>
      </c>
      <c r="C613" s="246" t="s">
        <v>229</v>
      </c>
      <c r="D613" s="246" t="s">
        <v>229</v>
      </c>
      <c r="E613" s="246" t="s">
        <v>229</v>
      </c>
      <c r="F613" s="246" t="s">
        <v>227</v>
      </c>
      <c r="G613" s="246" t="s">
        <v>229</v>
      </c>
      <c r="H613" s="246" t="s">
        <v>229</v>
      </c>
      <c r="I613" s="246" t="s">
        <v>227</v>
      </c>
      <c r="J613" s="246" t="s">
        <v>227</v>
      </c>
      <c r="K613" s="246" t="s">
        <v>229</v>
      </c>
      <c r="L613" s="246" t="s">
        <v>229</v>
      </c>
      <c r="M613" s="246" t="s">
        <v>227</v>
      </c>
      <c r="N613" s="246" t="s">
        <v>229</v>
      </c>
      <c r="O613" s="246" t="s">
        <v>229</v>
      </c>
      <c r="P613" s="246" t="s">
        <v>229</v>
      </c>
      <c r="Q613" s="246" t="s">
        <v>229</v>
      </c>
      <c r="R613" s="246" t="s">
        <v>227</v>
      </c>
      <c r="S613" s="246" t="s">
        <v>227</v>
      </c>
      <c r="T613" s="246" t="s">
        <v>229</v>
      </c>
      <c r="U613" s="246" t="s">
        <v>229</v>
      </c>
      <c r="V613" s="246" t="s">
        <v>227</v>
      </c>
      <c r="W613" s="246" t="s">
        <v>229</v>
      </c>
      <c r="X613" s="246" t="s">
        <v>227</v>
      </c>
      <c r="Y613" s="246" t="s">
        <v>227</v>
      </c>
      <c r="Z613" s="246" t="s">
        <v>229</v>
      </c>
      <c r="AA613" s="246" t="s">
        <v>229</v>
      </c>
      <c r="AB613" s="246" t="s">
        <v>229</v>
      </c>
      <c r="AC613" s="246" t="s">
        <v>229</v>
      </c>
      <c r="AD613" s="246" t="s">
        <v>229</v>
      </c>
      <c r="AE613" s="246" t="s">
        <v>229</v>
      </c>
      <c r="AF613" s="246" t="s">
        <v>229</v>
      </c>
      <c r="AG613" s="246" t="s">
        <v>229</v>
      </c>
      <c r="AH613" s="246" t="s">
        <v>227</v>
      </c>
      <c r="AI613" s="246" t="s">
        <v>227</v>
      </c>
      <c r="AJ613" s="246" t="s">
        <v>229</v>
      </c>
      <c r="AK613" s="246" t="s">
        <v>227</v>
      </c>
      <c r="AL613" s="246" t="s">
        <v>229</v>
      </c>
      <c r="AM613" s="246" t="s">
        <v>227</v>
      </c>
      <c r="AN613" s="246" t="s">
        <v>227</v>
      </c>
      <c r="AO613" s="246" t="s">
        <v>229</v>
      </c>
      <c r="AP613" s="246" t="s">
        <v>229</v>
      </c>
      <c r="AQ613" s="246"/>
      <c r="AR613" s="246"/>
      <c r="AS613" s="246"/>
      <c r="AT613" s="246"/>
      <c r="AU613" s="246"/>
      <c r="AV613" s="246"/>
      <c r="AW613" s="246"/>
      <c r="AX613" s="246"/>
      <c r="AY613" s="246"/>
      <c r="AZ613" s="246"/>
      <c r="BA613" s="246"/>
    </row>
    <row r="614" spans="1:53" x14ac:dyDescent="0.3">
      <c r="A614" s="246">
        <v>212270</v>
      </c>
      <c r="B614" s="246" t="s">
        <v>2163</v>
      </c>
      <c r="C614" s="246" t="s">
        <v>229</v>
      </c>
      <c r="D614" s="246" t="s">
        <v>229</v>
      </c>
      <c r="E614" s="246" t="s">
        <v>229</v>
      </c>
      <c r="F614" s="246" t="s">
        <v>229</v>
      </c>
      <c r="G614" s="246" t="s">
        <v>229</v>
      </c>
      <c r="H614" s="246" t="s">
        <v>229</v>
      </c>
      <c r="I614" s="246" t="s">
        <v>229</v>
      </c>
      <c r="J614" s="246" t="s">
        <v>227</v>
      </c>
      <c r="K614" s="246" t="s">
        <v>229</v>
      </c>
      <c r="L614" s="246" t="s">
        <v>227</v>
      </c>
      <c r="M614" s="246" t="s">
        <v>227</v>
      </c>
      <c r="N614" s="246" t="s">
        <v>229</v>
      </c>
      <c r="O614" s="246" t="s">
        <v>229</v>
      </c>
      <c r="P614" s="246" t="s">
        <v>229</v>
      </c>
      <c r="Q614" s="246" t="s">
        <v>229</v>
      </c>
      <c r="R614" s="246" t="s">
        <v>229</v>
      </c>
      <c r="S614" s="246" t="s">
        <v>229</v>
      </c>
      <c r="T614" s="246" t="s">
        <v>229</v>
      </c>
      <c r="U614" s="246" t="s">
        <v>229</v>
      </c>
      <c r="V614" s="246" t="s">
        <v>229</v>
      </c>
      <c r="W614" s="246" t="s">
        <v>229</v>
      </c>
      <c r="X614" s="246" t="s">
        <v>229</v>
      </c>
      <c r="Y614" s="246" t="s">
        <v>227</v>
      </c>
      <c r="Z614" s="246" t="s">
        <v>229</v>
      </c>
      <c r="AA614" s="246" t="s">
        <v>227</v>
      </c>
      <c r="AB614" s="246" t="s">
        <v>227</v>
      </c>
      <c r="AC614" s="246" t="s">
        <v>229</v>
      </c>
      <c r="AD614" s="246" t="s">
        <v>228</v>
      </c>
      <c r="AE614" s="246" t="s">
        <v>227</v>
      </c>
      <c r="AF614" s="246" t="s">
        <v>229</v>
      </c>
      <c r="AG614" s="246" t="s">
        <v>227</v>
      </c>
      <c r="AH614" s="246" t="s">
        <v>229</v>
      </c>
      <c r="AI614" s="246" t="s">
        <v>229</v>
      </c>
      <c r="AJ614" s="246" t="s">
        <v>229</v>
      </c>
      <c r="AK614" s="246" t="s">
        <v>229</v>
      </c>
      <c r="AL614" s="246" t="s">
        <v>229</v>
      </c>
      <c r="AM614" s="246" t="s">
        <v>229</v>
      </c>
      <c r="AN614" s="246" t="s">
        <v>229</v>
      </c>
      <c r="AO614" s="246" t="s">
        <v>229</v>
      </c>
      <c r="AP614" s="246" t="s">
        <v>227</v>
      </c>
      <c r="AQ614" s="246"/>
      <c r="AR614" s="246"/>
      <c r="AS614" s="246"/>
      <c r="AT614" s="246"/>
      <c r="AU614" s="246"/>
      <c r="AV614" s="246"/>
      <c r="AW614" s="246"/>
      <c r="AX614" s="246"/>
      <c r="AY614" s="246"/>
      <c r="AZ614" s="246"/>
      <c r="BA614" s="246"/>
    </row>
    <row r="615" spans="1:53" x14ac:dyDescent="0.3">
      <c r="A615" s="246">
        <v>212283</v>
      </c>
      <c r="B615" s="246" t="s">
        <v>2163</v>
      </c>
      <c r="C615" s="246" t="s">
        <v>229</v>
      </c>
      <c r="D615" s="246" t="s">
        <v>229</v>
      </c>
      <c r="E615" s="246" t="s">
        <v>227</v>
      </c>
      <c r="F615" s="246" t="s">
        <v>227</v>
      </c>
      <c r="G615" s="246" t="s">
        <v>227</v>
      </c>
      <c r="H615" s="246" t="s">
        <v>227</v>
      </c>
      <c r="I615" s="246" t="s">
        <v>229</v>
      </c>
      <c r="J615" s="246" t="s">
        <v>227</v>
      </c>
      <c r="K615" s="246" t="s">
        <v>229</v>
      </c>
      <c r="L615" s="246" t="s">
        <v>227</v>
      </c>
      <c r="M615" s="246" t="s">
        <v>229</v>
      </c>
      <c r="N615" s="246" t="s">
        <v>229</v>
      </c>
      <c r="O615" s="246" t="s">
        <v>227</v>
      </c>
      <c r="P615" s="246" t="s">
        <v>227</v>
      </c>
      <c r="Q615" s="246" t="s">
        <v>227</v>
      </c>
      <c r="R615" s="246" t="s">
        <v>227</v>
      </c>
      <c r="S615" s="246" t="s">
        <v>229</v>
      </c>
      <c r="T615" s="246" t="s">
        <v>227</v>
      </c>
      <c r="U615" s="246" t="s">
        <v>229</v>
      </c>
      <c r="V615" s="246" t="s">
        <v>227</v>
      </c>
      <c r="W615" s="246" t="s">
        <v>229</v>
      </c>
      <c r="X615" s="246" t="s">
        <v>229</v>
      </c>
      <c r="Y615" s="246" t="s">
        <v>229</v>
      </c>
      <c r="Z615" s="246" t="s">
        <v>227</v>
      </c>
      <c r="AA615" s="246" t="s">
        <v>227</v>
      </c>
      <c r="AB615" s="246" t="s">
        <v>227</v>
      </c>
      <c r="AC615" s="246" t="s">
        <v>229</v>
      </c>
      <c r="AD615" s="246" t="s">
        <v>227</v>
      </c>
      <c r="AE615" s="246" t="s">
        <v>227</v>
      </c>
      <c r="AF615" s="246" t="s">
        <v>227</v>
      </c>
      <c r="AG615" s="246" t="s">
        <v>229</v>
      </c>
      <c r="AH615" s="246" t="s">
        <v>229</v>
      </c>
      <c r="AI615" s="246" t="s">
        <v>229</v>
      </c>
      <c r="AJ615" s="246" t="s">
        <v>229</v>
      </c>
      <c r="AK615" s="246" t="s">
        <v>229</v>
      </c>
      <c r="AL615" s="246" t="s">
        <v>228</v>
      </c>
      <c r="AM615" s="246" t="s">
        <v>228</v>
      </c>
      <c r="AN615" s="246" t="s">
        <v>228</v>
      </c>
      <c r="AO615" s="246" t="s">
        <v>228</v>
      </c>
      <c r="AP615" s="246" t="s">
        <v>228</v>
      </c>
      <c r="AQ615" s="246"/>
      <c r="AR615" s="246"/>
      <c r="AS615" s="246"/>
      <c r="AT615" s="246"/>
      <c r="AU615" s="246"/>
      <c r="AV615" s="246"/>
      <c r="AW615" s="246"/>
      <c r="AX615" s="246"/>
      <c r="AY615" s="246"/>
      <c r="AZ615" s="246"/>
      <c r="BA615" s="246"/>
    </row>
    <row r="616" spans="1:53" x14ac:dyDescent="0.3">
      <c r="A616" s="246">
        <v>212287</v>
      </c>
      <c r="B616" s="246" t="s">
        <v>2163</v>
      </c>
      <c r="C616" s="246" t="s">
        <v>227</v>
      </c>
      <c r="D616" s="246" t="s">
        <v>227</v>
      </c>
      <c r="E616" s="246" t="s">
        <v>227</v>
      </c>
      <c r="F616" s="246" t="s">
        <v>229</v>
      </c>
      <c r="G616" s="246" t="s">
        <v>229</v>
      </c>
      <c r="H616" s="246" t="s">
        <v>229</v>
      </c>
      <c r="I616" s="246" t="s">
        <v>229</v>
      </c>
      <c r="J616" s="246" t="s">
        <v>229</v>
      </c>
      <c r="K616" s="246" t="s">
        <v>229</v>
      </c>
      <c r="L616" s="246" t="s">
        <v>227</v>
      </c>
      <c r="M616" s="246" t="s">
        <v>229</v>
      </c>
      <c r="N616" s="246" t="s">
        <v>229</v>
      </c>
      <c r="O616" s="246" t="s">
        <v>227</v>
      </c>
      <c r="P616" s="246" t="s">
        <v>227</v>
      </c>
      <c r="Q616" s="246" t="s">
        <v>229</v>
      </c>
      <c r="R616" s="246" t="s">
        <v>227</v>
      </c>
      <c r="S616" s="246" t="s">
        <v>227</v>
      </c>
      <c r="T616" s="246" t="s">
        <v>227</v>
      </c>
      <c r="U616" s="246" t="s">
        <v>229</v>
      </c>
      <c r="V616" s="246" t="s">
        <v>227</v>
      </c>
      <c r="W616" s="246" t="s">
        <v>229</v>
      </c>
      <c r="X616" s="246" t="s">
        <v>229</v>
      </c>
      <c r="Y616" s="246" t="s">
        <v>227</v>
      </c>
      <c r="Z616" s="246" t="s">
        <v>229</v>
      </c>
      <c r="AA616" s="246" t="s">
        <v>229</v>
      </c>
      <c r="AB616" s="246" t="s">
        <v>227</v>
      </c>
      <c r="AC616" s="246" t="s">
        <v>229</v>
      </c>
      <c r="AD616" s="246" t="s">
        <v>229</v>
      </c>
      <c r="AE616" s="246" t="s">
        <v>227</v>
      </c>
      <c r="AF616" s="246" t="s">
        <v>229</v>
      </c>
      <c r="AG616" s="246" t="s">
        <v>229</v>
      </c>
      <c r="AH616" s="246" t="s">
        <v>227</v>
      </c>
      <c r="AI616" s="246" t="s">
        <v>229</v>
      </c>
      <c r="AJ616" s="246" t="s">
        <v>227</v>
      </c>
      <c r="AK616" s="246" t="s">
        <v>227</v>
      </c>
      <c r="AL616" s="246" t="s">
        <v>229</v>
      </c>
      <c r="AM616" s="246" t="s">
        <v>229</v>
      </c>
      <c r="AN616" s="246" t="s">
        <v>229</v>
      </c>
      <c r="AO616" s="246" t="s">
        <v>229</v>
      </c>
      <c r="AP616" s="246" t="s">
        <v>229</v>
      </c>
      <c r="AQ616" s="246"/>
      <c r="AR616" s="246"/>
      <c r="AS616" s="246"/>
      <c r="AT616" s="246"/>
      <c r="AU616" s="246"/>
      <c r="AV616" s="246"/>
      <c r="AW616" s="246"/>
      <c r="AX616" s="246"/>
      <c r="AY616" s="246"/>
      <c r="AZ616" s="246"/>
      <c r="BA616" s="246"/>
    </row>
    <row r="617" spans="1:53" x14ac:dyDescent="0.3">
      <c r="A617" s="246">
        <v>212297</v>
      </c>
      <c r="B617" s="246" t="s">
        <v>2163</v>
      </c>
      <c r="C617" s="246" t="s">
        <v>229</v>
      </c>
      <c r="D617" s="246" t="s">
        <v>229</v>
      </c>
      <c r="E617" s="246" t="s">
        <v>229</v>
      </c>
      <c r="F617" s="246" t="s">
        <v>227</v>
      </c>
      <c r="G617" s="246" t="s">
        <v>227</v>
      </c>
      <c r="H617" s="246" t="s">
        <v>229</v>
      </c>
      <c r="I617" s="246" t="s">
        <v>229</v>
      </c>
      <c r="J617" s="246" t="s">
        <v>229</v>
      </c>
      <c r="K617" s="246" t="s">
        <v>229</v>
      </c>
      <c r="L617" s="246" t="s">
        <v>227</v>
      </c>
      <c r="M617" s="246" t="s">
        <v>229</v>
      </c>
      <c r="N617" s="246" t="s">
        <v>229</v>
      </c>
      <c r="O617" s="246" t="s">
        <v>229</v>
      </c>
      <c r="P617" s="246" t="s">
        <v>227</v>
      </c>
      <c r="Q617" s="246" t="s">
        <v>229</v>
      </c>
      <c r="R617" s="246" t="s">
        <v>229</v>
      </c>
      <c r="S617" s="246" t="s">
        <v>229</v>
      </c>
      <c r="T617" s="246" t="s">
        <v>229</v>
      </c>
      <c r="U617" s="246" t="s">
        <v>229</v>
      </c>
      <c r="V617" s="246" t="s">
        <v>229</v>
      </c>
      <c r="W617" s="246" t="s">
        <v>229</v>
      </c>
      <c r="X617" s="246" t="s">
        <v>229</v>
      </c>
      <c r="Y617" s="246" t="s">
        <v>227</v>
      </c>
      <c r="Z617" s="246" t="s">
        <v>227</v>
      </c>
      <c r="AA617" s="246" t="s">
        <v>229</v>
      </c>
      <c r="AB617" s="246" t="s">
        <v>229</v>
      </c>
      <c r="AC617" s="246" t="s">
        <v>227</v>
      </c>
      <c r="AD617" s="246" t="s">
        <v>229</v>
      </c>
      <c r="AE617" s="246" t="s">
        <v>227</v>
      </c>
      <c r="AF617" s="246" t="s">
        <v>229</v>
      </c>
      <c r="AG617" s="246" t="s">
        <v>229</v>
      </c>
      <c r="AH617" s="246" t="s">
        <v>229</v>
      </c>
      <c r="AI617" s="246" t="s">
        <v>229</v>
      </c>
      <c r="AJ617" s="246" t="s">
        <v>229</v>
      </c>
      <c r="AK617" s="246" t="s">
        <v>229</v>
      </c>
      <c r="AL617" s="246" t="s">
        <v>229</v>
      </c>
      <c r="AM617" s="246" t="s">
        <v>229</v>
      </c>
      <c r="AN617" s="246" t="s">
        <v>229</v>
      </c>
      <c r="AO617" s="246" t="s">
        <v>229</v>
      </c>
      <c r="AP617" s="246" t="s">
        <v>229</v>
      </c>
      <c r="AQ617" s="246"/>
      <c r="AR617" s="246"/>
      <c r="AS617" s="246"/>
      <c r="AT617" s="246"/>
      <c r="AU617" s="246"/>
      <c r="AV617" s="246"/>
      <c r="AW617" s="246"/>
      <c r="AX617" s="246"/>
      <c r="AY617" s="246"/>
      <c r="AZ617" s="246"/>
      <c r="BA617" s="246"/>
    </row>
    <row r="618" spans="1:53" x14ac:dyDescent="0.3">
      <c r="A618" s="246">
        <v>212308</v>
      </c>
      <c r="B618" s="246" t="s">
        <v>2163</v>
      </c>
      <c r="C618" s="246" t="s">
        <v>229</v>
      </c>
      <c r="D618" s="246" t="s">
        <v>229</v>
      </c>
      <c r="E618" s="246" t="s">
        <v>227</v>
      </c>
      <c r="F618" s="246" t="s">
        <v>227</v>
      </c>
      <c r="G618" s="246" t="s">
        <v>227</v>
      </c>
      <c r="H618" s="246" t="s">
        <v>227</v>
      </c>
      <c r="I618" s="246" t="s">
        <v>229</v>
      </c>
      <c r="J618" s="246" t="s">
        <v>227</v>
      </c>
      <c r="K618" s="246" t="s">
        <v>227</v>
      </c>
      <c r="L618" s="246" t="s">
        <v>227</v>
      </c>
      <c r="M618" s="246" t="s">
        <v>229</v>
      </c>
      <c r="N618" s="246" t="s">
        <v>229</v>
      </c>
      <c r="O618" s="246" t="s">
        <v>229</v>
      </c>
      <c r="P618" s="246" t="s">
        <v>227</v>
      </c>
      <c r="Q618" s="246" t="s">
        <v>229</v>
      </c>
      <c r="R618" s="246" t="s">
        <v>227</v>
      </c>
      <c r="S618" s="246" t="s">
        <v>227</v>
      </c>
      <c r="T618" s="246" t="s">
        <v>229</v>
      </c>
      <c r="U618" s="246" t="s">
        <v>229</v>
      </c>
      <c r="V618" s="246" t="s">
        <v>227</v>
      </c>
      <c r="W618" s="246" t="s">
        <v>227</v>
      </c>
      <c r="X618" s="246" t="s">
        <v>229</v>
      </c>
      <c r="Y618" s="246" t="s">
        <v>227</v>
      </c>
      <c r="Z618" s="246" t="s">
        <v>227</v>
      </c>
      <c r="AA618" s="246" t="s">
        <v>227</v>
      </c>
      <c r="AB618" s="246" t="s">
        <v>227</v>
      </c>
      <c r="AC618" s="246" t="s">
        <v>229</v>
      </c>
      <c r="AD618" s="246" t="s">
        <v>227</v>
      </c>
      <c r="AE618" s="246" t="s">
        <v>229</v>
      </c>
      <c r="AF618" s="246" t="s">
        <v>227</v>
      </c>
      <c r="AG618" s="246" t="s">
        <v>229</v>
      </c>
      <c r="AH618" s="246" t="s">
        <v>229</v>
      </c>
      <c r="AI618" s="246" t="s">
        <v>229</v>
      </c>
      <c r="AJ618" s="246" t="s">
        <v>229</v>
      </c>
      <c r="AK618" s="246" t="s">
        <v>229</v>
      </c>
      <c r="AL618" s="246" t="s">
        <v>228</v>
      </c>
      <c r="AM618" s="246" t="s">
        <v>228</v>
      </c>
      <c r="AN618" s="246" t="s">
        <v>228</v>
      </c>
      <c r="AO618" s="246" t="s">
        <v>228</v>
      </c>
      <c r="AP618" s="246" t="s">
        <v>228</v>
      </c>
      <c r="AQ618" s="246"/>
      <c r="AR618" s="246"/>
      <c r="AS618" s="246"/>
      <c r="AT618" s="246"/>
      <c r="AU618" s="246"/>
      <c r="AV618" s="246"/>
      <c r="AW618" s="246"/>
      <c r="AX618" s="246"/>
      <c r="AY618" s="246"/>
      <c r="AZ618" s="246"/>
      <c r="BA618" s="246"/>
    </row>
    <row r="619" spans="1:53" x14ac:dyDescent="0.3">
      <c r="A619" s="246">
        <v>212319</v>
      </c>
      <c r="B619" s="246" t="s">
        <v>2163</v>
      </c>
      <c r="C619" s="246" t="s">
        <v>227</v>
      </c>
      <c r="D619" s="246" t="s">
        <v>229</v>
      </c>
      <c r="E619" s="246" t="s">
        <v>229</v>
      </c>
      <c r="F619" s="246" t="s">
        <v>229</v>
      </c>
      <c r="G619" s="246" t="s">
        <v>227</v>
      </c>
      <c r="H619" s="246" t="s">
        <v>229</v>
      </c>
      <c r="I619" s="246" t="s">
        <v>229</v>
      </c>
      <c r="J619" s="246" t="s">
        <v>229</v>
      </c>
      <c r="K619" s="246" t="s">
        <v>229</v>
      </c>
      <c r="L619" s="246" t="s">
        <v>229</v>
      </c>
      <c r="M619" s="246" t="s">
        <v>227</v>
      </c>
      <c r="N619" s="246" t="s">
        <v>229</v>
      </c>
      <c r="O619" s="246" t="s">
        <v>229</v>
      </c>
      <c r="P619" s="246" t="s">
        <v>229</v>
      </c>
      <c r="Q619" s="246" t="s">
        <v>229</v>
      </c>
      <c r="R619" s="246" t="s">
        <v>229</v>
      </c>
      <c r="S619" s="246" t="s">
        <v>229</v>
      </c>
      <c r="T619" s="246" t="s">
        <v>229</v>
      </c>
      <c r="U619" s="246" t="s">
        <v>229</v>
      </c>
      <c r="V619" s="246" t="s">
        <v>229</v>
      </c>
      <c r="W619" s="246" t="s">
        <v>229</v>
      </c>
      <c r="X619" s="246" t="s">
        <v>227</v>
      </c>
      <c r="Y619" s="246" t="s">
        <v>227</v>
      </c>
      <c r="Z619" s="246" t="s">
        <v>229</v>
      </c>
      <c r="AA619" s="246" t="s">
        <v>229</v>
      </c>
      <c r="AB619" s="246" t="s">
        <v>229</v>
      </c>
      <c r="AC619" s="246" t="s">
        <v>229</v>
      </c>
      <c r="AD619" s="246" t="s">
        <v>229</v>
      </c>
      <c r="AE619" s="246" t="s">
        <v>227</v>
      </c>
      <c r="AF619" s="246" t="s">
        <v>229</v>
      </c>
      <c r="AG619" s="246" t="s">
        <v>229</v>
      </c>
      <c r="AH619" s="246" t="s">
        <v>227</v>
      </c>
      <c r="AI619" s="246" t="s">
        <v>228</v>
      </c>
      <c r="AJ619" s="246" t="s">
        <v>229</v>
      </c>
      <c r="AK619" s="246" t="s">
        <v>228</v>
      </c>
      <c r="AL619" s="246" t="s">
        <v>228</v>
      </c>
      <c r="AM619" s="246" t="s">
        <v>228</v>
      </c>
      <c r="AN619" s="246" t="s">
        <v>228</v>
      </c>
      <c r="AO619" s="246" t="s">
        <v>228</v>
      </c>
      <c r="AP619" s="246" t="s">
        <v>228</v>
      </c>
      <c r="AQ619" s="246"/>
      <c r="AR619" s="246"/>
      <c r="AS619" s="246"/>
      <c r="AT619" s="246"/>
      <c r="AU619" s="246"/>
      <c r="AV619" s="246"/>
      <c r="AW619" s="246"/>
      <c r="AX619" s="246"/>
      <c r="AY619" s="246"/>
      <c r="AZ619" s="246"/>
      <c r="BA619" s="246"/>
    </row>
    <row r="620" spans="1:53" x14ac:dyDescent="0.3">
      <c r="A620" s="246">
        <v>212331</v>
      </c>
      <c r="B620" s="246" t="s">
        <v>2163</v>
      </c>
      <c r="C620" s="246" t="s">
        <v>229</v>
      </c>
      <c r="D620" s="246" t="s">
        <v>229</v>
      </c>
      <c r="E620" s="246" t="s">
        <v>227</v>
      </c>
      <c r="F620" s="246" t="s">
        <v>227</v>
      </c>
      <c r="G620" s="246" t="s">
        <v>227</v>
      </c>
      <c r="H620" s="246" t="s">
        <v>229</v>
      </c>
      <c r="I620" s="246" t="s">
        <v>227</v>
      </c>
      <c r="J620" s="246" t="s">
        <v>227</v>
      </c>
      <c r="K620" s="246" t="s">
        <v>229</v>
      </c>
      <c r="L620" s="246" t="s">
        <v>227</v>
      </c>
      <c r="M620" s="246" t="s">
        <v>227</v>
      </c>
      <c r="N620" s="246" t="s">
        <v>229</v>
      </c>
      <c r="O620" s="246" t="s">
        <v>229</v>
      </c>
      <c r="P620" s="246" t="s">
        <v>229</v>
      </c>
      <c r="Q620" s="246" t="s">
        <v>229</v>
      </c>
      <c r="R620" s="246" t="s">
        <v>229</v>
      </c>
      <c r="S620" s="246" t="s">
        <v>229</v>
      </c>
      <c r="T620" s="246" t="s">
        <v>229</v>
      </c>
      <c r="U620" s="246" t="s">
        <v>229</v>
      </c>
      <c r="V620" s="246" t="s">
        <v>227</v>
      </c>
      <c r="W620" s="246" t="s">
        <v>229</v>
      </c>
      <c r="X620" s="246" t="s">
        <v>229</v>
      </c>
      <c r="Y620" s="246" t="s">
        <v>227</v>
      </c>
      <c r="Z620" s="246" t="s">
        <v>227</v>
      </c>
      <c r="AA620" s="246" t="s">
        <v>229</v>
      </c>
      <c r="AB620" s="246" t="s">
        <v>229</v>
      </c>
      <c r="AC620" s="246" t="s">
        <v>229</v>
      </c>
      <c r="AD620" s="246" t="s">
        <v>229</v>
      </c>
      <c r="AE620" s="246" t="s">
        <v>228</v>
      </c>
      <c r="AF620" s="246" t="s">
        <v>227</v>
      </c>
      <c r="AG620" s="246" t="s">
        <v>228</v>
      </c>
      <c r="AH620" s="246" t="s">
        <v>229</v>
      </c>
      <c r="AI620" s="246" t="s">
        <v>229</v>
      </c>
      <c r="AJ620" s="246" t="s">
        <v>229</v>
      </c>
      <c r="AK620" s="246" t="s">
        <v>228</v>
      </c>
      <c r="AL620" s="246" t="s">
        <v>228</v>
      </c>
      <c r="AM620" s="246" t="s">
        <v>228</v>
      </c>
      <c r="AN620" s="246" t="s">
        <v>228</v>
      </c>
      <c r="AO620" s="246" t="s">
        <v>228</v>
      </c>
      <c r="AP620" s="246" t="s">
        <v>228</v>
      </c>
      <c r="AQ620" s="246"/>
      <c r="AR620" s="246"/>
      <c r="AS620" s="246"/>
      <c r="AT620" s="246"/>
      <c r="AU620" s="246"/>
      <c r="AV620" s="246"/>
      <c r="AW620" s="246"/>
      <c r="AX620" s="246"/>
      <c r="AY620" s="246"/>
      <c r="AZ620" s="246"/>
      <c r="BA620" s="246"/>
    </row>
    <row r="621" spans="1:53" x14ac:dyDescent="0.3">
      <c r="A621" s="246">
        <v>212334</v>
      </c>
      <c r="B621" s="246" t="s">
        <v>2163</v>
      </c>
      <c r="C621" s="246" t="s">
        <v>229</v>
      </c>
      <c r="D621" s="246" t="s">
        <v>229</v>
      </c>
      <c r="E621" s="246" t="s">
        <v>227</v>
      </c>
      <c r="F621" s="246" t="s">
        <v>227</v>
      </c>
      <c r="G621" s="246" t="s">
        <v>227</v>
      </c>
      <c r="H621" s="246" t="s">
        <v>229</v>
      </c>
      <c r="I621" s="246" t="s">
        <v>227</v>
      </c>
      <c r="J621" s="246" t="s">
        <v>227</v>
      </c>
      <c r="K621" s="246" t="s">
        <v>229</v>
      </c>
      <c r="L621" s="246" t="s">
        <v>229</v>
      </c>
      <c r="M621" s="246" t="s">
        <v>229</v>
      </c>
      <c r="N621" s="246" t="s">
        <v>229</v>
      </c>
      <c r="O621" s="246" t="s">
        <v>229</v>
      </c>
      <c r="P621" s="246" t="s">
        <v>229</v>
      </c>
      <c r="Q621" s="246" t="s">
        <v>229</v>
      </c>
      <c r="R621" s="246" t="s">
        <v>229</v>
      </c>
      <c r="S621" s="246" t="s">
        <v>227</v>
      </c>
      <c r="T621" s="246" t="s">
        <v>229</v>
      </c>
      <c r="U621" s="246" t="s">
        <v>229</v>
      </c>
      <c r="V621" s="246" t="s">
        <v>229</v>
      </c>
      <c r="W621" s="246" t="s">
        <v>229</v>
      </c>
      <c r="X621" s="246" t="s">
        <v>227</v>
      </c>
      <c r="Y621" s="246" t="s">
        <v>229</v>
      </c>
      <c r="Z621" s="246" t="s">
        <v>229</v>
      </c>
      <c r="AA621" s="246" t="s">
        <v>227</v>
      </c>
      <c r="AB621" s="246" t="s">
        <v>229</v>
      </c>
      <c r="AC621" s="246" t="s">
        <v>229</v>
      </c>
      <c r="AD621" s="246" t="s">
        <v>229</v>
      </c>
      <c r="AE621" s="246" t="s">
        <v>229</v>
      </c>
      <c r="AF621" s="246" t="s">
        <v>229</v>
      </c>
      <c r="AG621" s="246" t="s">
        <v>229</v>
      </c>
      <c r="AH621" s="246" t="s">
        <v>229</v>
      </c>
      <c r="AI621" s="246" t="s">
        <v>229</v>
      </c>
      <c r="AJ621" s="246" t="s">
        <v>227</v>
      </c>
      <c r="AK621" s="246" t="s">
        <v>229</v>
      </c>
      <c r="AL621" s="246" t="s">
        <v>229</v>
      </c>
      <c r="AM621" s="246" t="s">
        <v>229</v>
      </c>
      <c r="AN621" s="246" t="s">
        <v>229</v>
      </c>
      <c r="AO621" s="246" t="s">
        <v>228</v>
      </c>
      <c r="AP621" s="246" t="s">
        <v>229</v>
      </c>
      <c r="AQ621" s="246"/>
      <c r="AR621" s="246"/>
      <c r="AS621" s="246"/>
      <c r="AT621" s="246"/>
      <c r="AU621" s="246"/>
      <c r="AV621" s="246"/>
      <c r="AW621" s="246"/>
      <c r="AX621" s="246"/>
      <c r="AY621" s="246"/>
      <c r="AZ621" s="246"/>
      <c r="BA621" s="246"/>
    </row>
    <row r="622" spans="1:53" x14ac:dyDescent="0.3">
      <c r="A622" s="246">
        <v>212347</v>
      </c>
      <c r="B622" s="246" t="s">
        <v>2163</v>
      </c>
      <c r="C622" s="246" t="s">
        <v>229</v>
      </c>
      <c r="D622" s="246" t="s">
        <v>229</v>
      </c>
      <c r="E622" s="246" t="s">
        <v>229</v>
      </c>
      <c r="F622" s="246" t="s">
        <v>227</v>
      </c>
      <c r="G622" s="246" t="s">
        <v>229</v>
      </c>
      <c r="H622" s="246" t="s">
        <v>229</v>
      </c>
      <c r="I622" s="246" t="s">
        <v>229</v>
      </c>
      <c r="J622" s="246" t="s">
        <v>227</v>
      </c>
      <c r="K622" s="246" t="s">
        <v>229</v>
      </c>
      <c r="L622" s="246" t="s">
        <v>227</v>
      </c>
      <c r="M622" s="246" t="s">
        <v>227</v>
      </c>
      <c r="N622" s="246" t="s">
        <v>229</v>
      </c>
      <c r="O622" s="246" t="s">
        <v>227</v>
      </c>
      <c r="P622" s="246" t="s">
        <v>229</v>
      </c>
      <c r="Q622" s="246" t="s">
        <v>227</v>
      </c>
      <c r="R622" s="246" t="s">
        <v>229</v>
      </c>
      <c r="S622" s="246" t="s">
        <v>227</v>
      </c>
      <c r="T622" s="246" t="s">
        <v>229</v>
      </c>
      <c r="U622" s="246" t="s">
        <v>229</v>
      </c>
      <c r="V622" s="246" t="s">
        <v>229</v>
      </c>
      <c r="W622" s="246" t="s">
        <v>229</v>
      </c>
      <c r="X622" s="246" t="s">
        <v>229</v>
      </c>
      <c r="Y622" s="246" t="s">
        <v>229</v>
      </c>
      <c r="Z622" s="246" t="s">
        <v>229</v>
      </c>
      <c r="AA622" s="246" t="s">
        <v>227</v>
      </c>
      <c r="AB622" s="246" t="s">
        <v>227</v>
      </c>
      <c r="AC622" s="246" t="s">
        <v>227</v>
      </c>
      <c r="AD622" s="246" t="s">
        <v>227</v>
      </c>
      <c r="AE622" s="246" t="s">
        <v>227</v>
      </c>
      <c r="AF622" s="246" t="s">
        <v>227</v>
      </c>
      <c r="AG622" s="246" t="s">
        <v>229</v>
      </c>
      <c r="AH622" s="246" t="s">
        <v>229</v>
      </c>
      <c r="AI622" s="246" t="s">
        <v>229</v>
      </c>
      <c r="AJ622" s="246" t="s">
        <v>229</v>
      </c>
      <c r="AK622" s="246" t="s">
        <v>229</v>
      </c>
      <c r="AL622" s="246" t="s">
        <v>228</v>
      </c>
      <c r="AM622" s="246" t="s">
        <v>228</v>
      </c>
      <c r="AN622" s="246" t="s">
        <v>228</v>
      </c>
      <c r="AO622" s="246" t="s">
        <v>228</v>
      </c>
      <c r="AP622" s="246" t="s">
        <v>228</v>
      </c>
      <c r="AQ622" s="246"/>
      <c r="AR622" s="246"/>
      <c r="AS622" s="246"/>
      <c r="AT622" s="246"/>
      <c r="AU622" s="246"/>
      <c r="AV622" s="246"/>
      <c r="AW622" s="246"/>
      <c r="AX622" s="246"/>
      <c r="AY622" s="246"/>
      <c r="AZ622" s="246"/>
      <c r="BA622" s="246"/>
    </row>
    <row r="623" spans="1:53" x14ac:dyDescent="0.3">
      <c r="A623" s="246">
        <v>212350</v>
      </c>
      <c r="B623" s="246" t="s">
        <v>2163</v>
      </c>
      <c r="C623" s="246" t="s">
        <v>229</v>
      </c>
      <c r="D623" s="246" t="s">
        <v>229</v>
      </c>
      <c r="E623" s="246" t="s">
        <v>229</v>
      </c>
      <c r="F623" s="246" t="s">
        <v>227</v>
      </c>
      <c r="G623" s="246" t="s">
        <v>229</v>
      </c>
      <c r="H623" s="246" t="s">
        <v>227</v>
      </c>
      <c r="I623" s="246" t="s">
        <v>229</v>
      </c>
      <c r="J623" s="246" t="s">
        <v>229</v>
      </c>
      <c r="K623" s="246" t="s">
        <v>229</v>
      </c>
      <c r="L623" s="246" t="s">
        <v>229</v>
      </c>
      <c r="M623" s="246" t="s">
        <v>229</v>
      </c>
      <c r="N623" s="246" t="s">
        <v>229</v>
      </c>
      <c r="O623" s="246" t="s">
        <v>229</v>
      </c>
      <c r="P623" s="246" t="s">
        <v>227</v>
      </c>
      <c r="Q623" s="246" t="s">
        <v>229</v>
      </c>
      <c r="R623" s="246" t="s">
        <v>227</v>
      </c>
      <c r="S623" s="246" t="s">
        <v>229</v>
      </c>
      <c r="T623" s="246" t="s">
        <v>229</v>
      </c>
      <c r="U623" s="246" t="s">
        <v>229</v>
      </c>
      <c r="V623" s="246" t="s">
        <v>229</v>
      </c>
      <c r="W623" s="246" t="s">
        <v>229</v>
      </c>
      <c r="X623" s="246" t="s">
        <v>229</v>
      </c>
      <c r="Y623" s="246" t="s">
        <v>227</v>
      </c>
      <c r="Z623" s="246" t="s">
        <v>227</v>
      </c>
      <c r="AA623" s="246" t="s">
        <v>229</v>
      </c>
      <c r="AB623" s="246" t="s">
        <v>227</v>
      </c>
      <c r="AC623" s="246" t="s">
        <v>227</v>
      </c>
      <c r="AD623" s="246" t="s">
        <v>229</v>
      </c>
      <c r="AE623" s="246" t="s">
        <v>227</v>
      </c>
      <c r="AF623" s="246" t="s">
        <v>229</v>
      </c>
      <c r="AG623" s="246" t="s">
        <v>227</v>
      </c>
      <c r="AH623" s="246" t="s">
        <v>229</v>
      </c>
      <c r="AI623" s="246" t="s">
        <v>227</v>
      </c>
      <c r="AJ623" s="246" t="s">
        <v>229</v>
      </c>
      <c r="AK623" s="246" t="s">
        <v>227</v>
      </c>
      <c r="AL623" s="246" t="s">
        <v>229</v>
      </c>
      <c r="AM623" s="246" t="s">
        <v>229</v>
      </c>
      <c r="AN623" s="246" t="s">
        <v>229</v>
      </c>
      <c r="AO623" s="246" t="s">
        <v>229</v>
      </c>
      <c r="AP623" s="246" t="s">
        <v>229</v>
      </c>
      <c r="AQ623" s="246"/>
      <c r="AR623" s="246"/>
      <c r="AS623" s="246"/>
      <c r="AT623" s="246"/>
      <c r="AU623" s="246"/>
      <c r="AV623" s="246"/>
      <c r="AW623" s="246"/>
      <c r="AX623" s="246"/>
      <c r="AY623" s="246"/>
      <c r="AZ623" s="246"/>
      <c r="BA623" s="246"/>
    </row>
    <row r="624" spans="1:53" x14ac:dyDescent="0.3">
      <c r="A624" s="246">
        <v>212353</v>
      </c>
      <c r="B624" s="246" t="s">
        <v>2163</v>
      </c>
      <c r="C624" s="246" t="s">
        <v>229</v>
      </c>
      <c r="D624" s="246" t="s">
        <v>229</v>
      </c>
      <c r="E624" s="246" t="s">
        <v>227</v>
      </c>
      <c r="F624" s="246" t="s">
        <v>227</v>
      </c>
      <c r="G624" s="246" t="s">
        <v>227</v>
      </c>
      <c r="H624" s="246" t="s">
        <v>229</v>
      </c>
      <c r="I624" s="246" t="s">
        <v>229</v>
      </c>
      <c r="J624" s="246" t="s">
        <v>229</v>
      </c>
      <c r="K624" s="246" t="s">
        <v>229</v>
      </c>
      <c r="L624" s="246" t="s">
        <v>229</v>
      </c>
      <c r="M624" s="246" t="s">
        <v>227</v>
      </c>
      <c r="N624" s="246" t="s">
        <v>229</v>
      </c>
      <c r="O624" s="246" t="s">
        <v>227</v>
      </c>
      <c r="P624" s="246" t="s">
        <v>229</v>
      </c>
      <c r="Q624" s="246" t="s">
        <v>227</v>
      </c>
      <c r="R624" s="246" t="s">
        <v>229</v>
      </c>
      <c r="S624" s="246" t="s">
        <v>227</v>
      </c>
      <c r="T624" s="246" t="s">
        <v>229</v>
      </c>
      <c r="U624" s="246" t="s">
        <v>227</v>
      </c>
      <c r="V624" s="246" t="s">
        <v>229</v>
      </c>
      <c r="W624" s="246" t="s">
        <v>229</v>
      </c>
      <c r="X624" s="246" t="s">
        <v>229</v>
      </c>
      <c r="Y624" s="246" t="s">
        <v>227</v>
      </c>
      <c r="Z624" s="246" t="s">
        <v>229</v>
      </c>
      <c r="AA624" s="246" t="s">
        <v>227</v>
      </c>
      <c r="AB624" s="246" t="s">
        <v>229</v>
      </c>
      <c r="AC624" s="246" t="s">
        <v>229</v>
      </c>
      <c r="AD624" s="246" t="s">
        <v>229</v>
      </c>
      <c r="AE624" s="246" t="s">
        <v>227</v>
      </c>
      <c r="AF624" s="246" t="s">
        <v>229</v>
      </c>
      <c r="AG624" s="246" t="s">
        <v>229</v>
      </c>
      <c r="AH624" s="246" t="s">
        <v>229</v>
      </c>
      <c r="AI624" s="246" t="s">
        <v>229</v>
      </c>
      <c r="AJ624" s="246" t="s">
        <v>229</v>
      </c>
      <c r="AK624" s="246" t="s">
        <v>229</v>
      </c>
      <c r="AL624" s="246" t="s">
        <v>228</v>
      </c>
      <c r="AM624" s="246" t="s">
        <v>228</v>
      </c>
      <c r="AN624" s="246" t="s">
        <v>228</v>
      </c>
      <c r="AO624" s="246" t="s">
        <v>228</v>
      </c>
      <c r="AP624" s="246" t="s">
        <v>228</v>
      </c>
      <c r="AQ624" s="246"/>
      <c r="AR624" s="246"/>
      <c r="AS624" s="246"/>
      <c r="AT624" s="246"/>
      <c r="AU624" s="246"/>
      <c r="AV624" s="246"/>
      <c r="AW624" s="246"/>
      <c r="AX624" s="246"/>
      <c r="AY624" s="246"/>
      <c r="AZ624" s="246"/>
      <c r="BA624" s="246"/>
    </row>
    <row r="625" spans="1:53" x14ac:dyDescent="0.3">
      <c r="A625" s="246">
        <v>212380</v>
      </c>
      <c r="B625" s="246" t="s">
        <v>2163</v>
      </c>
      <c r="C625" s="246" t="s">
        <v>227</v>
      </c>
      <c r="D625" s="246" t="s">
        <v>229</v>
      </c>
      <c r="E625" s="246" t="s">
        <v>227</v>
      </c>
      <c r="F625" s="246" t="s">
        <v>227</v>
      </c>
      <c r="G625" s="246" t="s">
        <v>229</v>
      </c>
      <c r="H625" s="246" t="s">
        <v>227</v>
      </c>
      <c r="I625" s="246" t="s">
        <v>229</v>
      </c>
      <c r="J625" s="246" t="s">
        <v>229</v>
      </c>
      <c r="K625" s="246" t="s">
        <v>229</v>
      </c>
      <c r="L625" s="246" t="s">
        <v>227</v>
      </c>
      <c r="M625" s="246" t="s">
        <v>227</v>
      </c>
      <c r="N625" s="246" t="s">
        <v>229</v>
      </c>
      <c r="O625" s="246" t="s">
        <v>229</v>
      </c>
      <c r="P625" s="246" t="s">
        <v>229</v>
      </c>
      <c r="Q625" s="246" t="s">
        <v>229</v>
      </c>
      <c r="R625" s="246" t="s">
        <v>229</v>
      </c>
      <c r="S625" s="246" t="s">
        <v>229</v>
      </c>
      <c r="T625" s="246" t="s">
        <v>229</v>
      </c>
      <c r="U625" s="246" t="s">
        <v>229</v>
      </c>
      <c r="V625" s="246" t="s">
        <v>227</v>
      </c>
      <c r="W625" s="246" t="s">
        <v>227</v>
      </c>
      <c r="X625" s="246" t="s">
        <v>227</v>
      </c>
      <c r="Y625" s="246" t="s">
        <v>227</v>
      </c>
      <c r="Z625" s="246" t="s">
        <v>229</v>
      </c>
      <c r="AA625" s="246" t="s">
        <v>227</v>
      </c>
      <c r="AB625" s="246" t="s">
        <v>229</v>
      </c>
      <c r="AC625" s="246" t="s">
        <v>229</v>
      </c>
      <c r="AD625" s="246" t="s">
        <v>229</v>
      </c>
      <c r="AE625" s="246" t="s">
        <v>227</v>
      </c>
      <c r="AF625" s="246" t="s">
        <v>229</v>
      </c>
      <c r="AG625" s="246" t="s">
        <v>227</v>
      </c>
      <c r="AH625" s="246" t="s">
        <v>227</v>
      </c>
      <c r="AI625" s="246" t="s">
        <v>229</v>
      </c>
      <c r="AJ625" s="246" t="s">
        <v>227</v>
      </c>
      <c r="AK625" s="246" t="s">
        <v>229</v>
      </c>
      <c r="AL625" s="246" t="s">
        <v>228</v>
      </c>
      <c r="AM625" s="246" t="s">
        <v>228</v>
      </c>
      <c r="AN625" s="246" t="s">
        <v>228</v>
      </c>
      <c r="AO625" s="246" t="s">
        <v>228</v>
      </c>
      <c r="AP625" s="246" t="s">
        <v>228</v>
      </c>
      <c r="AQ625" s="246"/>
      <c r="AR625" s="246"/>
      <c r="AS625" s="246"/>
      <c r="AT625" s="246"/>
      <c r="AU625" s="246"/>
      <c r="AV625" s="246"/>
      <c r="AW625" s="246"/>
      <c r="AX625" s="246"/>
      <c r="AY625" s="246"/>
      <c r="AZ625" s="246"/>
      <c r="BA625" s="246"/>
    </row>
    <row r="626" spans="1:53" x14ac:dyDescent="0.3">
      <c r="A626" s="246">
        <v>212384</v>
      </c>
      <c r="B626" s="246" t="s">
        <v>2163</v>
      </c>
      <c r="C626" s="246" t="s">
        <v>227</v>
      </c>
      <c r="D626" s="246" t="s">
        <v>229</v>
      </c>
      <c r="E626" s="246" t="s">
        <v>227</v>
      </c>
      <c r="F626" s="246" t="s">
        <v>227</v>
      </c>
      <c r="G626" s="246" t="s">
        <v>227</v>
      </c>
      <c r="H626" s="246" t="s">
        <v>229</v>
      </c>
      <c r="I626" s="246" t="s">
        <v>227</v>
      </c>
      <c r="J626" s="246" t="s">
        <v>229</v>
      </c>
      <c r="K626" s="246" t="s">
        <v>229</v>
      </c>
      <c r="L626" s="246" t="s">
        <v>229</v>
      </c>
      <c r="M626" s="246" t="s">
        <v>229</v>
      </c>
      <c r="N626" s="246" t="s">
        <v>229</v>
      </c>
      <c r="O626" s="246" t="s">
        <v>229</v>
      </c>
      <c r="P626" s="246" t="s">
        <v>227</v>
      </c>
      <c r="Q626" s="246" t="s">
        <v>229</v>
      </c>
      <c r="R626" s="246" t="s">
        <v>227</v>
      </c>
      <c r="S626" s="246" t="s">
        <v>227</v>
      </c>
      <c r="T626" s="246" t="s">
        <v>229</v>
      </c>
      <c r="U626" s="246" t="s">
        <v>229</v>
      </c>
      <c r="V626" s="246" t="s">
        <v>227</v>
      </c>
      <c r="W626" s="246" t="s">
        <v>227</v>
      </c>
      <c r="X626" s="246" t="s">
        <v>229</v>
      </c>
      <c r="Y626" s="246" t="s">
        <v>227</v>
      </c>
      <c r="Z626" s="246" t="s">
        <v>229</v>
      </c>
      <c r="AA626" s="246" t="s">
        <v>227</v>
      </c>
      <c r="AB626" s="246" t="s">
        <v>229</v>
      </c>
      <c r="AC626" s="246" t="s">
        <v>227</v>
      </c>
      <c r="AD626" s="246" t="s">
        <v>229</v>
      </c>
      <c r="AE626" s="246" t="s">
        <v>229</v>
      </c>
      <c r="AF626" s="246" t="s">
        <v>229</v>
      </c>
      <c r="AG626" s="246" t="s">
        <v>229</v>
      </c>
      <c r="AH626" s="246" t="s">
        <v>229</v>
      </c>
      <c r="AI626" s="246" t="s">
        <v>229</v>
      </c>
      <c r="AJ626" s="246" t="s">
        <v>229</v>
      </c>
      <c r="AK626" s="246" t="s">
        <v>229</v>
      </c>
      <c r="AL626" s="246" t="s">
        <v>228</v>
      </c>
      <c r="AM626" s="246" t="s">
        <v>228</v>
      </c>
      <c r="AN626" s="246" t="s">
        <v>228</v>
      </c>
      <c r="AO626" s="246" t="s">
        <v>228</v>
      </c>
      <c r="AP626" s="246" t="s">
        <v>228</v>
      </c>
      <c r="AQ626" s="246"/>
      <c r="AR626" s="246"/>
      <c r="AS626" s="246"/>
      <c r="AT626" s="246"/>
      <c r="AU626" s="246"/>
      <c r="AV626" s="246"/>
      <c r="AW626" s="246"/>
      <c r="AX626" s="246"/>
      <c r="AY626" s="246"/>
      <c r="AZ626" s="246"/>
      <c r="BA626" s="246"/>
    </row>
    <row r="627" spans="1:53" x14ac:dyDescent="0.3">
      <c r="A627" s="246">
        <v>212389</v>
      </c>
      <c r="B627" s="246" t="s">
        <v>2163</v>
      </c>
      <c r="C627" s="246" t="s">
        <v>229</v>
      </c>
      <c r="D627" s="246" t="s">
        <v>229</v>
      </c>
      <c r="E627" s="246" t="s">
        <v>229</v>
      </c>
      <c r="F627" s="246" t="s">
        <v>227</v>
      </c>
      <c r="G627" s="246" t="s">
        <v>227</v>
      </c>
      <c r="H627" s="246" t="s">
        <v>228</v>
      </c>
      <c r="I627" s="246" t="s">
        <v>229</v>
      </c>
      <c r="J627" s="246" t="s">
        <v>229</v>
      </c>
      <c r="K627" s="246" t="s">
        <v>229</v>
      </c>
      <c r="L627" s="246" t="s">
        <v>229</v>
      </c>
      <c r="M627" s="246" t="s">
        <v>227</v>
      </c>
      <c r="N627" s="246" t="s">
        <v>229</v>
      </c>
      <c r="O627" s="246" t="s">
        <v>229</v>
      </c>
      <c r="P627" s="246" t="s">
        <v>229</v>
      </c>
      <c r="Q627" s="246" t="s">
        <v>229</v>
      </c>
      <c r="R627" s="246" t="s">
        <v>229</v>
      </c>
      <c r="S627" s="246" t="s">
        <v>229</v>
      </c>
      <c r="T627" s="246" t="s">
        <v>229</v>
      </c>
      <c r="U627" s="246" t="s">
        <v>229</v>
      </c>
      <c r="V627" s="246" t="s">
        <v>229</v>
      </c>
      <c r="W627" s="246" t="s">
        <v>229</v>
      </c>
      <c r="X627" s="246" t="s">
        <v>227</v>
      </c>
      <c r="Y627" s="246" t="s">
        <v>227</v>
      </c>
      <c r="Z627" s="246" t="s">
        <v>227</v>
      </c>
      <c r="AA627" s="246" t="s">
        <v>227</v>
      </c>
      <c r="AB627" s="246" t="s">
        <v>229</v>
      </c>
      <c r="AC627" s="246" t="s">
        <v>229</v>
      </c>
      <c r="AD627" s="246" t="s">
        <v>229</v>
      </c>
      <c r="AE627" s="246" t="s">
        <v>227</v>
      </c>
      <c r="AF627" s="246" t="s">
        <v>227</v>
      </c>
      <c r="AG627" s="246" t="s">
        <v>229</v>
      </c>
      <c r="AH627" s="246" t="s">
        <v>229</v>
      </c>
      <c r="AI627" s="246" t="s">
        <v>229</v>
      </c>
      <c r="AJ627" s="246" t="s">
        <v>229</v>
      </c>
      <c r="AK627" s="246" t="s">
        <v>229</v>
      </c>
      <c r="AL627" s="246" t="s">
        <v>228</v>
      </c>
      <c r="AM627" s="246" t="s">
        <v>228</v>
      </c>
      <c r="AN627" s="246" t="s">
        <v>228</v>
      </c>
      <c r="AO627" s="246" t="s">
        <v>228</v>
      </c>
      <c r="AP627" s="246" t="s">
        <v>228</v>
      </c>
      <c r="AQ627" s="246"/>
      <c r="AR627" s="246"/>
      <c r="AS627" s="246"/>
      <c r="AT627" s="246"/>
      <c r="AU627" s="246"/>
      <c r="AV627" s="246"/>
      <c r="AW627" s="246"/>
      <c r="AX627" s="246"/>
      <c r="AY627" s="246"/>
      <c r="AZ627" s="246"/>
      <c r="BA627" s="246"/>
    </row>
    <row r="628" spans="1:53" x14ac:dyDescent="0.3">
      <c r="A628" s="246">
        <v>212401</v>
      </c>
      <c r="B628" s="246" t="s">
        <v>2163</v>
      </c>
      <c r="C628" s="246" t="s">
        <v>229</v>
      </c>
      <c r="D628" s="246" t="s">
        <v>229</v>
      </c>
      <c r="E628" s="246" t="s">
        <v>229</v>
      </c>
      <c r="F628" s="246" t="s">
        <v>227</v>
      </c>
      <c r="G628" s="246" t="s">
        <v>229</v>
      </c>
      <c r="H628" s="246" t="s">
        <v>229</v>
      </c>
      <c r="I628" s="246" t="s">
        <v>229</v>
      </c>
      <c r="J628" s="246" t="s">
        <v>227</v>
      </c>
      <c r="K628" s="246" t="s">
        <v>229</v>
      </c>
      <c r="L628" s="246" t="s">
        <v>227</v>
      </c>
      <c r="M628" s="246" t="s">
        <v>229</v>
      </c>
      <c r="N628" s="246" t="s">
        <v>229</v>
      </c>
      <c r="O628" s="246" t="s">
        <v>227</v>
      </c>
      <c r="P628" s="246" t="s">
        <v>227</v>
      </c>
      <c r="Q628" s="246" t="s">
        <v>229</v>
      </c>
      <c r="R628" s="246" t="s">
        <v>227</v>
      </c>
      <c r="S628" s="246" t="s">
        <v>227</v>
      </c>
      <c r="T628" s="246" t="s">
        <v>229</v>
      </c>
      <c r="U628" s="246" t="s">
        <v>229</v>
      </c>
      <c r="V628" s="246" t="s">
        <v>227</v>
      </c>
      <c r="W628" s="246" t="s">
        <v>229</v>
      </c>
      <c r="X628" s="246" t="s">
        <v>227</v>
      </c>
      <c r="Y628" s="246" t="s">
        <v>227</v>
      </c>
      <c r="Z628" s="246" t="s">
        <v>229</v>
      </c>
      <c r="AA628" s="246" t="s">
        <v>227</v>
      </c>
      <c r="AB628" s="246" t="s">
        <v>229</v>
      </c>
      <c r="AC628" s="246" t="s">
        <v>229</v>
      </c>
      <c r="AD628" s="246" t="s">
        <v>227</v>
      </c>
      <c r="AE628" s="246" t="s">
        <v>227</v>
      </c>
      <c r="AF628" s="246" t="s">
        <v>229</v>
      </c>
      <c r="AG628" s="246" t="s">
        <v>229</v>
      </c>
      <c r="AH628" s="246" t="s">
        <v>228</v>
      </c>
      <c r="AI628" s="246" t="s">
        <v>228</v>
      </c>
      <c r="AJ628" s="246" t="s">
        <v>229</v>
      </c>
      <c r="AK628" s="246" t="s">
        <v>228</v>
      </c>
      <c r="AL628" s="246" t="s">
        <v>228</v>
      </c>
      <c r="AM628" s="246" t="s">
        <v>228</v>
      </c>
      <c r="AN628" s="246" t="s">
        <v>228</v>
      </c>
      <c r="AO628" s="246" t="s">
        <v>228</v>
      </c>
      <c r="AP628" s="246" t="s">
        <v>228</v>
      </c>
      <c r="AQ628" s="246"/>
      <c r="AR628" s="246"/>
      <c r="AS628" s="246"/>
      <c r="AT628" s="246"/>
      <c r="AU628" s="246"/>
      <c r="AV628" s="246"/>
      <c r="AW628" s="246"/>
      <c r="AX628" s="246"/>
      <c r="AY628" s="246"/>
      <c r="AZ628" s="246"/>
      <c r="BA628" s="246"/>
    </row>
    <row r="629" spans="1:53" x14ac:dyDescent="0.3">
      <c r="A629" s="246">
        <v>212405</v>
      </c>
      <c r="B629" s="246" t="s">
        <v>2163</v>
      </c>
      <c r="C629" s="246" t="s">
        <v>229</v>
      </c>
      <c r="D629" s="246" t="s">
        <v>229</v>
      </c>
      <c r="E629" s="246" t="s">
        <v>227</v>
      </c>
      <c r="F629" s="246" t="s">
        <v>227</v>
      </c>
      <c r="G629" s="246" t="s">
        <v>227</v>
      </c>
      <c r="H629" s="246" t="s">
        <v>227</v>
      </c>
      <c r="I629" s="246" t="s">
        <v>229</v>
      </c>
      <c r="J629" s="246" t="s">
        <v>229</v>
      </c>
      <c r="K629" s="246" t="s">
        <v>229</v>
      </c>
      <c r="L629" s="246" t="s">
        <v>229</v>
      </c>
      <c r="M629" s="246" t="s">
        <v>229</v>
      </c>
      <c r="N629" s="246" t="s">
        <v>229</v>
      </c>
      <c r="O629" s="246" t="s">
        <v>229</v>
      </c>
      <c r="P629" s="246" t="s">
        <v>229</v>
      </c>
      <c r="Q629" s="246" t="s">
        <v>229</v>
      </c>
      <c r="R629" s="246" t="s">
        <v>229</v>
      </c>
      <c r="S629" s="246" t="s">
        <v>227</v>
      </c>
      <c r="T629" s="246" t="s">
        <v>229</v>
      </c>
      <c r="U629" s="246" t="s">
        <v>229</v>
      </c>
      <c r="V629" s="246" t="s">
        <v>227</v>
      </c>
      <c r="W629" s="246" t="s">
        <v>229</v>
      </c>
      <c r="X629" s="246" t="s">
        <v>229</v>
      </c>
      <c r="Y629" s="246" t="s">
        <v>229</v>
      </c>
      <c r="Z629" s="246" t="s">
        <v>229</v>
      </c>
      <c r="AA629" s="246" t="s">
        <v>227</v>
      </c>
      <c r="AB629" s="246" t="s">
        <v>229</v>
      </c>
      <c r="AC629" s="246" t="s">
        <v>229</v>
      </c>
      <c r="AD629" s="246" t="s">
        <v>229</v>
      </c>
      <c r="AE629" s="246" t="s">
        <v>229</v>
      </c>
      <c r="AF629" s="246" t="s">
        <v>229</v>
      </c>
      <c r="AG629" s="246" t="s">
        <v>227</v>
      </c>
      <c r="AH629" s="246" t="s">
        <v>229</v>
      </c>
      <c r="AI629" s="246" t="s">
        <v>227</v>
      </c>
      <c r="AJ629" s="246" t="s">
        <v>229</v>
      </c>
      <c r="AK629" s="246" t="s">
        <v>227</v>
      </c>
      <c r="AL629" s="246" t="s">
        <v>228</v>
      </c>
      <c r="AM629" s="246" t="s">
        <v>228</v>
      </c>
      <c r="AN629" s="246" t="s">
        <v>228</v>
      </c>
      <c r="AO629" s="246" t="s">
        <v>229</v>
      </c>
      <c r="AP629" s="246" t="s">
        <v>229</v>
      </c>
      <c r="AQ629" s="246"/>
      <c r="AR629" s="246"/>
      <c r="AS629" s="246"/>
      <c r="AT629" s="246"/>
      <c r="AU629" s="246"/>
      <c r="AV629" s="246"/>
      <c r="AW629" s="246"/>
      <c r="AX629" s="246"/>
      <c r="AY629" s="246"/>
      <c r="AZ629" s="246"/>
      <c r="BA629" s="246"/>
    </row>
    <row r="630" spans="1:53" x14ac:dyDescent="0.3">
      <c r="A630" s="246">
        <v>212422</v>
      </c>
      <c r="B630" s="246" t="s">
        <v>2163</v>
      </c>
      <c r="C630" s="246" t="s">
        <v>227</v>
      </c>
      <c r="D630" s="246" t="s">
        <v>227</v>
      </c>
      <c r="E630" s="246" t="s">
        <v>227</v>
      </c>
      <c r="F630" s="246" t="s">
        <v>227</v>
      </c>
      <c r="G630" s="246" t="s">
        <v>229</v>
      </c>
      <c r="H630" s="246" t="s">
        <v>227</v>
      </c>
      <c r="I630" s="246" t="s">
        <v>229</v>
      </c>
      <c r="J630" s="246" t="s">
        <v>229</v>
      </c>
      <c r="K630" s="246" t="s">
        <v>229</v>
      </c>
      <c r="L630" s="246" t="s">
        <v>227</v>
      </c>
      <c r="M630" s="246" t="s">
        <v>227</v>
      </c>
      <c r="N630" s="246" t="s">
        <v>229</v>
      </c>
      <c r="O630" s="246" t="s">
        <v>227</v>
      </c>
      <c r="P630" s="246" t="s">
        <v>229</v>
      </c>
      <c r="Q630" s="246" t="s">
        <v>229</v>
      </c>
      <c r="R630" s="246" t="s">
        <v>229</v>
      </c>
      <c r="S630" s="246" t="s">
        <v>229</v>
      </c>
      <c r="T630" s="246" t="s">
        <v>229</v>
      </c>
      <c r="U630" s="246" t="s">
        <v>229</v>
      </c>
      <c r="V630" s="246" t="s">
        <v>229</v>
      </c>
      <c r="W630" s="246" t="s">
        <v>229</v>
      </c>
      <c r="X630" s="246" t="s">
        <v>227</v>
      </c>
      <c r="Y630" s="246" t="s">
        <v>229</v>
      </c>
      <c r="Z630" s="246" t="s">
        <v>229</v>
      </c>
      <c r="AA630" s="246" t="s">
        <v>227</v>
      </c>
      <c r="AB630" s="246" t="s">
        <v>227</v>
      </c>
      <c r="AC630" s="246" t="s">
        <v>229</v>
      </c>
      <c r="AD630" s="246" t="s">
        <v>229</v>
      </c>
      <c r="AE630" s="246" t="s">
        <v>227</v>
      </c>
      <c r="AF630" s="246" t="s">
        <v>227</v>
      </c>
      <c r="AG630" s="246" t="s">
        <v>229</v>
      </c>
      <c r="AH630" s="246" t="s">
        <v>229</v>
      </c>
      <c r="AI630" s="246" t="s">
        <v>228</v>
      </c>
      <c r="AJ630" s="246" t="s">
        <v>229</v>
      </c>
      <c r="AK630" s="246" t="s">
        <v>229</v>
      </c>
      <c r="AL630" s="246" t="s">
        <v>228</v>
      </c>
      <c r="AM630" s="246" t="s">
        <v>228</v>
      </c>
      <c r="AN630" s="246" t="s">
        <v>228</v>
      </c>
      <c r="AO630" s="246" t="s">
        <v>228</v>
      </c>
      <c r="AP630" s="246" t="s">
        <v>228</v>
      </c>
      <c r="AQ630" s="246"/>
      <c r="AR630" s="246"/>
      <c r="AS630" s="246"/>
      <c r="AT630" s="246"/>
      <c r="AU630" s="246"/>
      <c r="AV630" s="246"/>
      <c r="AW630" s="246"/>
      <c r="AX630" s="246"/>
      <c r="AY630" s="246"/>
      <c r="AZ630" s="246"/>
      <c r="BA630" s="246"/>
    </row>
    <row r="631" spans="1:53" x14ac:dyDescent="0.3">
      <c r="A631" s="246">
        <v>212433</v>
      </c>
      <c r="B631" s="246" t="s">
        <v>2163</v>
      </c>
      <c r="C631" s="246" t="s">
        <v>227</v>
      </c>
      <c r="D631" s="246" t="s">
        <v>229</v>
      </c>
      <c r="E631" s="246" t="s">
        <v>229</v>
      </c>
      <c r="F631" s="246" t="s">
        <v>227</v>
      </c>
      <c r="G631" s="246" t="s">
        <v>227</v>
      </c>
      <c r="H631" s="246" t="s">
        <v>229</v>
      </c>
      <c r="I631" s="246" t="s">
        <v>227</v>
      </c>
      <c r="J631" s="246" t="s">
        <v>227</v>
      </c>
      <c r="K631" s="246" t="s">
        <v>227</v>
      </c>
      <c r="L631" s="246" t="s">
        <v>229</v>
      </c>
      <c r="M631" s="246" t="s">
        <v>229</v>
      </c>
      <c r="N631" s="246" t="s">
        <v>229</v>
      </c>
      <c r="O631" s="246" t="s">
        <v>229</v>
      </c>
      <c r="P631" s="246" t="s">
        <v>229</v>
      </c>
      <c r="Q631" s="246" t="s">
        <v>229</v>
      </c>
      <c r="R631" s="246" t="s">
        <v>229</v>
      </c>
      <c r="S631" s="246" t="s">
        <v>227</v>
      </c>
      <c r="T631" s="246" t="s">
        <v>229</v>
      </c>
      <c r="U631" s="246" t="s">
        <v>229</v>
      </c>
      <c r="V631" s="246" t="s">
        <v>229</v>
      </c>
      <c r="W631" s="246" t="s">
        <v>229</v>
      </c>
      <c r="X631" s="246" t="s">
        <v>229</v>
      </c>
      <c r="Y631" s="246" t="s">
        <v>229</v>
      </c>
      <c r="Z631" s="246" t="s">
        <v>227</v>
      </c>
      <c r="AA631" s="246" t="s">
        <v>227</v>
      </c>
      <c r="AB631" s="246" t="s">
        <v>229</v>
      </c>
      <c r="AC631" s="246" t="s">
        <v>229</v>
      </c>
      <c r="AD631" s="246" t="s">
        <v>227</v>
      </c>
      <c r="AE631" s="246" t="s">
        <v>229</v>
      </c>
      <c r="AF631" s="246" t="s">
        <v>229</v>
      </c>
      <c r="AG631" s="246" t="s">
        <v>228</v>
      </c>
      <c r="AH631" s="246" t="s">
        <v>229</v>
      </c>
      <c r="AI631" s="246" t="s">
        <v>228</v>
      </c>
      <c r="AJ631" s="246" t="s">
        <v>229</v>
      </c>
      <c r="AK631" s="246" t="s">
        <v>228</v>
      </c>
      <c r="AL631" s="246" t="s">
        <v>228</v>
      </c>
      <c r="AM631" s="246" t="s">
        <v>228</v>
      </c>
      <c r="AN631" s="246" t="s">
        <v>228</v>
      </c>
      <c r="AO631" s="246" t="s">
        <v>228</v>
      </c>
      <c r="AP631" s="246" t="s">
        <v>228</v>
      </c>
      <c r="AQ631" s="246"/>
      <c r="AR631" s="246"/>
      <c r="AS631" s="246"/>
      <c r="AT631" s="246"/>
      <c r="AU631" s="246"/>
      <c r="AV631" s="246"/>
      <c r="AW631" s="246"/>
      <c r="AX631" s="246"/>
      <c r="AY631" s="246"/>
      <c r="AZ631" s="246"/>
      <c r="BA631" s="246"/>
    </row>
    <row r="632" spans="1:53" x14ac:dyDescent="0.3">
      <c r="A632" s="246">
        <v>212434</v>
      </c>
      <c r="B632" s="246" t="s">
        <v>2163</v>
      </c>
      <c r="C632" s="246" t="s">
        <v>227</v>
      </c>
      <c r="D632" s="246" t="s">
        <v>229</v>
      </c>
      <c r="E632" s="246" t="s">
        <v>229</v>
      </c>
      <c r="F632" s="246" t="s">
        <v>227</v>
      </c>
      <c r="G632" s="246" t="s">
        <v>229</v>
      </c>
      <c r="H632" s="246" t="s">
        <v>229</v>
      </c>
      <c r="I632" s="246" t="s">
        <v>229</v>
      </c>
      <c r="J632" s="246" t="s">
        <v>227</v>
      </c>
      <c r="K632" s="246" t="s">
        <v>229</v>
      </c>
      <c r="L632" s="246" t="s">
        <v>227</v>
      </c>
      <c r="M632" s="246" t="s">
        <v>227</v>
      </c>
      <c r="N632" s="246" t="s">
        <v>229</v>
      </c>
      <c r="O632" s="246" t="s">
        <v>227</v>
      </c>
      <c r="P632" s="246" t="s">
        <v>227</v>
      </c>
      <c r="Q632" s="246" t="s">
        <v>229</v>
      </c>
      <c r="R632" s="246" t="s">
        <v>229</v>
      </c>
      <c r="S632" s="246" t="s">
        <v>229</v>
      </c>
      <c r="T632" s="246" t="s">
        <v>229</v>
      </c>
      <c r="U632" s="246" t="s">
        <v>229</v>
      </c>
      <c r="V632" s="246" t="s">
        <v>229</v>
      </c>
      <c r="W632" s="246" t="s">
        <v>229</v>
      </c>
      <c r="X632" s="246" t="s">
        <v>229</v>
      </c>
      <c r="Y632" s="246" t="s">
        <v>227</v>
      </c>
      <c r="Z632" s="246" t="s">
        <v>229</v>
      </c>
      <c r="AA632" s="246" t="s">
        <v>227</v>
      </c>
      <c r="AB632" s="246" t="s">
        <v>227</v>
      </c>
      <c r="AC632" s="246" t="s">
        <v>229</v>
      </c>
      <c r="AD632" s="246" t="s">
        <v>227</v>
      </c>
      <c r="AE632" s="246" t="s">
        <v>227</v>
      </c>
      <c r="AF632" s="246" t="s">
        <v>229</v>
      </c>
      <c r="AG632" s="246" t="s">
        <v>229</v>
      </c>
      <c r="AH632" s="246" t="s">
        <v>229</v>
      </c>
      <c r="AI632" s="246" t="s">
        <v>229</v>
      </c>
      <c r="AJ632" s="246" t="s">
        <v>227</v>
      </c>
      <c r="AK632" s="246" t="s">
        <v>229</v>
      </c>
      <c r="AL632" s="246" t="s">
        <v>229</v>
      </c>
      <c r="AM632" s="246" t="s">
        <v>229</v>
      </c>
      <c r="AN632" s="246" t="s">
        <v>229</v>
      </c>
      <c r="AO632" s="246" t="s">
        <v>229</v>
      </c>
      <c r="AP632" s="246" t="s">
        <v>229</v>
      </c>
      <c r="AQ632" s="246"/>
      <c r="AR632" s="246"/>
      <c r="AS632" s="246"/>
      <c r="AT632" s="246"/>
      <c r="AU632" s="246"/>
      <c r="AV632" s="246"/>
      <c r="AW632" s="246"/>
      <c r="AX632" s="246"/>
      <c r="AY632" s="246"/>
      <c r="AZ632" s="246"/>
      <c r="BA632" s="246"/>
    </row>
    <row r="633" spans="1:53" x14ac:dyDescent="0.3">
      <c r="A633" s="246">
        <v>212439</v>
      </c>
      <c r="B633" s="246" t="s">
        <v>2163</v>
      </c>
      <c r="C633" s="246" t="s">
        <v>229</v>
      </c>
      <c r="D633" s="246" t="s">
        <v>229</v>
      </c>
      <c r="E633" s="246" t="s">
        <v>229</v>
      </c>
      <c r="F633" s="246" t="s">
        <v>229</v>
      </c>
      <c r="G633" s="246" t="s">
        <v>227</v>
      </c>
      <c r="H633" s="246" t="s">
        <v>228</v>
      </c>
      <c r="I633" s="246" t="s">
        <v>229</v>
      </c>
      <c r="J633" s="246" t="s">
        <v>229</v>
      </c>
      <c r="K633" s="246" t="s">
        <v>229</v>
      </c>
      <c r="L633" s="246" t="s">
        <v>227</v>
      </c>
      <c r="M633" s="246" t="s">
        <v>227</v>
      </c>
      <c r="N633" s="246" t="s">
        <v>229</v>
      </c>
      <c r="O633" s="246" t="s">
        <v>229</v>
      </c>
      <c r="P633" s="246" t="s">
        <v>229</v>
      </c>
      <c r="Q633" s="246" t="s">
        <v>229</v>
      </c>
      <c r="R633" s="246" t="s">
        <v>229</v>
      </c>
      <c r="S633" s="246" t="s">
        <v>229</v>
      </c>
      <c r="T633" s="246" t="s">
        <v>229</v>
      </c>
      <c r="U633" s="246" t="s">
        <v>229</v>
      </c>
      <c r="V633" s="246" t="s">
        <v>229</v>
      </c>
      <c r="W633" s="246" t="s">
        <v>229</v>
      </c>
      <c r="X633" s="246" t="s">
        <v>229</v>
      </c>
      <c r="Y633" s="246" t="s">
        <v>227</v>
      </c>
      <c r="Z633" s="246" t="s">
        <v>229</v>
      </c>
      <c r="AA633" s="246" t="s">
        <v>227</v>
      </c>
      <c r="AB633" s="246" t="s">
        <v>229</v>
      </c>
      <c r="AC633" s="246" t="s">
        <v>229</v>
      </c>
      <c r="AD633" s="246" t="s">
        <v>229</v>
      </c>
      <c r="AE633" s="246" t="s">
        <v>229</v>
      </c>
      <c r="AF633" s="246" t="s">
        <v>228</v>
      </c>
      <c r="AG633" s="246" t="s">
        <v>229</v>
      </c>
      <c r="AH633" s="246" t="s">
        <v>229</v>
      </c>
      <c r="AI633" s="246" t="s">
        <v>229</v>
      </c>
      <c r="AJ633" s="246" t="s">
        <v>229</v>
      </c>
      <c r="AK633" s="246" t="s">
        <v>229</v>
      </c>
      <c r="AL633" s="246" t="s">
        <v>229</v>
      </c>
      <c r="AM633" s="246" t="s">
        <v>228</v>
      </c>
      <c r="AN633" s="246" t="s">
        <v>227</v>
      </c>
      <c r="AO633" s="246" t="s">
        <v>227</v>
      </c>
      <c r="AP633" s="246" t="s">
        <v>227</v>
      </c>
      <c r="AQ633" s="246"/>
      <c r="AR633" s="246"/>
      <c r="AS633" s="246"/>
      <c r="AT633" s="246"/>
      <c r="AU633" s="246"/>
      <c r="AV633" s="246"/>
      <c r="AW633" s="246"/>
      <c r="AX633" s="246"/>
      <c r="AY633" s="246"/>
      <c r="AZ633" s="246"/>
      <c r="BA633" s="246"/>
    </row>
    <row r="634" spans="1:53" x14ac:dyDescent="0.3">
      <c r="A634" s="246">
        <v>212471</v>
      </c>
      <c r="B634" s="246" t="s">
        <v>2163</v>
      </c>
      <c r="C634" s="246" t="s">
        <v>229</v>
      </c>
      <c r="D634" s="246" t="s">
        <v>229</v>
      </c>
      <c r="E634" s="246" t="s">
        <v>229</v>
      </c>
      <c r="F634" s="246" t="s">
        <v>227</v>
      </c>
      <c r="G634" s="246" t="s">
        <v>229</v>
      </c>
      <c r="H634" s="246" t="s">
        <v>227</v>
      </c>
      <c r="I634" s="246" t="s">
        <v>229</v>
      </c>
      <c r="J634" s="246" t="s">
        <v>229</v>
      </c>
      <c r="K634" s="246" t="s">
        <v>229</v>
      </c>
      <c r="L634" s="246" t="s">
        <v>227</v>
      </c>
      <c r="M634" s="246" t="s">
        <v>227</v>
      </c>
      <c r="N634" s="246" t="s">
        <v>229</v>
      </c>
      <c r="O634" s="246" t="s">
        <v>227</v>
      </c>
      <c r="P634" s="246" t="s">
        <v>229</v>
      </c>
      <c r="Q634" s="246" t="s">
        <v>227</v>
      </c>
      <c r="R634" s="246" t="s">
        <v>229</v>
      </c>
      <c r="S634" s="246" t="s">
        <v>229</v>
      </c>
      <c r="T634" s="246" t="s">
        <v>229</v>
      </c>
      <c r="U634" s="246" t="s">
        <v>229</v>
      </c>
      <c r="V634" s="246" t="s">
        <v>229</v>
      </c>
      <c r="W634" s="246" t="s">
        <v>229</v>
      </c>
      <c r="X634" s="246" t="s">
        <v>227</v>
      </c>
      <c r="Y634" s="246" t="s">
        <v>227</v>
      </c>
      <c r="Z634" s="246" t="s">
        <v>229</v>
      </c>
      <c r="AA634" s="246" t="s">
        <v>227</v>
      </c>
      <c r="AB634" s="246" t="s">
        <v>229</v>
      </c>
      <c r="AC634" s="246" t="s">
        <v>229</v>
      </c>
      <c r="AD634" s="246" t="s">
        <v>229</v>
      </c>
      <c r="AE634" s="246" t="s">
        <v>229</v>
      </c>
      <c r="AF634" s="246" t="s">
        <v>229</v>
      </c>
      <c r="AG634" s="246" t="s">
        <v>229</v>
      </c>
      <c r="AH634" s="246" t="s">
        <v>227</v>
      </c>
      <c r="AI634" s="246" t="s">
        <v>227</v>
      </c>
      <c r="AJ634" s="246" t="s">
        <v>229</v>
      </c>
      <c r="AK634" s="246" t="s">
        <v>227</v>
      </c>
      <c r="AL634" s="246" t="s">
        <v>229</v>
      </c>
      <c r="AM634" s="246" t="s">
        <v>229</v>
      </c>
      <c r="AN634" s="246" t="s">
        <v>227</v>
      </c>
      <c r="AO634" s="246" t="s">
        <v>227</v>
      </c>
      <c r="AP634" s="246" t="s">
        <v>229</v>
      </c>
      <c r="AQ634" s="246"/>
      <c r="AR634" s="246"/>
      <c r="AS634" s="246"/>
      <c r="AT634" s="246"/>
      <c r="AU634" s="246"/>
      <c r="AV634" s="246"/>
      <c r="AW634" s="246"/>
      <c r="AX634" s="246"/>
      <c r="AY634" s="246"/>
      <c r="AZ634" s="246"/>
      <c r="BA634" s="246"/>
    </row>
    <row r="635" spans="1:53" x14ac:dyDescent="0.3">
      <c r="A635" s="246">
        <v>212481</v>
      </c>
      <c r="B635" s="246" t="s">
        <v>2163</v>
      </c>
      <c r="C635" s="246" t="s">
        <v>227</v>
      </c>
      <c r="D635" s="246" t="s">
        <v>229</v>
      </c>
      <c r="E635" s="246" t="s">
        <v>227</v>
      </c>
      <c r="F635" s="246" t="s">
        <v>227</v>
      </c>
      <c r="G635" s="246" t="s">
        <v>227</v>
      </c>
      <c r="H635" s="246" t="s">
        <v>229</v>
      </c>
      <c r="I635" s="246" t="s">
        <v>227</v>
      </c>
      <c r="J635" s="246" t="s">
        <v>229</v>
      </c>
      <c r="K635" s="246" t="s">
        <v>227</v>
      </c>
      <c r="L635" s="246" t="s">
        <v>229</v>
      </c>
      <c r="M635" s="246" t="s">
        <v>227</v>
      </c>
      <c r="N635" s="246" t="s">
        <v>229</v>
      </c>
      <c r="O635" s="246" t="s">
        <v>229</v>
      </c>
      <c r="P635" s="246" t="s">
        <v>227</v>
      </c>
      <c r="Q635" s="246" t="s">
        <v>229</v>
      </c>
      <c r="R635" s="246" t="s">
        <v>227</v>
      </c>
      <c r="S635" s="246" t="s">
        <v>229</v>
      </c>
      <c r="T635" s="246" t="s">
        <v>229</v>
      </c>
      <c r="U635" s="246" t="s">
        <v>229</v>
      </c>
      <c r="V635" s="246" t="s">
        <v>229</v>
      </c>
      <c r="W635" s="246" t="s">
        <v>229</v>
      </c>
      <c r="X635" s="246" t="s">
        <v>229</v>
      </c>
      <c r="Y635" s="246" t="s">
        <v>229</v>
      </c>
      <c r="Z635" s="246" t="s">
        <v>229</v>
      </c>
      <c r="AA635" s="246" t="s">
        <v>227</v>
      </c>
      <c r="AB635" s="246" t="s">
        <v>229</v>
      </c>
      <c r="AC635" s="246" t="s">
        <v>229</v>
      </c>
      <c r="AD635" s="246" t="s">
        <v>229</v>
      </c>
      <c r="AE635" s="246" t="s">
        <v>229</v>
      </c>
      <c r="AF635" s="246" t="s">
        <v>228</v>
      </c>
      <c r="AG635" s="246" t="s">
        <v>227</v>
      </c>
      <c r="AH635" s="246" t="s">
        <v>229</v>
      </c>
      <c r="AI635" s="246" t="s">
        <v>227</v>
      </c>
      <c r="AJ635" s="246" t="s">
        <v>229</v>
      </c>
      <c r="AK635" s="246" t="s">
        <v>227</v>
      </c>
      <c r="AL635" s="246" t="s">
        <v>229</v>
      </c>
      <c r="AM635" s="246" t="s">
        <v>229</v>
      </c>
      <c r="AN635" s="246" t="s">
        <v>228</v>
      </c>
      <c r="AO635" s="246" t="s">
        <v>229</v>
      </c>
      <c r="AP635" s="246" t="s">
        <v>228</v>
      </c>
      <c r="AQ635" s="246"/>
      <c r="AR635" s="246"/>
      <c r="AS635" s="246"/>
      <c r="AT635" s="246"/>
      <c r="AU635" s="246"/>
      <c r="AV635" s="246"/>
      <c r="AW635" s="246"/>
      <c r="AX635" s="246"/>
      <c r="AY635" s="246"/>
      <c r="AZ635" s="246"/>
      <c r="BA635" s="246"/>
    </row>
    <row r="636" spans="1:53" x14ac:dyDescent="0.3">
      <c r="A636" s="246">
        <v>212492</v>
      </c>
      <c r="B636" s="246" t="s">
        <v>2163</v>
      </c>
      <c r="C636" s="246" t="s">
        <v>229</v>
      </c>
      <c r="D636" s="246" t="s">
        <v>227</v>
      </c>
      <c r="E636" s="246" t="s">
        <v>229</v>
      </c>
      <c r="F636" s="246" t="s">
        <v>227</v>
      </c>
      <c r="G636" s="246" t="s">
        <v>229</v>
      </c>
      <c r="H636" s="246" t="s">
        <v>229</v>
      </c>
      <c r="I636" s="246" t="s">
        <v>229</v>
      </c>
      <c r="J636" s="246" t="s">
        <v>229</v>
      </c>
      <c r="K636" s="246" t="s">
        <v>229</v>
      </c>
      <c r="L636" s="246" t="s">
        <v>229</v>
      </c>
      <c r="M636" s="246" t="s">
        <v>229</v>
      </c>
      <c r="N636" s="246" t="s">
        <v>229</v>
      </c>
      <c r="O636" s="246" t="s">
        <v>227</v>
      </c>
      <c r="P636" s="246" t="s">
        <v>227</v>
      </c>
      <c r="Q636" s="246" t="s">
        <v>227</v>
      </c>
      <c r="R636" s="246" t="s">
        <v>227</v>
      </c>
      <c r="S636" s="246" t="s">
        <v>229</v>
      </c>
      <c r="T636" s="246" t="s">
        <v>229</v>
      </c>
      <c r="U636" s="246" t="s">
        <v>229</v>
      </c>
      <c r="V636" s="246" t="s">
        <v>229</v>
      </c>
      <c r="W636" s="246" t="s">
        <v>227</v>
      </c>
      <c r="X636" s="246" t="s">
        <v>227</v>
      </c>
      <c r="Y636" s="246" t="s">
        <v>227</v>
      </c>
      <c r="Z636" s="246" t="s">
        <v>227</v>
      </c>
      <c r="AA636" s="246" t="s">
        <v>229</v>
      </c>
      <c r="AB636" s="246" t="s">
        <v>229</v>
      </c>
      <c r="AC636" s="246" t="s">
        <v>229</v>
      </c>
      <c r="AD636" s="246" t="s">
        <v>229</v>
      </c>
      <c r="AE636" s="246" t="s">
        <v>227</v>
      </c>
      <c r="AF636" s="246" t="s">
        <v>227</v>
      </c>
      <c r="AG636" s="246" t="s">
        <v>228</v>
      </c>
      <c r="AH636" s="246" t="s">
        <v>228</v>
      </c>
      <c r="AI636" s="246" t="s">
        <v>228</v>
      </c>
      <c r="AJ636" s="246" t="s">
        <v>228</v>
      </c>
      <c r="AK636" s="246" t="s">
        <v>228</v>
      </c>
      <c r="AL636" s="246" t="s">
        <v>228</v>
      </c>
      <c r="AM636" s="246" t="s">
        <v>228</v>
      </c>
      <c r="AN636" s="246" t="s">
        <v>228</v>
      </c>
      <c r="AO636" s="246" t="s">
        <v>228</v>
      </c>
      <c r="AP636" s="246" t="s">
        <v>228</v>
      </c>
      <c r="AQ636" s="246"/>
      <c r="AR636" s="246"/>
      <c r="AS636" s="246"/>
      <c r="AT636" s="246"/>
      <c r="AU636" s="246"/>
      <c r="AV636" s="246"/>
      <c r="AW636" s="246"/>
      <c r="AX636" s="246"/>
      <c r="AY636" s="246"/>
      <c r="AZ636" s="246"/>
      <c r="BA636" s="246"/>
    </row>
    <row r="637" spans="1:53" x14ac:dyDescent="0.3">
      <c r="A637" s="246">
        <v>212501</v>
      </c>
      <c r="B637" s="246" t="s">
        <v>2163</v>
      </c>
      <c r="C637" s="246" t="s">
        <v>227</v>
      </c>
      <c r="D637" s="246" t="s">
        <v>229</v>
      </c>
      <c r="E637" s="246" t="s">
        <v>229</v>
      </c>
      <c r="F637" s="246" t="s">
        <v>227</v>
      </c>
      <c r="G637" s="246" t="s">
        <v>227</v>
      </c>
      <c r="H637" s="246" t="s">
        <v>229</v>
      </c>
      <c r="I637" s="246" t="s">
        <v>229</v>
      </c>
      <c r="J637" s="246" t="s">
        <v>227</v>
      </c>
      <c r="K637" s="246" t="s">
        <v>229</v>
      </c>
      <c r="L637" s="246" t="s">
        <v>227</v>
      </c>
      <c r="M637" s="246" t="s">
        <v>229</v>
      </c>
      <c r="N637" s="246" t="s">
        <v>229</v>
      </c>
      <c r="O637" s="246" t="s">
        <v>229</v>
      </c>
      <c r="P637" s="246" t="s">
        <v>227</v>
      </c>
      <c r="Q637" s="246" t="s">
        <v>227</v>
      </c>
      <c r="R637" s="246" t="s">
        <v>229</v>
      </c>
      <c r="S637" s="246" t="s">
        <v>227</v>
      </c>
      <c r="T637" s="246" t="s">
        <v>229</v>
      </c>
      <c r="U637" s="246" t="s">
        <v>229</v>
      </c>
      <c r="V637" s="246" t="s">
        <v>227</v>
      </c>
      <c r="W637" s="246" t="s">
        <v>229</v>
      </c>
      <c r="X637" s="246" t="s">
        <v>229</v>
      </c>
      <c r="Y637" s="246" t="s">
        <v>228</v>
      </c>
      <c r="Z637" s="246" t="s">
        <v>229</v>
      </c>
      <c r="AA637" s="246" t="s">
        <v>227</v>
      </c>
      <c r="AB637" s="246" t="s">
        <v>227</v>
      </c>
      <c r="AC637" s="246" t="s">
        <v>229</v>
      </c>
      <c r="AD637" s="246" t="s">
        <v>227</v>
      </c>
      <c r="AE637" s="246" t="s">
        <v>229</v>
      </c>
      <c r="AF637" s="246" t="s">
        <v>227</v>
      </c>
      <c r="AG637" s="246" t="s">
        <v>229</v>
      </c>
      <c r="AH637" s="246" t="s">
        <v>229</v>
      </c>
      <c r="AI637" s="246" t="s">
        <v>229</v>
      </c>
      <c r="AJ637" s="246" t="s">
        <v>229</v>
      </c>
      <c r="AK637" s="246" t="s">
        <v>229</v>
      </c>
      <c r="AL637" s="246" t="s">
        <v>228</v>
      </c>
      <c r="AM637" s="246" t="s">
        <v>228</v>
      </c>
      <c r="AN637" s="246" t="s">
        <v>228</v>
      </c>
      <c r="AO637" s="246" t="s">
        <v>228</v>
      </c>
      <c r="AP637" s="246" t="s">
        <v>228</v>
      </c>
      <c r="AQ637" s="246"/>
      <c r="AR637" s="246"/>
      <c r="AS637" s="246"/>
      <c r="AT637" s="246"/>
      <c r="AU637" s="246"/>
      <c r="AV637" s="246"/>
      <c r="AW637" s="246"/>
      <c r="AX637" s="246"/>
      <c r="AY637" s="246"/>
      <c r="AZ637" s="246"/>
      <c r="BA637" s="246"/>
    </row>
    <row r="638" spans="1:53" x14ac:dyDescent="0.3">
      <c r="A638" s="246">
        <v>212518</v>
      </c>
      <c r="B638" s="246" t="s">
        <v>2163</v>
      </c>
      <c r="C638" s="246" t="s">
        <v>229</v>
      </c>
      <c r="D638" s="246" t="s">
        <v>227</v>
      </c>
      <c r="E638" s="246" t="s">
        <v>229</v>
      </c>
      <c r="F638" s="246" t="s">
        <v>227</v>
      </c>
      <c r="G638" s="246" t="s">
        <v>227</v>
      </c>
      <c r="H638" s="246" t="s">
        <v>229</v>
      </c>
      <c r="I638" s="246" t="s">
        <v>227</v>
      </c>
      <c r="J638" s="246" t="s">
        <v>227</v>
      </c>
      <c r="K638" s="246" t="s">
        <v>229</v>
      </c>
      <c r="L638" s="246" t="s">
        <v>227</v>
      </c>
      <c r="M638" s="246" t="s">
        <v>227</v>
      </c>
      <c r="N638" s="246" t="s">
        <v>229</v>
      </c>
      <c r="O638" s="246" t="s">
        <v>229</v>
      </c>
      <c r="P638" s="246" t="s">
        <v>227</v>
      </c>
      <c r="Q638" s="246" t="s">
        <v>227</v>
      </c>
      <c r="R638" s="246" t="s">
        <v>229</v>
      </c>
      <c r="S638" s="246" t="s">
        <v>229</v>
      </c>
      <c r="T638" s="246" t="s">
        <v>227</v>
      </c>
      <c r="U638" s="246" t="s">
        <v>229</v>
      </c>
      <c r="V638" s="246" t="s">
        <v>229</v>
      </c>
      <c r="W638" s="246" t="s">
        <v>229</v>
      </c>
      <c r="X638" s="246" t="s">
        <v>229</v>
      </c>
      <c r="Y638" s="246" t="s">
        <v>229</v>
      </c>
      <c r="Z638" s="246" t="s">
        <v>229</v>
      </c>
      <c r="AA638" s="246" t="s">
        <v>229</v>
      </c>
      <c r="AB638" s="246" t="s">
        <v>229</v>
      </c>
      <c r="AC638" s="246" t="s">
        <v>229</v>
      </c>
      <c r="AD638" s="246" t="s">
        <v>227</v>
      </c>
      <c r="AE638" s="246" t="s">
        <v>227</v>
      </c>
      <c r="AF638" s="246" t="s">
        <v>227</v>
      </c>
      <c r="AG638" s="246" t="s">
        <v>229</v>
      </c>
      <c r="AH638" s="246" t="s">
        <v>228</v>
      </c>
      <c r="AI638" s="246" t="s">
        <v>229</v>
      </c>
      <c r="AJ638" s="246" t="s">
        <v>229</v>
      </c>
      <c r="AK638" s="246" t="s">
        <v>227</v>
      </c>
      <c r="AL638" s="246" t="s">
        <v>228</v>
      </c>
      <c r="AM638" s="246" t="s">
        <v>228</v>
      </c>
      <c r="AN638" s="246" t="s">
        <v>228</v>
      </c>
      <c r="AO638" s="246" t="s">
        <v>228</v>
      </c>
      <c r="AP638" s="246" t="s">
        <v>229</v>
      </c>
      <c r="AQ638" s="246"/>
      <c r="AR638" s="246"/>
      <c r="AS638" s="246"/>
      <c r="AT638" s="246"/>
      <c r="AU638" s="246"/>
      <c r="AV638" s="246"/>
      <c r="AW638" s="246"/>
      <c r="AX638" s="246"/>
      <c r="AY638" s="246"/>
      <c r="AZ638" s="246"/>
      <c r="BA638" s="246"/>
    </row>
    <row r="639" spans="1:53" x14ac:dyDescent="0.3">
      <c r="A639" s="246">
        <v>212539</v>
      </c>
      <c r="B639" s="246" t="s">
        <v>2163</v>
      </c>
      <c r="C639" s="246" t="s">
        <v>227</v>
      </c>
      <c r="D639" s="246" t="s">
        <v>229</v>
      </c>
      <c r="E639" s="246" t="s">
        <v>229</v>
      </c>
      <c r="F639" s="246" t="s">
        <v>227</v>
      </c>
      <c r="G639" s="246" t="s">
        <v>227</v>
      </c>
      <c r="H639" s="246" t="s">
        <v>229</v>
      </c>
      <c r="I639" s="246" t="s">
        <v>227</v>
      </c>
      <c r="J639" s="246" t="s">
        <v>227</v>
      </c>
      <c r="K639" s="246" t="s">
        <v>229</v>
      </c>
      <c r="L639" s="246" t="s">
        <v>227</v>
      </c>
      <c r="M639" s="246" t="s">
        <v>229</v>
      </c>
      <c r="N639" s="246" t="s">
        <v>229</v>
      </c>
      <c r="O639" s="246" t="s">
        <v>229</v>
      </c>
      <c r="P639" s="246" t="s">
        <v>229</v>
      </c>
      <c r="Q639" s="246" t="s">
        <v>229</v>
      </c>
      <c r="R639" s="246" t="s">
        <v>229</v>
      </c>
      <c r="S639" s="246" t="s">
        <v>227</v>
      </c>
      <c r="T639" s="246" t="s">
        <v>229</v>
      </c>
      <c r="U639" s="246" t="s">
        <v>229</v>
      </c>
      <c r="V639" s="246" t="s">
        <v>229</v>
      </c>
      <c r="W639" s="246" t="s">
        <v>227</v>
      </c>
      <c r="X639" s="246" t="s">
        <v>227</v>
      </c>
      <c r="Y639" s="246" t="s">
        <v>229</v>
      </c>
      <c r="Z639" s="246" t="s">
        <v>229</v>
      </c>
      <c r="AA639" s="246" t="s">
        <v>227</v>
      </c>
      <c r="AB639" s="246" t="s">
        <v>229</v>
      </c>
      <c r="AC639" s="246" t="s">
        <v>229</v>
      </c>
      <c r="AD639" s="246" t="s">
        <v>229</v>
      </c>
      <c r="AE639" s="246" t="s">
        <v>229</v>
      </c>
      <c r="AF639" s="246" t="s">
        <v>227</v>
      </c>
      <c r="AG639" s="246" t="s">
        <v>229</v>
      </c>
      <c r="AH639" s="246" t="s">
        <v>229</v>
      </c>
      <c r="AI639" s="246" t="s">
        <v>227</v>
      </c>
      <c r="AJ639" s="246" t="s">
        <v>229</v>
      </c>
      <c r="AK639" s="246" t="s">
        <v>227</v>
      </c>
      <c r="AL639" s="246" t="s">
        <v>229</v>
      </c>
      <c r="AM639" s="246" t="s">
        <v>229</v>
      </c>
      <c r="AN639" s="246" t="s">
        <v>228</v>
      </c>
      <c r="AO639" s="246" t="s">
        <v>227</v>
      </c>
      <c r="AP639" s="246" t="s">
        <v>227</v>
      </c>
      <c r="AQ639" s="246"/>
      <c r="AR639" s="246"/>
      <c r="AS639" s="246"/>
      <c r="AT639" s="246"/>
      <c r="AU639" s="246"/>
      <c r="AV639" s="246"/>
      <c r="AW639" s="246"/>
      <c r="AX639" s="246"/>
      <c r="AY639" s="246"/>
      <c r="AZ639" s="246"/>
      <c r="BA639" s="246"/>
    </row>
    <row r="640" spans="1:53" x14ac:dyDescent="0.3">
      <c r="A640" s="246">
        <v>212541</v>
      </c>
      <c r="B640" s="246" t="s">
        <v>2163</v>
      </c>
      <c r="C640" s="246" t="s">
        <v>229</v>
      </c>
      <c r="D640" s="246" t="s">
        <v>229</v>
      </c>
      <c r="E640" s="246" t="s">
        <v>229</v>
      </c>
      <c r="F640" s="246" t="s">
        <v>227</v>
      </c>
      <c r="G640" s="246" t="s">
        <v>229</v>
      </c>
      <c r="H640" s="246" t="s">
        <v>229</v>
      </c>
      <c r="I640" s="246" t="s">
        <v>229</v>
      </c>
      <c r="J640" s="246" t="s">
        <v>229</v>
      </c>
      <c r="K640" s="246" t="s">
        <v>229</v>
      </c>
      <c r="L640" s="246" t="s">
        <v>229</v>
      </c>
      <c r="M640" s="246" t="s">
        <v>229</v>
      </c>
      <c r="N640" s="246" t="s">
        <v>229</v>
      </c>
      <c r="O640" s="246" t="s">
        <v>229</v>
      </c>
      <c r="P640" s="246" t="s">
        <v>229</v>
      </c>
      <c r="Q640" s="246" t="s">
        <v>229</v>
      </c>
      <c r="R640" s="246" t="s">
        <v>228</v>
      </c>
      <c r="S640" s="246" t="s">
        <v>229</v>
      </c>
      <c r="T640" s="246" t="s">
        <v>229</v>
      </c>
      <c r="U640" s="246" t="s">
        <v>229</v>
      </c>
      <c r="V640" s="246" t="s">
        <v>229</v>
      </c>
      <c r="W640" s="246" t="s">
        <v>229</v>
      </c>
      <c r="X640" s="246" t="s">
        <v>229</v>
      </c>
      <c r="Y640" s="246" t="s">
        <v>227</v>
      </c>
      <c r="Z640" s="246" t="s">
        <v>229</v>
      </c>
      <c r="AA640" s="246" t="s">
        <v>227</v>
      </c>
      <c r="AB640" s="246" t="s">
        <v>229</v>
      </c>
      <c r="AC640" s="246" t="s">
        <v>229</v>
      </c>
      <c r="AD640" s="246" t="s">
        <v>229</v>
      </c>
      <c r="AE640" s="246" t="s">
        <v>229</v>
      </c>
      <c r="AF640" s="246" t="s">
        <v>227</v>
      </c>
      <c r="AG640" s="246" t="s">
        <v>229</v>
      </c>
      <c r="AH640" s="246" t="s">
        <v>229</v>
      </c>
      <c r="AI640" s="246" t="s">
        <v>229</v>
      </c>
      <c r="AJ640" s="246" t="s">
        <v>229</v>
      </c>
      <c r="AK640" s="246" t="s">
        <v>229</v>
      </c>
      <c r="AL640" s="246" t="s">
        <v>228</v>
      </c>
      <c r="AM640" s="246" t="s">
        <v>228</v>
      </c>
      <c r="AN640" s="246" t="s">
        <v>228</v>
      </c>
      <c r="AO640" s="246" t="s">
        <v>229</v>
      </c>
      <c r="AP640" s="246" t="s">
        <v>228</v>
      </c>
      <c r="AQ640" s="246"/>
      <c r="AR640" s="246"/>
      <c r="AS640" s="246"/>
      <c r="AT640" s="246"/>
      <c r="AU640" s="246"/>
      <c r="AV640" s="246"/>
      <c r="AW640" s="246"/>
      <c r="AX640" s="246"/>
      <c r="AY640" s="246"/>
      <c r="AZ640" s="246"/>
      <c r="BA640" s="246"/>
    </row>
    <row r="641" spans="1:53" x14ac:dyDescent="0.3">
      <c r="A641" s="246">
        <v>212543</v>
      </c>
      <c r="B641" s="246" t="s">
        <v>2163</v>
      </c>
      <c r="C641" s="246" t="s">
        <v>229</v>
      </c>
      <c r="D641" s="246" t="s">
        <v>229</v>
      </c>
      <c r="E641" s="246" t="s">
        <v>229</v>
      </c>
      <c r="F641" s="246" t="s">
        <v>227</v>
      </c>
      <c r="G641" s="246" t="s">
        <v>229</v>
      </c>
      <c r="H641" s="246" t="s">
        <v>229</v>
      </c>
      <c r="I641" s="246" t="s">
        <v>229</v>
      </c>
      <c r="J641" s="246" t="s">
        <v>229</v>
      </c>
      <c r="K641" s="246" t="s">
        <v>229</v>
      </c>
      <c r="L641" s="246" t="s">
        <v>229</v>
      </c>
      <c r="M641" s="246" t="s">
        <v>229</v>
      </c>
      <c r="N641" s="246" t="s">
        <v>229</v>
      </c>
      <c r="O641" s="246" t="s">
        <v>229</v>
      </c>
      <c r="P641" s="246" t="s">
        <v>229</v>
      </c>
      <c r="Q641" s="246" t="s">
        <v>229</v>
      </c>
      <c r="R641" s="246" t="s">
        <v>229</v>
      </c>
      <c r="S641" s="246" t="s">
        <v>229</v>
      </c>
      <c r="T641" s="246" t="s">
        <v>229</v>
      </c>
      <c r="U641" s="246" t="s">
        <v>229</v>
      </c>
      <c r="V641" s="246" t="s">
        <v>229</v>
      </c>
      <c r="W641" s="246" t="s">
        <v>229</v>
      </c>
      <c r="X641" s="246" t="s">
        <v>229</v>
      </c>
      <c r="Y641" s="246" t="s">
        <v>229</v>
      </c>
      <c r="Z641" s="246" t="s">
        <v>229</v>
      </c>
      <c r="AA641" s="246" t="s">
        <v>229</v>
      </c>
      <c r="AB641" s="246" t="s">
        <v>229</v>
      </c>
      <c r="AC641" s="246" t="s">
        <v>229</v>
      </c>
      <c r="AD641" s="246" t="s">
        <v>227</v>
      </c>
      <c r="AE641" s="246" t="s">
        <v>229</v>
      </c>
      <c r="AF641" s="246" t="s">
        <v>229</v>
      </c>
      <c r="AG641" s="246" t="s">
        <v>229</v>
      </c>
      <c r="AH641" s="246" t="s">
        <v>229</v>
      </c>
      <c r="AI641" s="246" t="s">
        <v>227</v>
      </c>
      <c r="AJ641" s="246" t="s">
        <v>227</v>
      </c>
      <c r="AK641" s="246" t="s">
        <v>227</v>
      </c>
      <c r="AL641" s="246" t="s">
        <v>229</v>
      </c>
      <c r="AM641" s="246" t="s">
        <v>229</v>
      </c>
      <c r="AN641" s="246" t="s">
        <v>227</v>
      </c>
      <c r="AO641" s="246" t="s">
        <v>229</v>
      </c>
      <c r="AP641" s="246" t="s">
        <v>229</v>
      </c>
      <c r="AQ641" s="246"/>
      <c r="AR641" s="246"/>
      <c r="AS641" s="246"/>
      <c r="AT641" s="246"/>
      <c r="AU641" s="246"/>
      <c r="AV641" s="246"/>
      <c r="AW641" s="246"/>
      <c r="AX641" s="246"/>
      <c r="AY641" s="246"/>
      <c r="AZ641" s="246"/>
      <c r="BA641" s="246"/>
    </row>
    <row r="642" spans="1:53" x14ac:dyDescent="0.3">
      <c r="A642" s="246">
        <v>212545</v>
      </c>
      <c r="B642" s="246" t="s">
        <v>2163</v>
      </c>
      <c r="C642" s="246" t="s">
        <v>227</v>
      </c>
      <c r="D642" s="246" t="s">
        <v>229</v>
      </c>
      <c r="E642" s="246" t="s">
        <v>227</v>
      </c>
      <c r="F642" s="246" t="s">
        <v>227</v>
      </c>
      <c r="G642" s="246" t="s">
        <v>229</v>
      </c>
      <c r="H642" s="246" t="s">
        <v>227</v>
      </c>
      <c r="I642" s="246" t="s">
        <v>229</v>
      </c>
      <c r="J642" s="246" t="s">
        <v>229</v>
      </c>
      <c r="K642" s="246" t="s">
        <v>229</v>
      </c>
      <c r="L642" s="246" t="s">
        <v>229</v>
      </c>
      <c r="M642" s="246" t="s">
        <v>227</v>
      </c>
      <c r="N642" s="246" t="s">
        <v>229</v>
      </c>
      <c r="O642" s="246" t="s">
        <v>229</v>
      </c>
      <c r="P642" s="246" t="s">
        <v>227</v>
      </c>
      <c r="Q642" s="246" t="s">
        <v>227</v>
      </c>
      <c r="R642" s="246" t="s">
        <v>228</v>
      </c>
      <c r="S642" s="246" t="s">
        <v>229</v>
      </c>
      <c r="T642" s="246" t="s">
        <v>229</v>
      </c>
      <c r="U642" s="246" t="s">
        <v>229</v>
      </c>
      <c r="V642" s="246" t="s">
        <v>229</v>
      </c>
      <c r="W642" s="246" t="s">
        <v>229</v>
      </c>
      <c r="X642" s="246" t="s">
        <v>229</v>
      </c>
      <c r="Y642" s="246" t="s">
        <v>227</v>
      </c>
      <c r="Z642" s="246" t="s">
        <v>229</v>
      </c>
      <c r="AA642" s="246" t="s">
        <v>227</v>
      </c>
      <c r="AB642" s="246" t="s">
        <v>229</v>
      </c>
      <c r="AC642" s="246" t="s">
        <v>229</v>
      </c>
      <c r="AD642" s="246" t="s">
        <v>227</v>
      </c>
      <c r="AE642" s="246" t="s">
        <v>227</v>
      </c>
      <c r="AF642" s="246" t="s">
        <v>229</v>
      </c>
      <c r="AG642" s="246" t="s">
        <v>229</v>
      </c>
      <c r="AH642" s="246" t="s">
        <v>229</v>
      </c>
      <c r="AI642" s="246" t="s">
        <v>229</v>
      </c>
      <c r="AJ642" s="246" t="s">
        <v>228</v>
      </c>
      <c r="AK642" s="246" t="s">
        <v>229</v>
      </c>
      <c r="AL642" s="246" t="s">
        <v>228</v>
      </c>
      <c r="AM642" s="246" t="s">
        <v>228</v>
      </c>
      <c r="AN642" s="246" t="s">
        <v>228</v>
      </c>
      <c r="AO642" s="246" t="s">
        <v>228</v>
      </c>
      <c r="AP642" s="246" t="s">
        <v>228</v>
      </c>
      <c r="AQ642" s="246"/>
      <c r="AR642" s="246"/>
      <c r="AS642" s="246"/>
      <c r="AT642" s="246"/>
      <c r="AU642" s="246"/>
      <c r="AV642" s="246"/>
      <c r="AW642" s="246"/>
      <c r="AX642" s="246"/>
      <c r="AY642" s="246"/>
      <c r="AZ642" s="246"/>
      <c r="BA642" s="246"/>
    </row>
    <row r="643" spans="1:53" x14ac:dyDescent="0.3">
      <c r="A643" s="246">
        <v>212548</v>
      </c>
      <c r="B643" s="246" t="s">
        <v>2163</v>
      </c>
      <c r="C643" s="246" t="s">
        <v>229</v>
      </c>
      <c r="D643" s="246" t="s">
        <v>229</v>
      </c>
      <c r="E643" s="246" t="s">
        <v>229</v>
      </c>
      <c r="F643" s="246" t="s">
        <v>227</v>
      </c>
      <c r="G643" s="246" t="s">
        <v>229</v>
      </c>
      <c r="H643" s="246" t="s">
        <v>229</v>
      </c>
      <c r="I643" s="246" t="s">
        <v>229</v>
      </c>
      <c r="J643" s="246" t="s">
        <v>227</v>
      </c>
      <c r="K643" s="246" t="s">
        <v>229</v>
      </c>
      <c r="L643" s="246" t="s">
        <v>227</v>
      </c>
      <c r="M643" s="246" t="s">
        <v>229</v>
      </c>
      <c r="N643" s="246" t="s">
        <v>229</v>
      </c>
      <c r="O643" s="246" t="s">
        <v>229</v>
      </c>
      <c r="P643" s="246" t="s">
        <v>227</v>
      </c>
      <c r="Q643" s="246" t="s">
        <v>227</v>
      </c>
      <c r="R643" s="246" t="s">
        <v>229</v>
      </c>
      <c r="S643" s="246" t="s">
        <v>229</v>
      </c>
      <c r="T643" s="246" t="s">
        <v>229</v>
      </c>
      <c r="U643" s="246" t="s">
        <v>229</v>
      </c>
      <c r="V643" s="246" t="s">
        <v>229</v>
      </c>
      <c r="W643" s="246" t="s">
        <v>229</v>
      </c>
      <c r="X643" s="246" t="s">
        <v>229</v>
      </c>
      <c r="Y643" s="246" t="s">
        <v>227</v>
      </c>
      <c r="Z643" s="246" t="s">
        <v>227</v>
      </c>
      <c r="AA643" s="246" t="s">
        <v>227</v>
      </c>
      <c r="AB643" s="246" t="s">
        <v>229</v>
      </c>
      <c r="AC643" s="246" t="s">
        <v>229</v>
      </c>
      <c r="AD643" s="246" t="s">
        <v>227</v>
      </c>
      <c r="AE643" s="246" t="s">
        <v>227</v>
      </c>
      <c r="AF643" s="246" t="s">
        <v>229</v>
      </c>
      <c r="AG643" s="246" t="s">
        <v>229</v>
      </c>
      <c r="AH643" s="246" t="s">
        <v>227</v>
      </c>
      <c r="AI643" s="246" t="s">
        <v>229</v>
      </c>
      <c r="AJ643" s="246" t="s">
        <v>227</v>
      </c>
      <c r="AK643" s="246" t="s">
        <v>229</v>
      </c>
      <c r="AL643" s="246" t="s">
        <v>229</v>
      </c>
      <c r="AM643" s="246" t="s">
        <v>229</v>
      </c>
      <c r="AN643" s="246" t="s">
        <v>229</v>
      </c>
      <c r="AO643" s="246" t="s">
        <v>229</v>
      </c>
      <c r="AP643" s="246" t="s">
        <v>229</v>
      </c>
      <c r="AQ643" s="246"/>
      <c r="AR643" s="246"/>
      <c r="AS643" s="246"/>
      <c r="AT643" s="246"/>
      <c r="AU643" s="246"/>
      <c r="AV643" s="246"/>
      <c r="AW643" s="246"/>
      <c r="AX643" s="246"/>
      <c r="AY643" s="246"/>
      <c r="AZ643" s="246"/>
      <c r="BA643" s="246"/>
    </row>
    <row r="644" spans="1:53" x14ac:dyDescent="0.3">
      <c r="A644" s="246">
        <v>212571</v>
      </c>
      <c r="B644" s="246" t="s">
        <v>2163</v>
      </c>
      <c r="C644" s="246" t="s">
        <v>229</v>
      </c>
      <c r="D644" s="246" t="s">
        <v>229</v>
      </c>
      <c r="E644" s="246" t="s">
        <v>229</v>
      </c>
      <c r="F644" s="246" t="s">
        <v>227</v>
      </c>
      <c r="G644" s="246" t="s">
        <v>229</v>
      </c>
      <c r="H644" s="246" t="s">
        <v>229</v>
      </c>
      <c r="I644" s="246" t="s">
        <v>227</v>
      </c>
      <c r="J644" s="246" t="s">
        <v>229</v>
      </c>
      <c r="K644" s="246" t="s">
        <v>229</v>
      </c>
      <c r="L644" s="246" t="s">
        <v>229</v>
      </c>
      <c r="M644" s="246" t="s">
        <v>229</v>
      </c>
      <c r="N644" s="246" t="s">
        <v>227</v>
      </c>
      <c r="O644" s="246" t="s">
        <v>229</v>
      </c>
      <c r="P644" s="246" t="s">
        <v>229</v>
      </c>
      <c r="Q644" s="246" t="s">
        <v>229</v>
      </c>
      <c r="R644" s="246" t="s">
        <v>229</v>
      </c>
      <c r="S644" s="246" t="s">
        <v>229</v>
      </c>
      <c r="T644" s="246" t="s">
        <v>229</v>
      </c>
      <c r="U644" s="246" t="s">
        <v>229</v>
      </c>
      <c r="V644" s="246" t="s">
        <v>229</v>
      </c>
      <c r="W644" s="246" t="s">
        <v>229</v>
      </c>
      <c r="X644" s="246" t="s">
        <v>229</v>
      </c>
      <c r="Y644" s="246" t="s">
        <v>229</v>
      </c>
      <c r="Z644" s="246" t="s">
        <v>229</v>
      </c>
      <c r="AA644" s="246" t="s">
        <v>229</v>
      </c>
      <c r="AB644" s="246" t="s">
        <v>229</v>
      </c>
      <c r="AC644" s="246" t="s">
        <v>229</v>
      </c>
      <c r="AD644" s="246" t="s">
        <v>229</v>
      </c>
      <c r="AE644" s="246" t="s">
        <v>229</v>
      </c>
      <c r="AF644" s="246" t="s">
        <v>229</v>
      </c>
      <c r="AG644" s="246" t="s">
        <v>229</v>
      </c>
      <c r="AH644" s="246" t="s">
        <v>228</v>
      </c>
      <c r="AI644" s="246" t="s">
        <v>228</v>
      </c>
      <c r="AJ644" s="246" t="s">
        <v>229</v>
      </c>
      <c r="AK644" s="246" t="s">
        <v>228</v>
      </c>
      <c r="AL644" s="246" t="s">
        <v>228</v>
      </c>
      <c r="AM644" s="246" t="s">
        <v>228</v>
      </c>
      <c r="AN644" s="246" t="s">
        <v>228</v>
      </c>
      <c r="AO644" s="246" t="s">
        <v>228</v>
      </c>
      <c r="AP644" s="246" t="s">
        <v>228</v>
      </c>
      <c r="AQ644" s="246"/>
      <c r="AR644" s="246"/>
      <c r="AS644" s="246"/>
      <c r="AT644" s="246"/>
      <c r="AU644" s="246"/>
      <c r="AV644" s="246"/>
      <c r="AW644" s="246"/>
      <c r="AX644" s="246"/>
      <c r="AY644" s="246"/>
      <c r="AZ644" s="246"/>
      <c r="BA644" s="246"/>
    </row>
    <row r="645" spans="1:53" x14ac:dyDescent="0.3">
      <c r="A645" s="246">
        <v>212576</v>
      </c>
      <c r="B645" s="246" t="s">
        <v>2163</v>
      </c>
      <c r="C645" s="246" t="s">
        <v>229</v>
      </c>
      <c r="D645" s="246" t="s">
        <v>229</v>
      </c>
      <c r="E645" s="246" t="s">
        <v>229</v>
      </c>
      <c r="F645" s="246" t="s">
        <v>227</v>
      </c>
      <c r="G645" s="246" t="s">
        <v>227</v>
      </c>
      <c r="H645" s="246" t="s">
        <v>229</v>
      </c>
      <c r="I645" s="246" t="s">
        <v>229</v>
      </c>
      <c r="J645" s="246" t="s">
        <v>227</v>
      </c>
      <c r="K645" s="246" t="s">
        <v>229</v>
      </c>
      <c r="L645" s="246" t="s">
        <v>227</v>
      </c>
      <c r="M645" s="246" t="s">
        <v>229</v>
      </c>
      <c r="N645" s="246" t="s">
        <v>229</v>
      </c>
      <c r="O645" s="246" t="s">
        <v>229</v>
      </c>
      <c r="P645" s="246" t="s">
        <v>229</v>
      </c>
      <c r="Q645" s="246" t="s">
        <v>227</v>
      </c>
      <c r="R645" s="246" t="s">
        <v>229</v>
      </c>
      <c r="S645" s="246" t="s">
        <v>227</v>
      </c>
      <c r="T645" s="246" t="s">
        <v>229</v>
      </c>
      <c r="U645" s="246" t="s">
        <v>229</v>
      </c>
      <c r="V645" s="246" t="s">
        <v>229</v>
      </c>
      <c r="W645" s="246" t="s">
        <v>229</v>
      </c>
      <c r="X645" s="246" t="s">
        <v>229</v>
      </c>
      <c r="Y645" s="246" t="s">
        <v>227</v>
      </c>
      <c r="Z645" s="246" t="s">
        <v>227</v>
      </c>
      <c r="AA645" s="246" t="s">
        <v>227</v>
      </c>
      <c r="AB645" s="246" t="s">
        <v>227</v>
      </c>
      <c r="AC645" s="246" t="s">
        <v>229</v>
      </c>
      <c r="AD645" s="246" t="s">
        <v>227</v>
      </c>
      <c r="AE645" s="246" t="s">
        <v>227</v>
      </c>
      <c r="AF645" s="246" t="s">
        <v>229</v>
      </c>
      <c r="AG645" s="246" t="s">
        <v>228</v>
      </c>
      <c r="AH645" s="246" t="s">
        <v>229</v>
      </c>
      <c r="AI645" s="246" t="s">
        <v>228</v>
      </c>
      <c r="AJ645" s="246" t="s">
        <v>229</v>
      </c>
      <c r="AK645" s="246" t="s">
        <v>228</v>
      </c>
      <c r="AL645" s="246" t="s">
        <v>228</v>
      </c>
      <c r="AM645" s="246" t="s">
        <v>228</v>
      </c>
      <c r="AN645" s="246" t="s">
        <v>228</v>
      </c>
      <c r="AO645" s="246" t="s">
        <v>228</v>
      </c>
      <c r="AP645" s="246" t="s">
        <v>228</v>
      </c>
      <c r="AQ645" s="246"/>
      <c r="AR645" s="246"/>
      <c r="AS645" s="246"/>
      <c r="AT645" s="246"/>
      <c r="AU645" s="246"/>
      <c r="AV645" s="246"/>
      <c r="AW645" s="246"/>
      <c r="AX645" s="246"/>
      <c r="AY645" s="246"/>
      <c r="AZ645" s="246"/>
      <c r="BA645" s="246"/>
    </row>
    <row r="646" spans="1:53" x14ac:dyDescent="0.3">
      <c r="A646" s="246">
        <v>212608</v>
      </c>
      <c r="B646" s="246" t="s">
        <v>2163</v>
      </c>
      <c r="C646" s="246" t="s">
        <v>229</v>
      </c>
      <c r="D646" s="246" t="s">
        <v>229</v>
      </c>
      <c r="E646" s="246" t="s">
        <v>229</v>
      </c>
      <c r="F646" s="246" t="s">
        <v>229</v>
      </c>
      <c r="G646" s="246" t="s">
        <v>229</v>
      </c>
      <c r="H646" s="246" t="s">
        <v>229</v>
      </c>
      <c r="I646" s="246" t="s">
        <v>229</v>
      </c>
      <c r="J646" s="246" t="s">
        <v>229</v>
      </c>
      <c r="K646" s="246" t="s">
        <v>229</v>
      </c>
      <c r="L646" s="246" t="s">
        <v>229</v>
      </c>
      <c r="M646" s="246" t="s">
        <v>228</v>
      </c>
      <c r="N646" s="246" t="s">
        <v>229</v>
      </c>
      <c r="O646" s="246" t="s">
        <v>227</v>
      </c>
      <c r="P646" s="246" t="s">
        <v>229</v>
      </c>
      <c r="Q646" s="246" t="s">
        <v>229</v>
      </c>
      <c r="R646" s="246" t="s">
        <v>229</v>
      </c>
      <c r="S646" s="246" t="s">
        <v>229</v>
      </c>
      <c r="T646" s="246" t="s">
        <v>229</v>
      </c>
      <c r="U646" s="246" t="s">
        <v>229</v>
      </c>
      <c r="V646" s="246" t="s">
        <v>229</v>
      </c>
      <c r="W646" s="246" t="s">
        <v>227</v>
      </c>
      <c r="X646" s="246" t="s">
        <v>229</v>
      </c>
      <c r="Y646" s="246" t="s">
        <v>229</v>
      </c>
      <c r="Z646" s="246" t="s">
        <v>229</v>
      </c>
      <c r="AA646" s="246" t="s">
        <v>227</v>
      </c>
      <c r="AB646" s="246" t="s">
        <v>229</v>
      </c>
      <c r="AC646" s="246" t="s">
        <v>229</v>
      </c>
      <c r="AD646" s="246" t="s">
        <v>229</v>
      </c>
      <c r="AE646" s="246" t="s">
        <v>227</v>
      </c>
      <c r="AF646" s="246" t="s">
        <v>229</v>
      </c>
      <c r="AG646" s="246" t="s">
        <v>229</v>
      </c>
      <c r="AH646" s="246" t="s">
        <v>229</v>
      </c>
      <c r="AI646" s="246" t="s">
        <v>229</v>
      </c>
      <c r="AJ646" s="246" t="s">
        <v>229</v>
      </c>
      <c r="AK646" s="246" t="s">
        <v>229</v>
      </c>
      <c r="AL646" s="246" t="s">
        <v>229</v>
      </c>
      <c r="AM646" s="246" t="s">
        <v>229</v>
      </c>
      <c r="AN646" s="246" t="s">
        <v>228</v>
      </c>
      <c r="AO646" s="246" t="s">
        <v>228</v>
      </c>
      <c r="AP646" s="246" t="s">
        <v>229</v>
      </c>
      <c r="AQ646" s="246"/>
      <c r="AR646" s="246"/>
      <c r="AS646" s="246"/>
      <c r="AT646" s="246"/>
      <c r="AU646" s="246"/>
      <c r="AV646" s="246"/>
      <c r="AW646" s="246"/>
      <c r="AX646" s="246"/>
      <c r="AY646" s="246"/>
      <c r="AZ646" s="246"/>
      <c r="BA646" s="246"/>
    </row>
    <row r="647" spans="1:53" x14ac:dyDescent="0.3">
      <c r="A647" s="246">
        <v>212660</v>
      </c>
      <c r="B647" s="246" t="s">
        <v>2163</v>
      </c>
      <c r="C647" s="246" t="s">
        <v>227</v>
      </c>
      <c r="D647" s="246" t="s">
        <v>229</v>
      </c>
      <c r="E647" s="246" t="s">
        <v>229</v>
      </c>
      <c r="F647" s="246" t="s">
        <v>227</v>
      </c>
      <c r="G647" s="246" t="s">
        <v>229</v>
      </c>
      <c r="H647" s="246" t="s">
        <v>229</v>
      </c>
      <c r="I647" s="246" t="s">
        <v>229</v>
      </c>
      <c r="J647" s="246" t="s">
        <v>229</v>
      </c>
      <c r="K647" s="246" t="s">
        <v>229</v>
      </c>
      <c r="L647" s="246" t="s">
        <v>227</v>
      </c>
      <c r="M647" s="246" t="s">
        <v>229</v>
      </c>
      <c r="N647" s="246" t="s">
        <v>229</v>
      </c>
      <c r="O647" s="246" t="s">
        <v>229</v>
      </c>
      <c r="P647" s="246" t="s">
        <v>227</v>
      </c>
      <c r="Q647" s="246" t="s">
        <v>229</v>
      </c>
      <c r="R647" s="246" t="s">
        <v>229</v>
      </c>
      <c r="S647" s="246" t="s">
        <v>229</v>
      </c>
      <c r="T647" s="246" t="s">
        <v>229</v>
      </c>
      <c r="U647" s="246" t="s">
        <v>229</v>
      </c>
      <c r="V647" s="246" t="s">
        <v>229</v>
      </c>
      <c r="W647" s="246" t="s">
        <v>229</v>
      </c>
      <c r="X647" s="246" t="s">
        <v>229</v>
      </c>
      <c r="Y647" s="246" t="s">
        <v>228</v>
      </c>
      <c r="Z647" s="246" t="s">
        <v>229</v>
      </c>
      <c r="AA647" s="246" t="s">
        <v>227</v>
      </c>
      <c r="AB647" s="246" t="s">
        <v>229</v>
      </c>
      <c r="AC647" s="246" t="s">
        <v>229</v>
      </c>
      <c r="AD647" s="246" t="s">
        <v>229</v>
      </c>
      <c r="AE647" s="246" t="s">
        <v>227</v>
      </c>
      <c r="AF647" s="246" t="s">
        <v>229</v>
      </c>
      <c r="AG647" s="246" t="s">
        <v>229</v>
      </c>
      <c r="AH647" s="246" t="s">
        <v>227</v>
      </c>
      <c r="AI647" s="246" t="s">
        <v>227</v>
      </c>
      <c r="AJ647" s="246" t="s">
        <v>229</v>
      </c>
      <c r="AK647" s="246" t="s">
        <v>229</v>
      </c>
      <c r="AL647" s="246" t="s">
        <v>227</v>
      </c>
      <c r="AM647" s="246" t="s">
        <v>229</v>
      </c>
      <c r="AN647" s="246" t="s">
        <v>229</v>
      </c>
      <c r="AO647" s="246" t="s">
        <v>227</v>
      </c>
      <c r="AP647" s="246" t="s">
        <v>227</v>
      </c>
      <c r="AQ647" s="246"/>
      <c r="AR647" s="246"/>
      <c r="AS647" s="246"/>
      <c r="AT647" s="246"/>
      <c r="AU647" s="246"/>
      <c r="AV647" s="246"/>
      <c r="AW647" s="246"/>
      <c r="AX647" s="246"/>
      <c r="AY647" s="246"/>
      <c r="AZ647" s="246"/>
      <c r="BA647" s="246"/>
    </row>
    <row r="648" spans="1:53" x14ac:dyDescent="0.3">
      <c r="A648" s="246">
        <v>212676</v>
      </c>
      <c r="B648" s="246" t="s">
        <v>2163</v>
      </c>
      <c r="C648" s="246" t="s">
        <v>227</v>
      </c>
      <c r="D648" s="246" t="s">
        <v>229</v>
      </c>
      <c r="E648" s="246" t="s">
        <v>227</v>
      </c>
      <c r="F648" s="246" t="s">
        <v>227</v>
      </c>
      <c r="G648" s="246" t="s">
        <v>227</v>
      </c>
      <c r="H648" s="246" t="s">
        <v>229</v>
      </c>
      <c r="I648" s="246" t="s">
        <v>227</v>
      </c>
      <c r="J648" s="246" t="s">
        <v>227</v>
      </c>
      <c r="K648" s="246" t="s">
        <v>227</v>
      </c>
      <c r="L648" s="246" t="s">
        <v>227</v>
      </c>
      <c r="M648" s="246" t="s">
        <v>229</v>
      </c>
      <c r="N648" s="246" t="s">
        <v>229</v>
      </c>
      <c r="O648" s="246" t="s">
        <v>229</v>
      </c>
      <c r="P648" s="246" t="s">
        <v>229</v>
      </c>
      <c r="Q648" s="246" t="s">
        <v>229</v>
      </c>
      <c r="R648" s="246" t="s">
        <v>227</v>
      </c>
      <c r="S648" s="246" t="s">
        <v>227</v>
      </c>
      <c r="T648" s="246" t="s">
        <v>229</v>
      </c>
      <c r="U648" s="246" t="s">
        <v>229</v>
      </c>
      <c r="V648" s="246" t="s">
        <v>229</v>
      </c>
      <c r="W648" s="246" t="s">
        <v>229</v>
      </c>
      <c r="X648" s="246" t="s">
        <v>229</v>
      </c>
      <c r="Y648" s="246" t="s">
        <v>229</v>
      </c>
      <c r="Z648" s="246" t="s">
        <v>229</v>
      </c>
      <c r="AA648" s="246" t="s">
        <v>229</v>
      </c>
      <c r="AB648" s="246" t="s">
        <v>229</v>
      </c>
      <c r="AC648" s="246" t="s">
        <v>229</v>
      </c>
      <c r="AD648" s="246" t="s">
        <v>227</v>
      </c>
      <c r="AE648" s="246" t="s">
        <v>227</v>
      </c>
      <c r="AF648" s="246" t="s">
        <v>229</v>
      </c>
      <c r="AG648" s="246" t="s">
        <v>229</v>
      </c>
      <c r="AH648" s="246" t="s">
        <v>229</v>
      </c>
      <c r="AI648" s="246" t="s">
        <v>229</v>
      </c>
      <c r="AJ648" s="246" t="s">
        <v>229</v>
      </c>
      <c r="AK648" s="246" t="s">
        <v>229</v>
      </c>
      <c r="AL648" s="246" t="s">
        <v>228</v>
      </c>
      <c r="AM648" s="246" t="s">
        <v>228</v>
      </c>
      <c r="AN648" s="246" t="s">
        <v>228</v>
      </c>
      <c r="AO648" s="246" t="s">
        <v>228</v>
      </c>
      <c r="AP648" s="246" t="s">
        <v>228</v>
      </c>
      <c r="AQ648" s="246"/>
      <c r="AR648" s="246"/>
      <c r="AS648" s="246"/>
      <c r="AT648" s="246"/>
      <c r="AU648" s="246"/>
      <c r="AV648" s="246"/>
      <c r="AW648" s="246"/>
      <c r="AX648" s="246"/>
      <c r="AY648" s="246"/>
      <c r="AZ648" s="246"/>
      <c r="BA648" s="246"/>
    </row>
    <row r="649" spans="1:53" x14ac:dyDescent="0.3">
      <c r="A649" s="246">
        <v>212694</v>
      </c>
      <c r="B649" s="246" t="s">
        <v>2163</v>
      </c>
      <c r="C649" s="246" t="s">
        <v>229</v>
      </c>
      <c r="D649" s="246" t="s">
        <v>229</v>
      </c>
      <c r="E649" s="246" t="s">
        <v>229</v>
      </c>
      <c r="F649" s="246" t="s">
        <v>227</v>
      </c>
      <c r="G649" s="246" t="s">
        <v>229</v>
      </c>
      <c r="H649" s="246" t="s">
        <v>229</v>
      </c>
      <c r="I649" s="246" t="s">
        <v>229</v>
      </c>
      <c r="J649" s="246" t="s">
        <v>227</v>
      </c>
      <c r="K649" s="246" t="s">
        <v>229</v>
      </c>
      <c r="L649" s="246" t="s">
        <v>229</v>
      </c>
      <c r="M649" s="246" t="s">
        <v>227</v>
      </c>
      <c r="N649" s="246" t="s">
        <v>229</v>
      </c>
      <c r="O649" s="246" t="s">
        <v>229</v>
      </c>
      <c r="P649" s="246" t="s">
        <v>229</v>
      </c>
      <c r="Q649" s="246" t="s">
        <v>229</v>
      </c>
      <c r="R649" s="246" t="s">
        <v>229</v>
      </c>
      <c r="S649" s="246" t="s">
        <v>229</v>
      </c>
      <c r="T649" s="246" t="s">
        <v>229</v>
      </c>
      <c r="U649" s="246" t="s">
        <v>229</v>
      </c>
      <c r="V649" s="246" t="s">
        <v>229</v>
      </c>
      <c r="W649" s="246" t="s">
        <v>229</v>
      </c>
      <c r="X649" s="246" t="s">
        <v>229</v>
      </c>
      <c r="Y649" s="246" t="s">
        <v>227</v>
      </c>
      <c r="Z649" s="246" t="s">
        <v>227</v>
      </c>
      <c r="AA649" s="246" t="s">
        <v>227</v>
      </c>
      <c r="AB649" s="246" t="s">
        <v>229</v>
      </c>
      <c r="AC649" s="246" t="s">
        <v>229</v>
      </c>
      <c r="AD649" s="246" t="s">
        <v>229</v>
      </c>
      <c r="AE649" s="246" t="s">
        <v>227</v>
      </c>
      <c r="AF649" s="246" t="s">
        <v>227</v>
      </c>
      <c r="AG649" s="246" t="s">
        <v>228</v>
      </c>
      <c r="AH649" s="246" t="s">
        <v>229</v>
      </c>
      <c r="AI649" s="246" t="s">
        <v>229</v>
      </c>
      <c r="AJ649" s="246" t="s">
        <v>229</v>
      </c>
      <c r="AK649" s="246" t="s">
        <v>229</v>
      </c>
      <c r="AL649" s="246" t="s">
        <v>229</v>
      </c>
      <c r="AM649" s="246" t="s">
        <v>228</v>
      </c>
      <c r="AN649" s="246" t="s">
        <v>228</v>
      </c>
      <c r="AO649" s="246" t="s">
        <v>229</v>
      </c>
      <c r="AP649" s="246" t="s">
        <v>229</v>
      </c>
      <c r="AQ649" s="246"/>
      <c r="AR649" s="246"/>
      <c r="AS649" s="246"/>
      <c r="AT649" s="246"/>
      <c r="AU649" s="246"/>
      <c r="AV649" s="246"/>
      <c r="AW649" s="246"/>
      <c r="AX649" s="246"/>
      <c r="AY649" s="246"/>
      <c r="AZ649" s="246"/>
      <c r="BA649" s="246"/>
    </row>
    <row r="650" spans="1:53" x14ac:dyDescent="0.3">
      <c r="A650" s="246">
        <v>212700</v>
      </c>
      <c r="B650" s="246" t="s">
        <v>2163</v>
      </c>
      <c r="C650" s="246" t="s">
        <v>229</v>
      </c>
      <c r="D650" s="246" t="s">
        <v>229</v>
      </c>
      <c r="E650" s="246" t="s">
        <v>229</v>
      </c>
      <c r="F650" s="246" t="s">
        <v>227</v>
      </c>
      <c r="G650" s="246" t="s">
        <v>227</v>
      </c>
      <c r="H650" s="246" t="s">
        <v>229</v>
      </c>
      <c r="I650" s="246" t="s">
        <v>229</v>
      </c>
      <c r="J650" s="246" t="s">
        <v>229</v>
      </c>
      <c r="K650" s="246" t="s">
        <v>229</v>
      </c>
      <c r="L650" s="246" t="s">
        <v>227</v>
      </c>
      <c r="M650" s="246" t="s">
        <v>229</v>
      </c>
      <c r="N650" s="246" t="s">
        <v>229</v>
      </c>
      <c r="O650" s="246" t="s">
        <v>229</v>
      </c>
      <c r="P650" s="246" t="s">
        <v>229</v>
      </c>
      <c r="Q650" s="246" t="s">
        <v>229</v>
      </c>
      <c r="R650" s="246" t="s">
        <v>229</v>
      </c>
      <c r="S650" s="246" t="s">
        <v>229</v>
      </c>
      <c r="T650" s="246" t="s">
        <v>229</v>
      </c>
      <c r="U650" s="246" t="s">
        <v>229</v>
      </c>
      <c r="V650" s="246" t="s">
        <v>229</v>
      </c>
      <c r="W650" s="246" t="s">
        <v>229</v>
      </c>
      <c r="X650" s="246" t="s">
        <v>229</v>
      </c>
      <c r="Y650" s="246" t="s">
        <v>227</v>
      </c>
      <c r="Z650" s="246" t="s">
        <v>229</v>
      </c>
      <c r="AA650" s="246" t="s">
        <v>227</v>
      </c>
      <c r="AB650" s="246" t="s">
        <v>227</v>
      </c>
      <c r="AC650" s="246" t="s">
        <v>229</v>
      </c>
      <c r="AD650" s="246" t="s">
        <v>229</v>
      </c>
      <c r="AE650" s="246" t="s">
        <v>227</v>
      </c>
      <c r="AF650" s="246" t="s">
        <v>229</v>
      </c>
      <c r="AG650" s="246" t="s">
        <v>229</v>
      </c>
      <c r="AH650" s="246" t="s">
        <v>229</v>
      </c>
      <c r="AI650" s="246" t="s">
        <v>229</v>
      </c>
      <c r="AJ650" s="246" t="s">
        <v>228</v>
      </c>
      <c r="AK650" s="246" t="s">
        <v>229</v>
      </c>
      <c r="AL650" s="246" t="s">
        <v>228</v>
      </c>
      <c r="AM650" s="246" t="s">
        <v>228</v>
      </c>
      <c r="AN650" s="246" t="s">
        <v>228</v>
      </c>
      <c r="AO650" s="246" t="s">
        <v>228</v>
      </c>
      <c r="AP650" s="246" t="s">
        <v>228</v>
      </c>
      <c r="AQ650" s="246"/>
      <c r="AR650" s="246"/>
      <c r="AS650" s="246"/>
      <c r="AT650" s="246"/>
      <c r="AU650" s="246"/>
      <c r="AV650" s="246"/>
      <c r="AW650" s="246"/>
      <c r="AX650" s="246"/>
      <c r="AY650" s="246"/>
      <c r="AZ650" s="246"/>
      <c r="BA650" s="246"/>
    </row>
    <row r="651" spans="1:53" x14ac:dyDescent="0.3">
      <c r="A651" s="246">
        <v>212712</v>
      </c>
      <c r="B651" s="246" t="s">
        <v>2163</v>
      </c>
      <c r="C651" s="246" t="s">
        <v>229</v>
      </c>
      <c r="D651" s="246" t="s">
        <v>229</v>
      </c>
      <c r="E651" s="246" t="s">
        <v>229</v>
      </c>
      <c r="F651" s="246" t="s">
        <v>227</v>
      </c>
      <c r="G651" s="246" t="s">
        <v>229</v>
      </c>
      <c r="H651" s="246" t="s">
        <v>227</v>
      </c>
      <c r="I651" s="246" t="s">
        <v>227</v>
      </c>
      <c r="J651" s="246" t="s">
        <v>227</v>
      </c>
      <c r="K651" s="246" t="s">
        <v>227</v>
      </c>
      <c r="L651" s="246" t="s">
        <v>229</v>
      </c>
      <c r="M651" s="246" t="s">
        <v>229</v>
      </c>
      <c r="N651" s="246" t="s">
        <v>229</v>
      </c>
      <c r="O651" s="246" t="s">
        <v>229</v>
      </c>
      <c r="P651" s="246" t="s">
        <v>227</v>
      </c>
      <c r="Q651" s="246" t="s">
        <v>227</v>
      </c>
      <c r="R651" s="246" t="s">
        <v>229</v>
      </c>
      <c r="S651" s="246" t="s">
        <v>229</v>
      </c>
      <c r="T651" s="246" t="s">
        <v>229</v>
      </c>
      <c r="U651" s="246" t="s">
        <v>229</v>
      </c>
      <c r="V651" s="246" t="s">
        <v>229</v>
      </c>
      <c r="W651" s="246" t="s">
        <v>229</v>
      </c>
      <c r="X651" s="246" t="s">
        <v>229</v>
      </c>
      <c r="Y651" s="246" t="s">
        <v>227</v>
      </c>
      <c r="Z651" s="246" t="s">
        <v>229</v>
      </c>
      <c r="AA651" s="246" t="s">
        <v>227</v>
      </c>
      <c r="AB651" s="246" t="s">
        <v>229</v>
      </c>
      <c r="AC651" s="246" t="s">
        <v>229</v>
      </c>
      <c r="AD651" s="246" t="s">
        <v>227</v>
      </c>
      <c r="AE651" s="246" t="s">
        <v>227</v>
      </c>
      <c r="AF651" s="246" t="s">
        <v>227</v>
      </c>
      <c r="AG651" s="246" t="s">
        <v>229</v>
      </c>
      <c r="AH651" s="246" t="s">
        <v>228</v>
      </c>
      <c r="AI651" s="246" t="s">
        <v>229</v>
      </c>
      <c r="AJ651" s="246" t="s">
        <v>228</v>
      </c>
      <c r="AK651" s="246" t="s">
        <v>229</v>
      </c>
      <c r="AL651" s="246" t="s">
        <v>228</v>
      </c>
      <c r="AM651" s="246" t="s">
        <v>228</v>
      </c>
      <c r="AN651" s="246" t="s">
        <v>228</v>
      </c>
      <c r="AO651" s="246" t="s">
        <v>228</v>
      </c>
      <c r="AP651" s="246" t="s">
        <v>228</v>
      </c>
      <c r="AQ651" s="246"/>
      <c r="AR651" s="246"/>
      <c r="AS651" s="246"/>
      <c r="AT651" s="246"/>
      <c r="AU651" s="246"/>
      <c r="AV651" s="246"/>
      <c r="AW651" s="246"/>
      <c r="AX651" s="246"/>
      <c r="AY651" s="246"/>
      <c r="AZ651" s="246"/>
      <c r="BA651" s="246"/>
    </row>
    <row r="652" spans="1:53" x14ac:dyDescent="0.3">
      <c r="A652" s="246">
        <v>212715</v>
      </c>
      <c r="B652" s="246" t="s">
        <v>2163</v>
      </c>
      <c r="C652" s="246" t="s">
        <v>229</v>
      </c>
      <c r="D652" s="246" t="s">
        <v>229</v>
      </c>
      <c r="E652" s="246" t="s">
        <v>227</v>
      </c>
      <c r="F652" s="246" t="s">
        <v>227</v>
      </c>
      <c r="G652" s="246" t="s">
        <v>227</v>
      </c>
      <c r="H652" s="246" t="s">
        <v>229</v>
      </c>
      <c r="I652" s="246" t="s">
        <v>227</v>
      </c>
      <c r="J652" s="246" t="s">
        <v>227</v>
      </c>
      <c r="K652" s="246" t="s">
        <v>229</v>
      </c>
      <c r="L652" s="246" t="s">
        <v>229</v>
      </c>
      <c r="M652" s="246" t="s">
        <v>227</v>
      </c>
      <c r="N652" s="246" t="s">
        <v>229</v>
      </c>
      <c r="O652" s="246" t="s">
        <v>229</v>
      </c>
      <c r="P652" s="246" t="s">
        <v>229</v>
      </c>
      <c r="Q652" s="246" t="s">
        <v>229</v>
      </c>
      <c r="R652" s="246" t="s">
        <v>227</v>
      </c>
      <c r="S652" s="246" t="s">
        <v>229</v>
      </c>
      <c r="T652" s="246" t="s">
        <v>229</v>
      </c>
      <c r="U652" s="246" t="s">
        <v>229</v>
      </c>
      <c r="V652" s="246" t="s">
        <v>229</v>
      </c>
      <c r="W652" s="246" t="s">
        <v>229</v>
      </c>
      <c r="X652" s="246" t="s">
        <v>227</v>
      </c>
      <c r="Y652" s="246" t="s">
        <v>227</v>
      </c>
      <c r="Z652" s="246" t="s">
        <v>229</v>
      </c>
      <c r="AA652" s="246" t="s">
        <v>227</v>
      </c>
      <c r="AB652" s="246" t="s">
        <v>229</v>
      </c>
      <c r="AC652" s="246" t="s">
        <v>229</v>
      </c>
      <c r="AD652" s="246" t="s">
        <v>229</v>
      </c>
      <c r="AE652" s="246" t="s">
        <v>229</v>
      </c>
      <c r="AF652" s="246" t="s">
        <v>229</v>
      </c>
      <c r="AG652" s="246" t="s">
        <v>229</v>
      </c>
      <c r="AH652" s="246" t="s">
        <v>227</v>
      </c>
      <c r="AI652" s="246" t="s">
        <v>229</v>
      </c>
      <c r="AJ652" s="246" t="s">
        <v>229</v>
      </c>
      <c r="AK652" s="246" t="s">
        <v>229</v>
      </c>
      <c r="AL652" s="246" t="s">
        <v>227</v>
      </c>
      <c r="AM652" s="246" t="s">
        <v>227</v>
      </c>
      <c r="AN652" s="246" t="s">
        <v>227</v>
      </c>
      <c r="AO652" s="246" t="s">
        <v>227</v>
      </c>
      <c r="AP652" s="246" t="s">
        <v>227</v>
      </c>
      <c r="AQ652" s="246"/>
      <c r="AR652" s="246"/>
      <c r="AS652" s="246"/>
      <c r="AT652" s="246"/>
      <c r="AU652" s="246"/>
      <c r="AV652" s="246"/>
      <c r="AW652" s="246"/>
      <c r="AX652" s="246"/>
      <c r="AY652" s="246"/>
      <c r="AZ652" s="246"/>
      <c r="BA652" s="246"/>
    </row>
    <row r="653" spans="1:53" x14ac:dyDescent="0.3">
      <c r="A653" s="246">
        <v>212716</v>
      </c>
      <c r="B653" s="246" t="s">
        <v>2163</v>
      </c>
      <c r="C653" s="246" t="s">
        <v>229</v>
      </c>
      <c r="D653" s="246" t="s">
        <v>229</v>
      </c>
      <c r="E653" s="246" t="s">
        <v>229</v>
      </c>
      <c r="F653" s="246" t="s">
        <v>227</v>
      </c>
      <c r="G653" s="246" t="s">
        <v>229</v>
      </c>
      <c r="H653" s="246" t="s">
        <v>229</v>
      </c>
      <c r="I653" s="246" t="s">
        <v>229</v>
      </c>
      <c r="J653" s="246" t="s">
        <v>227</v>
      </c>
      <c r="K653" s="246" t="s">
        <v>229</v>
      </c>
      <c r="L653" s="246" t="s">
        <v>227</v>
      </c>
      <c r="M653" s="246" t="s">
        <v>229</v>
      </c>
      <c r="N653" s="246" t="s">
        <v>229</v>
      </c>
      <c r="O653" s="246" t="s">
        <v>229</v>
      </c>
      <c r="P653" s="246" t="s">
        <v>227</v>
      </c>
      <c r="Q653" s="246" t="s">
        <v>229</v>
      </c>
      <c r="R653" s="246" t="s">
        <v>228</v>
      </c>
      <c r="S653" s="246" t="s">
        <v>229</v>
      </c>
      <c r="T653" s="246" t="s">
        <v>227</v>
      </c>
      <c r="U653" s="246" t="s">
        <v>227</v>
      </c>
      <c r="V653" s="246" t="s">
        <v>227</v>
      </c>
      <c r="W653" s="246" t="s">
        <v>229</v>
      </c>
      <c r="X653" s="246" t="s">
        <v>229</v>
      </c>
      <c r="Y653" s="246" t="s">
        <v>227</v>
      </c>
      <c r="Z653" s="246" t="s">
        <v>229</v>
      </c>
      <c r="AA653" s="246" t="s">
        <v>229</v>
      </c>
      <c r="AB653" s="246" t="s">
        <v>229</v>
      </c>
      <c r="AC653" s="246" t="s">
        <v>227</v>
      </c>
      <c r="AD653" s="246" t="s">
        <v>229</v>
      </c>
      <c r="AE653" s="246" t="s">
        <v>229</v>
      </c>
      <c r="AF653" s="246" t="s">
        <v>229</v>
      </c>
      <c r="AG653" s="246" t="s">
        <v>229</v>
      </c>
      <c r="AH653" s="246" t="s">
        <v>229</v>
      </c>
      <c r="AI653" s="246" t="s">
        <v>229</v>
      </c>
      <c r="AJ653" s="246" t="s">
        <v>229</v>
      </c>
      <c r="AK653" s="246" t="s">
        <v>229</v>
      </c>
      <c r="AL653" s="246" t="s">
        <v>229</v>
      </c>
      <c r="AM653" s="246" t="s">
        <v>229</v>
      </c>
      <c r="AN653" s="246" t="s">
        <v>229</v>
      </c>
      <c r="AO653" s="246" t="s">
        <v>229</v>
      </c>
      <c r="AP653" s="246" t="s">
        <v>229</v>
      </c>
      <c r="AQ653" s="246"/>
      <c r="AR653" s="246"/>
      <c r="AS653" s="246"/>
      <c r="AT653" s="246"/>
      <c r="AU653" s="246"/>
      <c r="AV653" s="246"/>
      <c r="AW653" s="246"/>
      <c r="AX653" s="246"/>
      <c r="AY653" s="246"/>
      <c r="AZ653" s="246"/>
      <c r="BA653" s="246"/>
    </row>
    <row r="654" spans="1:53" x14ac:dyDescent="0.3">
      <c r="A654" s="246">
        <v>212723</v>
      </c>
      <c r="B654" s="246" t="s">
        <v>2163</v>
      </c>
      <c r="C654" s="246" t="s">
        <v>229</v>
      </c>
      <c r="D654" s="246" t="s">
        <v>229</v>
      </c>
      <c r="E654" s="246" t="s">
        <v>229</v>
      </c>
      <c r="F654" s="246" t="s">
        <v>227</v>
      </c>
      <c r="G654" s="246" t="s">
        <v>227</v>
      </c>
      <c r="H654" s="246" t="s">
        <v>227</v>
      </c>
      <c r="I654" s="246" t="s">
        <v>229</v>
      </c>
      <c r="J654" s="246" t="s">
        <v>227</v>
      </c>
      <c r="K654" s="246" t="s">
        <v>227</v>
      </c>
      <c r="L654" s="246" t="s">
        <v>229</v>
      </c>
      <c r="M654" s="246" t="s">
        <v>229</v>
      </c>
      <c r="N654" s="246" t="s">
        <v>229</v>
      </c>
      <c r="O654" s="246" t="s">
        <v>229</v>
      </c>
      <c r="P654" s="246" t="s">
        <v>229</v>
      </c>
      <c r="Q654" s="246" t="s">
        <v>229</v>
      </c>
      <c r="R654" s="246" t="s">
        <v>227</v>
      </c>
      <c r="S654" s="246" t="s">
        <v>229</v>
      </c>
      <c r="T654" s="246" t="s">
        <v>229</v>
      </c>
      <c r="U654" s="246" t="s">
        <v>229</v>
      </c>
      <c r="V654" s="246" t="s">
        <v>229</v>
      </c>
      <c r="W654" s="246" t="s">
        <v>229</v>
      </c>
      <c r="X654" s="246" t="s">
        <v>229</v>
      </c>
      <c r="Y654" s="246" t="s">
        <v>229</v>
      </c>
      <c r="Z654" s="246" t="s">
        <v>227</v>
      </c>
      <c r="AA654" s="246" t="s">
        <v>227</v>
      </c>
      <c r="AB654" s="246" t="s">
        <v>229</v>
      </c>
      <c r="AC654" s="246" t="s">
        <v>229</v>
      </c>
      <c r="AD654" s="246" t="s">
        <v>227</v>
      </c>
      <c r="AE654" s="246" t="s">
        <v>229</v>
      </c>
      <c r="AF654" s="246" t="s">
        <v>227</v>
      </c>
      <c r="AG654" s="246" t="s">
        <v>228</v>
      </c>
      <c r="AH654" s="246" t="s">
        <v>228</v>
      </c>
      <c r="AI654" s="246" t="s">
        <v>228</v>
      </c>
      <c r="AJ654" s="246" t="s">
        <v>228</v>
      </c>
      <c r="AK654" s="246" t="s">
        <v>228</v>
      </c>
      <c r="AL654" s="246" t="s">
        <v>228</v>
      </c>
      <c r="AM654" s="246" t="s">
        <v>228</v>
      </c>
      <c r="AN654" s="246" t="s">
        <v>228</v>
      </c>
      <c r="AO654" s="246" t="s">
        <v>228</v>
      </c>
      <c r="AP654" s="246" t="s">
        <v>228</v>
      </c>
      <c r="AQ654" s="246"/>
      <c r="AR654" s="246"/>
      <c r="AS654" s="246"/>
      <c r="AT654" s="246"/>
      <c r="AU654" s="246"/>
      <c r="AV654" s="246"/>
      <c r="AW654" s="246"/>
      <c r="AX654" s="246"/>
      <c r="AY654" s="246"/>
      <c r="AZ654" s="246"/>
      <c r="BA654" s="246"/>
    </row>
    <row r="655" spans="1:53" x14ac:dyDescent="0.3">
      <c r="A655" s="246">
        <v>212724</v>
      </c>
      <c r="B655" s="246" t="s">
        <v>2163</v>
      </c>
      <c r="C655" s="246" t="s">
        <v>227</v>
      </c>
      <c r="D655" s="246" t="s">
        <v>229</v>
      </c>
      <c r="E655" s="246" t="s">
        <v>229</v>
      </c>
      <c r="F655" s="246" t="s">
        <v>227</v>
      </c>
      <c r="G655" s="246" t="s">
        <v>227</v>
      </c>
      <c r="H655" s="246" t="s">
        <v>227</v>
      </c>
      <c r="I655" s="246" t="s">
        <v>229</v>
      </c>
      <c r="J655" s="246" t="s">
        <v>227</v>
      </c>
      <c r="K655" s="246" t="s">
        <v>229</v>
      </c>
      <c r="L655" s="246" t="s">
        <v>227</v>
      </c>
      <c r="M655" s="246" t="s">
        <v>229</v>
      </c>
      <c r="N655" s="246" t="s">
        <v>229</v>
      </c>
      <c r="O655" s="246" t="s">
        <v>229</v>
      </c>
      <c r="P655" s="246" t="s">
        <v>229</v>
      </c>
      <c r="Q655" s="246" t="s">
        <v>229</v>
      </c>
      <c r="R655" s="246" t="s">
        <v>229</v>
      </c>
      <c r="S655" s="246" t="s">
        <v>227</v>
      </c>
      <c r="T655" s="246" t="s">
        <v>229</v>
      </c>
      <c r="U655" s="246" t="s">
        <v>229</v>
      </c>
      <c r="V655" s="246" t="s">
        <v>227</v>
      </c>
      <c r="W655" s="246" t="s">
        <v>227</v>
      </c>
      <c r="X655" s="246" t="s">
        <v>229</v>
      </c>
      <c r="Y655" s="246" t="s">
        <v>227</v>
      </c>
      <c r="Z655" s="246" t="s">
        <v>229</v>
      </c>
      <c r="AA655" s="246" t="s">
        <v>227</v>
      </c>
      <c r="AB655" s="246" t="s">
        <v>227</v>
      </c>
      <c r="AC655" s="246" t="s">
        <v>229</v>
      </c>
      <c r="AD655" s="246" t="s">
        <v>229</v>
      </c>
      <c r="AE655" s="246" t="s">
        <v>229</v>
      </c>
      <c r="AF655" s="246" t="s">
        <v>229</v>
      </c>
      <c r="AG655" s="246" t="s">
        <v>229</v>
      </c>
      <c r="AH655" s="246" t="s">
        <v>229</v>
      </c>
      <c r="AI655" s="246" t="s">
        <v>227</v>
      </c>
      <c r="AJ655" s="246" t="s">
        <v>227</v>
      </c>
      <c r="AK655" s="246" t="s">
        <v>229</v>
      </c>
      <c r="AL655" s="246" t="s">
        <v>229</v>
      </c>
      <c r="AM655" s="246" t="s">
        <v>229</v>
      </c>
      <c r="AN655" s="246" t="s">
        <v>229</v>
      </c>
      <c r="AO655" s="246" t="s">
        <v>229</v>
      </c>
      <c r="AP655" s="246" t="s">
        <v>229</v>
      </c>
      <c r="AQ655" s="246"/>
      <c r="AR655" s="246"/>
      <c r="AS655" s="246"/>
      <c r="AT655" s="246"/>
      <c r="AU655" s="246"/>
      <c r="AV655" s="246"/>
      <c r="AW655" s="246"/>
      <c r="AX655" s="246"/>
      <c r="AY655" s="246"/>
      <c r="AZ655" s="246"/>
      <c r="BA655" s="246"/>
    </row>
    <row r="656" spans="1:53" x14ac:dyDescent="0.3">
      <c r="A656" s="246">
        <v>212734</v>
      </c>
      <c r="B656" s="246" t="s">
        <v>2163</v>
      </c>
      <c r="C656" s="246" t="s">
        <v>227</v>
      </c>
      <c r="D656" s="246" t="s">
        <v>229</v>
      </c>
      <c r="E656" s="246" t="s">
        <v>227</v>
      </c>
      <c r="F656" s="246" t="s">
        <v>227</v>
      </c>
      <c r="G656" s="246" t="s">
        <v>227</v>
      </c>
      <c r="H656" s="246" t="s">
        <v>227</v>
      </c>
      <c r="I656" s="246" t="s">
        <v>229</v>
      </c>
      <c r="J656" s="246" t="s">
        <v>227</v>
      </c>
      <c r="K656" s="246" t="s">
        <v>227</v>
      </c>
      <c r="L656" s="246" t="s">
        <v>227</v>
      </c>
      <c r="M656" s="246" t="s">
        <v>227</v>
      </c>
      <c r="N656" s="246" t="s">
        <v>229</v>
      </c>
      <c r="O656" s="246" t="s">
        <v>227</v>
      </c>
      <c r="P656" s="246" t="s">
        <v>227</v>
      </c>
      <c r="Q656" s="246" t="s">
        <v>228</v>
      </c>
      <c r="R656" s="246" t="s">
        <v>227</v>
      </c>
      <c r="S656" s="246" t="s">
        <v>227</v>
      </c>
      <c r="T656" s="246" t="s">
        <v>229</v>
      </c>
      <c r="U656" s="246" t="s">
        <v>229</v>
      </c>
      <c r="V656" s="246" t="s">
        <v>227</v>
      </c>
      <c r="W656" s="246" t="s">
        <v>229</v>
      </c>
      <c r="X656" s="246" t="s">
        <v>227</v>
      </c>
      <c r="Y656" s="246" t="s">
        <v>229</v>
      </c>
      <c r="Z656" s="246" t="s">
        <v>229</v>
      </c>
      <c r="AA656" s="246" t="s">
        <v>227</v>
      </c>
      <c r="AB656" s="246" t="s">
        <v>229</v>
      </c>
      <c r="AC656" s="246" t="s">
        <v>229</v>
      </c>
      <c r="AD656" s="246" t="s">
        <v>229</v>
      </c>
      <c r="AE656" s="246" t="s">
        <v>227</v>
      </c>
      <c r="AF656" s="246" t="s">
        <v>227</v>
      </c>
      <c r="AG656" s="246" t="s">
        <v>229</v>
      </c>
      <c r="AH656" s="246" t="s">
        <v>229</v>
      </c>
      <c r="AI656" s="246" t="s">
        <v>229</v>
      </c>
      <c r="AJ656" s="246" t="s">
        <v>229</v>
      </c>
      <c r="AK656" s="246" t="s">
        <v>229</v>
      </c>
      <c r="AL656" s="246" t="s">
        <v>228</v>
      </c>
      <c r="AM656" s="246" t="s">
        <v>228</v>
      </c>
      <c r="AN656" s="246" t="s">
        <v>228</v>
      </c>
      <c r="AO656" s="246" t="s">
        <v>228</v>
      </c>
      <c r="AP656" s="246" t="s">
        <v>228</v>
      </c>
      <c r="AQ656" s="246"/>
      <c r="AR656" s="246"/>
      <c r="AS656" s="246"/>
      <c r="AT656" s="246"/>
      <c r="AU656" s="246"/>
      <c r="AV656" s="246"/>
      <c r="AW656" s="246"/>
      <c r="AX656" s="246"/>
      <c r="AY656" s="246"/>
      <c r="AZ656" s="246"/>
      <c r="BA656" s="246"/>
    </row>
    <row r="657" spans="1:53" x14ac:dyDescent="0.3">
      <c r="A657" s="246">
        <v>212738</v>
      </c>
      <c r="B657" s="246" t="s">
        <v>2163</v>
      </c>
      <c r="C657" s="246" t="s">
        <v>227</v>
      </c>
      <c r="D657" s="246" t="s">
        <v>229</v>
      </c>
      <c r="E657" s="246" t="s">
        <v>229</v>
      </c>
      <c r="F657" s="246" t="s">
        <v>227</v>
      </c>
      <c r="G657" s="246" t="s">
        <v>227</v>
      </c>
      <c r="H657" s="246" t="s">
        <v>229</v>
      </c>
      <c r="I657" s="246" t="s">
        <v>227</v>
      </c>
      <c r="J657" s="246" t="s">
        <v>227</v>
      </c>
      <c r="K657" s="246" t="s">
        <v>229</v>
      </c>
      <c r="L657" s="246" t="s">
        <v>227</v>
      </c>
      <c r="M657" s="246" t="s">
        <v>227</v>
      </c>
      <c r="N657" s="246" t="s">
        <v>227</v>
      </c>
      <c r="O657" s="246" t="s">
        <v>229</v>
      </c>
      <c r="P657" s="246" t="s">
        <v>227</v>
      </c>
      <c r="Q657" s="246" t="s">
        <v>229</v>
      </c>
      <c r="R657" s="246" t="s">
        <v>227</v>
      </c>
      <c r="S657" s="246" t="s">
        <v>229</v>
      </c>
      <c r="T657" s="246" t="s">
        <v>229</v>
      </c>
      <c r="U657" s="246" t="s">
        <v>229</v>
      </c>
      <c r="V657" s="246" t="s">
        <v>229</v>
      </c>
      <c r="W657" s="246" t="s">
        <v>229</v>
      </c>
      <c r="X657" s="246" t="s">
        <v>229</v>
      </c>
      <c r="Y657" s="246" t="s">
        <v>227</v>
      </c>
      <c r="Z657" s="246" t="s">
        <v>229</v>
      </c>
      <c r="AA657" s="246" t="s">
        <v>227</v>
      </c>
      <c r="AB657" s="246" t="s">
        <v>227</v>
      </c>
      <c r="AC657" s="246" t="s">
        <v>229</v>
      </c>
      <c r="AD657" s="246" t="s">
        <v>227</v>
      </c>
      <c r="AE657" s="246" t="s">
        <v>227</v>
      </c>
      <c r="AF657" s="246" t="s">
        <v>229</v>
      </c>
      <c r="AG657" s="246" t="s">
        <v>228</v>
      </c>
      <c r="AH657" s="246" t="s">
        <v>228</v>
      </c>
      <c r="AI657" s="246" t="s">
        <v>228</v>
      </c>
      <c r="AJ657" s="246" t="s">
        <v>228</v>
      </c>
      <c r="AK657" s="246" t="s">
        <v>228</v>
      </c>
      <c r="AL657" s="246" t="s">
        <v>228</v>
      </c>
      <c r="AM657" s="246" t="s">
        <v>228</v>
      </c>
      <c r="AN657" s="246" t="s">
        <v>228</v>
      </c>
      <c r="AO657" s="246" t="s">
        <v>228</v>
      </c>
      <c r="AP657" s="246" t="s">
        <v>228</v>
      </c>
      <c r="AQ657" s="246"/>
      <c r="AR657" s="246"/>
      <c r="AS657" s="246"/>
      <c r="AT657" s="246"/>
      <c r="AU657" s="246"/>
      <c r="AV657" s="246"/>
      <c r="AW657" s="246"/>
      <c r="AX657" s="246"/>
      <c r="AY657" s="246"/>
      <c r="AZ657" s="246"/>
      <c r="BA657" s="246"/>
    </row>
    <row r="658" spans="1:53" x14ac:dyDescent="0.3">
      <c r="A658" s="246">
        <v>212739</v>
      </c>
      <c r="B658" s="246" t="s">
        <v>2163</v>
      </c>
      <c r="C658" s="246" t="s">
        <v>229</v>
      </c>
      <c r="D658" s="246" t="s">
        <v>229</v>
      </c>
      <c r="E658" s="246" t="s">
        <v>229</v>
      </c>
      <c r="F658" s="246" t="s">
        <v>227</v>
      </c>
      <c r="G658" s="246" t="s">
        <v>227</v>
      </c>
      <c r="H658" s="246" t="s">
        <v>229</v>
      </c>
      <c r="I658" s="246" t="s">
        <v>229</v>
      </c>
      <c r="J658" s="246" t="s">
        <v>227</v>
      </c>
      <c r="K658" s="246" t="s">
        <v>229</v>
      </c>
      <c r="L658" s="246" t="s">
        <v>227</v>
      </c>
      <c r="M658" s="246" t="s">
        <v>229</v>
      </c>
      <c r="N658" s="246" t="s">
        <v>229</v>
      </c>
      <c r="O658" s="246" t="s">
        <v>229</v>
      </c>
      <c r="P658" s="246" t="s">
        <v>229</v>
      </c>
      <c r="Q658" s="246" t="s">
        <v>229</v>
      </c>
      <c r="R658" s="246" t="s">
        <v>229</v>
      </c>
      <c r="S658" s="246" t="s">
        <v>227</v>
      </c>
      <c r="T658" s="246" t="s">
        <v>229</v>
      </c>
      <c r="U658" s="246" t="s">
        <v>229</v>
      </c>
      <c r="V658" s="246" t="s">
        <v>229</v>
      </c>
      <c r="W658" s="246" t="s">
        <v>229</v>
      </c>
      <c r="X658" s="246" t="s">
        <v>229</v>
      </c>
      <c r="Y658" s="246" t="s">
        <v>229</v>
      </c>
      <c r="Z658" s="246" t="s">
        <v>229</v>
      </c>
      <c r="AA658" s="246" t="s">
        <v>227</v>
      </c>
      <c r="AB658" s="246" t="s">
        <v>229</v>
      </c>
      <c r="AC658" s="246" t="s">
        <v>229</v>
      </c>
      <c r="AD658" s="246" t="s">
        <v>229</v>
      </c>
      <c r="AE658" s="246" t="s">
        <v>229</v>
      </c>
      <c r="AF658" s="246" t="s">
        <v>229</v>
      </c>
      <c r="AG658" s="246" t="s">
        <v>229</v>
      </c>
      <c r="AH658" s="246" t="s">
        <v>228</v>
      </c>
      <c r="AI658" s="246" t="s">
        <v>228</v>
      </c>
      <c r="AJ658" s="246" t="s">
        <v>227</v>
      </c>
      <c r="AK658" s="246" t="s">
        <v>228</v>
      </c>
      <c r="AL658" s="246" t="s">
        <v>228</v>
      </c>
      <c r="AM658" s="246" t="s">
        <v>228</v>
      </c>
      <c r="AN658" s="246" t="s">
        <v>228</v>
      </c>
      <c r="AO658" s="246" t="s">
        <v>229</v>
      </c>
      <c r="AP658" s="246" t="s">
        <v>227</v>
      </c>
      <c r="AQ658" s="246"/>
      <c r="AR658" s="246"/>
      <c r="AS658" s="246"/>
      <c r="AT658" s="246"/>
      <c r="AU658" s="246"/>
      <c r="AV658" s="246"/>
      <c r="AW658" s="246"/>
      <c r="AX658" s="246"/>
      <c r="AY658" s="246"/>
      <c r="AZ658" s="246"/>
      <c r="BA658" s="246"/>
    </row>
    <row r="659" spans="1:53" x14ac:dyDescent="0.3">
      <c r="A659" s="246">
        <v>212751</v>
      </c>
      <c r="B659" s="246" t="s">
        <v>2163</v>
      </c>
      <c r="C659" s="246" t="s">
        <v>229</v>
      </c>
      <c r="D659" s="246" t="s">
        <v>229</v>
      </c>
      <c r="E659" s="246" t="s">
        <v>227</v>
      </c>
      <c r="F659" s="246" t="s">
        <v>229</v>
      </c>
      <c r="G659" s="246" t="s">
        <v>229</v>
      </c>
      <c r="H659" s="246" t="s">
        <v>227</v>
      </c>
      <c r="I659" s="246" t="s">
        <v>229</v>
      </c>
      <c r="J659" s="246" t="s">
        <v>229</v>
      </c>
      <c r="K659" s="246" t="s">
        <v>229</v>
      </c>
      <c r="L659" s="246" t="s">
        <v>227</v>
      </c>
      <c r="M659" s="246" t="s">
        <v>227</v>
      </c>
      <c r="N659" s="246" t="s">
        <v>229</v>
      </c>
      <c r="O659" s="246" t="s">
        <v>229</v>
      </c>
      <c r="P659" s="246" t="s">
        <v>229</v>
      </c>
      <c r="Q659" s="246" t="s">
        <v>229</v>
      </c>
      <c r="R659" s="246" t="s">
        <v>229</v>
      </c>
      <c r="S659" s="246" t="s">
        <v>228</v>
      </c>
      <c r="T659" s="246" t="s">
        <v>229</v>
      </c>
      <c r="U659" s="246" t="s">
        <v>229</v>
      </c>
      <c r="V659" s="246" t="s">
        <v>229</v>
      </c>
      <c r="W659" s="246" t="s">
        <v>227</v>
      </c>
      <c r="X659" s="246" t="s">
        <v>229</v>
      </c>
      <c r="Y659" s="246" t="s">
        <v>227</v>
      </c>
      <c r="Z659" s="246" t="s">
        <v>229</v>
      </c>
      <c r="AA659" s="246" t="s">
        <v>229</v>
      </c>
      <c r="AB659" s="246" t="s">
        <v>229</v>
      </c>
      <c r="AC659" s="246" t="s">
        <v>229</v>
      </c>
      <c r="AD659" s="246" t="s">
        <v>229</v>
      </c>
      <c r="AE659" s="246" t="s">
        <v>227</v>
      </c>
      <c r="AF659" s="246" t="s">
        <v>229</v>
      </c>
      <c r="AG659" s="246" t="s">
        <v>229</v>
      </c>
      <c r="AH659" s="246" t="s">
        <v>228</v>
      </c>
      <c r="AI659" s="246" t="s">
        <v>228</v>
      </c>
      <c r="AJ659" s="246" t="s">
        <v>229</v>
      </c>
      <c r="AK659" s="246" t="s">
        <v>229</v>
      </c>
      <c r="AL659" s="246" t="s">
        <v>228</v>
      </c>
      <c r="AM659" s="246" t="s">
        <v>228</v>
      </c>
      <c r="AN659" s="246" t="s">
        <v>228</v>
      </c>
      <c r="AO659" s="246" t="s">
        <v>228</v>
      </c>
      <c r="AP659" s="246" t="s">
        <v>228</v>
      </c>
      <c r="AQ659" s="246"/>
      <c r="AR659" s="246"/>
      <c r="AS659" s="246"/>
      <c r="AT659" s="246"/>
      <c r="AU659" s="246"/>
      <c r="AV659" s="246"/>
      <c r="AW659" s="246"/>
      <c r="AX659" s="246"/>
      <c r="AY659" s="246"/>
      <c r="AZ659" s="246"/>
      <c r="BA659" s="246"/>
    </row>
    <row r="660" spans="1:53" x14ac:dyDescent="0.3">
      <c r="A660" s="246">
        <v>212752</v>
      </c>
      <c r="B660" s="246" t="s">
        <v>2163</v>
      </c>
      <c r="C660" s="246" t="s">
        <v>227</v>
      </c>
      <c r="D660" s="246" t="s">
        <v>229</v>
      </c>
      <c r="E660" s="246" t="s">
        <v>229</v>
      </c>
      <c r="F660" s="246" t="s">
        <v>227</v>
      </c>
      <c r="G660" s="246" t="s">
        <v>227</v>
      </c>
      <c r="H660" s="246" t="s">
        <v>229</v>
      </c>
      <c r="I660" s="246" t="s">
        <v>229</v>
      </c>
      <c r="J660" s="246" t="s">
        <v>227</v>
      </c>
      <c r="K660" s="246" t="s">
        <v>229</v>
      </c>
      <c r="L660" s="246" t="s">
        <v>229</v>
      </c>
      <c r="M660" s="246" t="s">
        <v>227</v>
      </c>
      <c r="N660" s="246" t="s">
        <v>229</v>
      </c>
      <c r="O660" s="246" t="s">
        <v>229</v>
      </c>
      <c r="P660" s="246" t="s">
        <v>229</v>
      </c>
      <c r="Q660" s="246" t="s">
        <v>229</v>
      </c>
      <c r="R660" s="246" t="s">
        <v>229</v>
      </c>
      <c r="S660" s="246" t="s">
        <v>229</v>
      </c>
      <c r="T660" s="246" t="s">
        <v>229</v>
      </c>
      <c r="U660" s="246" t="s">
        <v>229</v>
      </c>
      <c r="V660" s="246" t="s">
        <v>227</v>
      </c>
      <c r="W660" s="246" t="s">
        <v>229</v>
      </c>
      <c r="X660" s="246" t="s">
        <v>227</v>
      </c>
      <c r="Y660" s="246" t="s">
        <v>227</v>
      </c>
      <c r="Z660" s="246" t="s">
        <v>229</v>
      </c>
      <c r="AA660" s="246" t="s">
        <v>227</v>
      </c>
      <c r="AB660" s="246" t="s">
        <v>229</v>
      </c>
      <c r="AC660" s="246" t="s">
        <v>229</v>
      </c>
      <c r="AD660" s="246" t="s">
        <v>229</v>
      </c>
      <c r="AE660" s="246" t="s">
        <v>227</v>
      </c>
      <c r="AF660" s="246" t="s">
        <v>227</v>
      </c>
      <c r="AG660" s="246" t="s">
        <v>229</v>
      </c>
      <c r="AH660" s="246" t="s">
        <v>229</v>
      </c>
      <c r="AI660" s="246" t="s">
        <v>229</v>
      </c>
      <c r="AJ660" s="246" t="s">
        <v>229</v>
      </c>
      <c r="AK660" s="246" t="s">
        <v>227</v>
      </c>
      <c r="AL660" s="246" t="s">
        <v>229</v>
      </c>
      <c r="AM660" s="246" t="s">
        <v>229</v>
      </c>
      <c r="AN660" s="246" t="s">
        <v>229</v>
      </c>
      <c r="AO660" s="246" t="s">
        <v>229</v>
      </c>
      <c r="AP660" s="246" t="s">
        <v>229</v>
      </c>
      <c r="AQ660" s="246"/>
      <c r="AR660" s="246"/>
      <c r="AS660" s="246"/>
      <c r="AT660" s="246"/>
      <c r="AU660" s="246"/>
      <c r="AV660" s="246"/>
      <c r="AW660" s="246"/>
      <c r="AX660" s="246"/>
      <c r="AY660" s="246"/>
      <c r="AZ660" s="246"/>
      <c r="BA660" s="246"/>
    </row>
    <row r="661" spans="1:53" x14ac:dyDescent="0.3">
      <c r="A661" s="246">
        <v>212753</v>
      </c>
      <c r="B661" s="246" t="s">
        <v>2163</v>
      </c>
      <c r="C661" s="246" t="s">
        <v>228</v>
      </c>
      <c r="D661" s="246" t="s">
        <v>229</v>
      </c>
      <c r="E661" s="246" t="s">
        <v>229</v>
      </c>
      <c r="F661" s="246" t="s">
        <v>227</v>
      </c>
      <c r="G661" s="246" t="s">
        <v>229</v>
      </c>
      <c r="H661" s="246" t="s">
        <v>229</v>
      </c>
      <c r="I661" s="246" t="s">
        <v>229</v>
      </c>
      <c r="J661" s="246" t="s">
        <v>227</v>
      </c>
      <c r="K661" s="246" t="s">
        <v>229</v>
      </c>
      <c r="L661" s="246" t="s">
        <v>227</v>
      </c>
      <c r="M661" s="246" t="s">
        <v>227</v>
      </c>
      <c r="N661" s="246" t="s">
        <v>229</v>
      </c>
      <c r="O661" s="246" t="s">
        <v>229</v>
      </c>
      <c r="P661" s="246" t="s">
        <v>229</v>
      </c>
      <c r="Q661" s="246" t="s">
        <v>229</v>
      </c>
      <c r="R661" s="246" t="s">
        <v>229</v>
      </c>
      <c r="S661" s="246" t="s">
        <v>227</v>
      </c>
      <c r="T661" s="246" t="s">
        <v>229</v>
      </c>
      <c r="U661" s="246" t="s">
        <v>229</v>
      </c>
      <c r="V661" s="246" t="s">
        <v>229</v>
      </c>
      <c r="W661" s="246" t="s">
        <v>227</v>
      </c>
      <c r="X661" s="246" t="s">
        <v>229</v>
      </c>
      <c r="Y661" s="246" t="s">
        <v>229</v>
      </c>
      <c r="Z661" s="246" t="s">
        <v>227</v>
      </c>
      <c r="AA661" s="246" t="s">
        <v>227</v>
      </c>
      <c r="AB661" s="246" t="s">
        <v>229</v>
      </c>
      <c r="AC661" s="246" t="s">
        <v>229</v>
      </c>
      <c r="AD661" s="246" t="s">
        <v>229</v>
      </c>
      <c r="AE661" s="246" t="s">
        <v>229</v>
      </c>
      <c r="AF661" s="246" t="s">
        <v>229</v>
      </c>
      <c r="AG661" s="246" t="s">
        <v>229</v>
      </c>
      <c r="AH661" s="246" t="s">
        <v>229</v>
      </c>
      <c r="AI661" s="246" t="s">
        <v>229</v>
      </c>
      <c r="AJ661" s="246" t="s">
        <v>229</v>
      </c>
      <c r="AK661" s="246" t="s">
        <v>229</v>
      </c>
      <c r="AL661" s="246" t="s">
        <v>229</v>
      </c>
      <c r="AM661" s="246" t="s">
        <v>229</v>
      </c>
      <c r="AN661" s="246" t="s">
        <v>229</v>
      </c>
      <c r="AO661" s="246" t="s">
        <v>229</v>
      </c>
      <c r="AP661" s="246" t="s">
        <v>229</v>
      </c>
      <c r="AQ661" s="246"/>
      <c r="AR661" s="246"/>
      <c r="AS661" s="246"/>
      <c r="AT661" s="246"/>
      <c r="AU661" s="246"/>
      <c r="AV661" s="246"/>
      <c r="AW661" s="246"/>
      <c r="AX661" s="246"/>
      <c r="AY661" s="246"/>
      <c r="AZ661" s="246"/>
      <c r="BA661" s="246"/>
    </row>
    <row r="662" spans="1:53" x14ac:dyDescent="0.3">
      <c r="A662" s="246">
        <v>212763</v>
      </c>
      <c r="B662" s="246" t="s">
        <v>2163</v>
      </c>
      <c r="C662" s="246" t="s">
        <v>229</v>
      </c>
      <c r="D662" s="246" t="s">
        <v>229</v>
      </c>
      <c r="E662" s="246" t="s">
        <v>229</v>
      </c>
      <c r="F662" s="246" t="s">
        <v>229</v>
      </c>
      <c r="G662" s="246" t="s">
        <v>227</v>
      </c>
      <c r="H662" s="246" t="s">
        <v>227</v>
      </c>
      <c r="I662" s="246" t="s">
        <v>229</v>
      </c>
      <c r="J662" s="246" t="s">
        <v>229</v>
      </c>
      <c r="K662" s="246" t="s">
        <v>229</v>
      </c>
      <c r="L662" s="246" t="s">
        <v>229</v>
      </c>
      <c r="M662" s="246" t="s">
        <v>229</v>
      </c>
      <c r="N662" s="246" t="s">
        <v>229</v>
      </c>
      <c r="O662" s="246" t="s">
        <v>229</v>
      </c>
      <c r="P662" s="246" t="s">
        <v>227</v>
      </c>
      <c r="Q662" s="246" t="s">
        <v>229</v>
      </c>
      <c r="R662" s="246" t="s">
        <v>229</v>
      </c>
      <c r="S662" s="246" t="s">
        <v>229</v>
      </c>
      <c r="T662" s="246" t="s">
        <v>229</v>
      </c>
      <c r="U662" s="246" t="s">
        <v>229</v>
      </c>
      <c r="V662" s="246" t="s">
        <v>229</v>
      </c>
      <c r="W662" s="246" t="s">
        <v>229</v>
      </c>
      <c r="X662" s="246" t="s">
        <v>229</v>
      </c>
      <c r="Y662" s="246" t="s">
        <v>229</v>
      </c>
      <c r="Z662" s="246" t="s">
        <v>229</v>
      </c>
      <c r="AA662" s="246" t="s">
        <v>229</v>
      </c>
      <c r="AB662" s="246" t="s">
        <v>229</v>
      </c>
      <c r="AC662" s="246" t="s">
        <v>229</v>
      </c>
      <c r="AD662" s="246" t="s">
        <v>227</v>
      </c>
      <c r="AE662" s="246" t="s">
        <v>227</v>
      </c>
      <c r="AF662" s="246" t="s">
        <v>227</v>
      </c>
      <c r="AG662" s="246" t="s">
        <v>228</v>
      </c>
      <c r="AH662" s="246" t="s">
        <v>229</v>
      </c>
      <c r="AI662" s="246" t="s">
        <v>228</v>
      </c>
      <c r="AJ662" s="246" t="s">
        <v>229</v>
      </c>
      <c r="AK662" s="246" t="s">
        <v>229</v>
      </c>
      <c r="AL662" s="246" t="s">
        <v>229</v>
      </c>
      <c r="AM662" s="246" t="s">
        <v>229</v>
      </c>
      <c r="AN662" s="246" t="s">
        <v>229</v>
      </c>
      <c r="AO662" s="246" t="s">
        <v>229</v>
      </c>
      <c r="AP662" s="246" t="s">
        <v>229</v>
      </c>
      <c r="AQ662" s="246"/>
      <c r="AR662" s="246"/>
      <c r="AS662" s="246"/>
      <c r="AT662" s="246"/>
      <c r="AU662" s="246"/>
      <c r="AV662" s="246"/>
      <c r="AW662" s="246"/>
      <c r="AX662" s="246"/>
      <c r="AY662" s="246"/>
      <c r="AZ662" s="246"/>
      <c r="BA662" s="246"/>
    </row>
    <row r="663" spans="1:53" x14ac:dyDescent="0.3">
      <c r="A663" s="246">
        <v>212764</v>
      </c>
      <c r="B663" s="246" t="s">
        <v>2163</v>
      </c>
      <c r="C663" s="246" t="s">
        <v>227</v>
      </c>
      <c r="D663" s="246" t="s">
        <v>229</v>
      </c>
      <c r="E663" s="246" t="s">
        <v>229</v>
      </c>
      <c r="F663" s="246" t="s">
        <v>227</v>
      </c>
      <c r="G663" s="246" t="s">
        <v>227</v>
      </c>
      <c r="H663" s="246" t="s">
        <v>227</v>
      </c>
      <c r="I663" s="246" t="s">
        <v>229</v>
      </c>
      <c r="J663" s="246" t="s">
        <v>227</v>
      </c>
      <c r="K663" s="246" t="s">
        <v>229</v>
      </c>
      <c r="L663" s="246" t="s">
        <v>229</v>
      </c>
      <c r="M663" s="246" t="s">
        <v>227</v>
      </c>
      <c r="N663" s="246" t="s">
        <v>229</v>
      </c>
      <c r="O663" s="246" t="s">
        <v>227</v>
      </c>
      <c r="P663" s="246" t="s">
        <v>227</v>
      </c>
      <c r="Q663" s="246" t="s">
        <v>229</v>
      </c>
      <c r="R663" s="246" t="s">
        <v>229</v>
      </c>
      <c r="S663" s="246" t="s">
        <v>227</v>
      </c>
      <c r="T663" s="246" t="s">
        <v>229</v>
      </c>
      <c r="U663" s="246" t="s">
        <v>229</v>
      </c>
      <c r="V663" s="246" t="s">
        <v>229</v>
      </c>
      <c r="W663" s="246" t="s">
        <v>229</v>
      </c>
      <c r="X663" s="246" t="s">
        <v>229</v>
      </c>
      <c r="Y663" s="246" t="s">
        <v>227</v>
      </c>
      <c r="Z663" s="246" t="s">
        <v>229</v>
      </c>
      <c r="AA663" s="246" t="s">
        <v>227</v>
      </c>
      <c r="AB663" s="246" t="s">
        <v>229</v>
      </c>
      <c r="AC663" s="246" t="s">
        <v>229</v>
      </c>
      <c r="AD663" s="246" t="s">
        <v>227</v>
      </c>
      <c r="AE663" s="246" t="s">
        <v>227</v>
      </c>
      <c r="AF663" s="246" t="s">
        <v>229</v>
      </c>
      <c r="AG663" s="246" t="s">
        <v>227</v>
      </c>
      <c r="AH663" s="246" t="s">
        <v>229</v>
      </c>
      <c r="AI663" s="246" t="s">
        <v>229</v>
      </c>
      <c r="AJ663" s="246" t="s">
        <v>229</v>
      </c>
      <c r="AK663" s="246" t="s">
        <v>227</v>
      </c>
      <c r="AL663" s="246" t="s">
        <v>229</v>
      </c>
      <c r="AM663" s="246" t="s">
        <v>229</v>
      </c>
      <c r="AN663" s="246" t="s">
        <v>228</v>
      </c>
      <c r="AO663" s="246" t="s">
        <v>229</v>
      </c>
      <c r="AP663" s="246" t="s">
        <v>229</v>
      </c>
      <c r="AQ663" s="246"/>
      <c r="AR663" s="246"/>
      <c r="AS663" s="246"/>
      <c r="AT663" s="246"/>
      <c r="AU663" s="246"/>
      <c r="AV663" s="246"/>
      <c r="AW663" s="246"/>
      <c r="AX663" s="246"/>
      <c r="AY663" s="246"/>
      <c r="AZ663" s="246"/>
      <c r="BA663" s="246"/>
    </row>
    <row r="664" spans="1:53" x14ac:dyDescent="0.3">
      <c r="A664" s="246">
        <v>212766</v>
      </c>
      <c r="B664" s="246" t="s">
        <v>2163</v>
      </c>
      <c r="C664" s="246" t="s">
        <v>229</v>
      </c>
      <c r="D664" s="246" t="s">
        <v>229</v>
      </c>
      <c r="E664" s="246" t="s">
        <v>229</v>
      </c>
      <c r="F664" s="246" t="s">
        <v>227</v>
      </c>
      <c r="G664" s="246" t="s">
        <v>227</v>
      </c>
      <c r="H664" s="246" t="s">
        <v>227</v>
      </c>
      <c r="I664" s="246" t="s">
        <v>229</v>
      </c>
      <c r="J664" s="246" t="s">
        <v>227</v>
      </c>
      <c r="K664" s="246" t="s">
        <v>229</v>
      </c>
      <c r="L664" s="246" t="s">
        <v>229</v>
      </c>
      <c r="M664" s="246" t="s">
        <v>227</v>
      </c>
      <c r="N664" s="246" t="s">
        <v>227</v>
      </c>
      <c r="O664" s="246" t="s">
        <v>227</v>
      </c>
      <c r="P664" s="246" t="s">
        <v>227</v>
      </c>
      <c r="Q664" s="246" t="s">
        <v>227</v>
      </c>
      <c r="R664" s="246" t="s">
        <v>227</v>
      </c>
      <c r="S664" s="246" t="s">
        <v>229</v>
      </c>
      <c r="T664" s="246" t="s">
        <v>229</v>
      </c>
      <c r="U664" s="246" t="s">
        <v>229</v>
      </c>
      <c r="V664" s="246" t="s">
        <v>229</v>
      </c>
      <c r="W664" s="246" t="s">
        <v>229</v>
      </c>
      <c r="X664" s="246" t="s">
        <v>229</v>
      </c>
      <c r="Y664" s="246" t="s">
        <v>229</v>
      </c>
      <c r="Z664" s="246" t="s">
        <v>229</v>
      </c>
      <c r="AA664" s="246" t="s">
        <v>229</v>
      </c>
      <c r="AB664" s="246" t="s">
        <v>228</v>
      </c>
      <c r="AC664" s="246" t="s">
        <v>229</v>
      </c>
      <c r="AD664" s="246" t="s">
        <v>229</v>
      </c>
      <c r="AE664" s="246" t="s">
        <v>229</v>
      </c>
      <c r="AF664" s="246" t="s">
        <v>229</v>
      </c>
      <c r="AG664" s="246" t="s">
        <v>228</v>
      </c>
      <c r="AH664" s="246" t="s">
        <v>229</v>
      </c>
      <c r="AI664" s="246" t="s">
        <v>228</v>
      </c>
      <c r="AJ664" s="246" t="s">
        <v>229</v>
      </c>
      <c r="AK664" s="246" t="s">
        <v>229</v>
      </c>
      <c r="AL664" s="246" t="s">
        <v>229</v>
      </c>
      <c r="AM664" s="246" t="s">
        <v>229</v>
      </c>
      <c r="AN664" s="246" t="s">
        <v>228</v>
      </c>
      <c r="AO664" s="246" t="s">
        <v>229</v>
      </c>
      <c r="AP664" s="246" t="s">
        <v>229</v>
      </c>
      <c r="AQ664" s="246"/>
      <c r="AR664" s="246"/>
      <c r="AS664" s="246"/>
      <c r="AT664" s="246"/>
      <c r="AU664" s="246"/>
      <c r="AV664" s="246"/>
      <c r="AW664" s="246"/>
      <c r="AX664" s="246"/>
      <c r="AY664" s="246"/>
      <c r="AZ664" s="246"/>
      <c r="BA664" s="246"/>
    </row>
    <row r="665" spans="1:53" x14ac:dyDescent="0.3">
      <c r="A665" s="246">
        <v>212768</v>
      </c>
      <c r="B665" s="246" t="s">
        <v>2163</v>
      </c>
      <c r="C665" s="246" t="s">
        <v>227</v>
      </c>
      <c r="D665" s="246" t="s">
        <v>229</v>
      </c>
      <c r="E665" s="246" t="s">
        <v>229</v>
      </c>
      <c r="F665" s="246" t="s">
        <v>227</v>
      </c>
      <c r="G665" s="246" t="s">
        <v>227</v>
      </c>
      <c r="H665" s="246" t="s">
        <v>227</v>
      </c>
      <c r="I665" s="246" t="s">
        <v>229</v>
      </c>
      <c r="J665" s="246" t="s">
        <v>227</v>
      </c>
      <c r="K665" s="246" t="s">
        <v>229</v>
      </c>
      <c r="L665" s="246" t="s">
        <v>229</v>
      </c>
      <c r="M665" s="246" t="s">
        <v>227</v>
      </c>
      <c r="N665" s="246" t="s">
        <v>229</v>
      </c>
      <c r="O665" s="246" t="s">
        <v>229</v>
      </c>
      <c r="P665" s="246" t="s">
        <v>227</v>
      </c>
      <c r="Q665" s="246" t="s">
        <v>227</v>
      </c>
      <c r="R665" s="246" t="s">
        <v>229</v>
      </c>
      <c r="S665" s="246" t="s">
        <v>229</v>
      </c>
      <c r="T665" s="246" t="s">
        <v>229</v>
      </c>
      <c r="U665" s="246" t="s">
        <v>229</v>
      </c>
      <c r="V665" s="246" t="s">
        <v>227</v>
      </c>
      <c r="W665" s="246" t="s">
        <v>229</v>
      </c>
      <c r="X665" s="246" t="s">
        <v>227</v>
      </c>
      <c r="Y665" s="246" t="s">
        <v>227</v>
      </c>
      <c r="Z665" s="246" t="s">
        <v>229</v>
      </c>
      <c r="AA665" s="246" t="s">
        <v>227</v>
      </c>
      <c r="AB665" s="246" t="s">
        <v>229</v>
      </c>
      <c r="AC665" s="246" t="s">
        <v>229</v>
      </c>
      <c r="AD665" s="246" t="s">
        <v>227</v>
      </c>
      <c r="AE665" s="246" t="s">
        <v>229</v>
      </c>
      <c r="AF665" s="246" t="s">
        <v>229</v>
      </c>
      <c r="AG665" s="246" t="s">
        <v>227</v>
      </c>
      <c r="AH665" s="246" t="s">
        <v>229</v>
      </c>
      <c r="AI665" s="246" t="s">
        <v>229</v>
      </c>
      <c r="AJ665" s="246" t="s">
        <v>229</v>
      </c>
      <c r="AK665" s="246" t="s">
        <v>229</v>
      </c>
      <c r="AL665" s="246" t="s">
        <v>228</v>
      </c>
      <c r="AM665" s="246" t="s">
        <v>228</v>
      </c>
      <c r="AN665" s="246" t="s">
        <v>228</v>
      </c>
      <c r="AO665" s="246" t="s">
        <v>228</v>
      </c>
      <c r="AP665" s="246" t="s">
        <v>228</v>
      </c>
      <c r="AQ665" s="246"/>
      <c r="AR665" s="246"/>
      <c r="AS665" s="246"/>
      <c r="AT665" s="246"/>
      <c r="AU665" s="246"/>
      <c r="AV665" s="246"/>
      <c r="AW665" s="246"/>
      <c r="AX665" s="246"/>
      <c r="AY665" s="246"/>
      <c r="AZ665" s="246"/>
      <c r="BA665" s="246"/>
    </row>
    <row r="666" spans="1:53" x14ac:dyDescent="0.3">
      <c r="A666" s="246">
        <v>212789</v>
      </c>
      <c r="B666" s="246" t="s">
        <v>2163</v>
      </c>
      <c r="C666" s="246" t="s">
        <v>229</v>
      </c>
      <c r="D666" s="246" t="s">
        <v>229</v>
      </c>
      <c r="E666" s="246" t="s">
        <v>229</v>
      </c>
      <c r="F666" s="246" t="s">
        <v>227</v>
      </c>
      <c r="G666" s="246" t="s">
        <v>229</v>
      </c>
      <c r="H666" s="246" t="s">
        <v>229</v>
      </c>
      <c r="I666" s="246" t="s">
        <v>229</v>
      </c>
      <c r="J666" s="246" t="s">
        <v>227</v>
      </c>
      <c r="K666" s="246" t="s">
        <v>229</v>
      </c>
      <c r="L666" s="246" t="s">
        <v>227</v>
      </c>
      <c r="M666" s="246" t="s">
        <v>229</v>
      </c>
      <c r="N666" s="246" t="s">
        <v>229</v>
      </c>
      <c r="O666" s="246" t="s">
        <v>229</v>
      </c>
      <c r="P666" s="246" t="s">
        <v>229</v>
      </c>
      <c r="Q666" s="246" t="s">
        <v>229</v>
      </c>
      <c r="R666" s="246" t="s">
        <v>229</v>
      </c>
      <c r="S666" s="246" t="s">
        <v>227</v>
      </c>
      <c r="T666" s="246" t="s">
        <v>229</v>
      </c>
      <c r="U666" s="246" t="s">
        <v>229</v>
      </c>
      <c r="V666" s="246" t="s">
        <v>229</v>
      </c>
      <c r="W666" s="246" t="s">
        <v>229</v>
      </c>
      <c r="X666" s="246" t="s">
        <v>229</v>
      </c>
      <c r="Y666" s="246" t="s">
        <v>229</v>
      </c>
      <c r="Z666" s="246" t="s">
        <v>229</v>
      </c>
      <c r="AA666" s="246" t="s">
        <v>227</v>
      </c>
      <c r="AB666" s="246" t="s">
        <v>229</v>
      </c>
      <c r="AC666" s="246" t="s">
        <v>229</v>
      </c>
      <c r="AD666" s="246" t="s">
        <v>229</v>
      </c>
      <c r="AE666" s="246" t="s">
        <v>229</v>
      </c>
      <c r="AF666" s="246" t="s">
        <v>229</v>
      </c>
      <c r="AG666" s="246" t="s">
        <v>229</v>
      </c>
      <c r="AH666" s="246" t="s">
        <v>229</v>
      </c>
      <c r="AI666" s="246" t="s">
        <v>229</v>
      </c>
      <c r="AJ666" s="246" t="s">
        <v>229</v>
      </c>
      <c r="AK666" s="246" t="s">
        <v>229</v>
      </c>
      <c r="AL666" s="246" t="s">
        <v>229</v>
      </c>
      <c r="AM666" s="246" t="s">
        <v>229</v>
      </c>
      <c r="AN666" s="246" t="s">
        <v>229</v>
      </c>
      <c r="AO666" s="246" t="s">
        <v>229</v>
      </c>
      <c r="AP666" s="246" t="s">
        <v>229</v>
      </c>
      <c r="AQ666" s="246"/>
      <c r="AR666" s="246"/>
      <c r="AS666" s="246"/>
      <c r="AT666" s="246"/>
      <c r="AU666" s="246"/>
      <c r="AV666" s="246"/>
      <c r="AW666" s="246"/>
      <c r="AX666" s="246"/>
      <c r="AY666" s="246"/>
      <c r="AZ666" s="246"/>
      <c r="BA666" s="246"/>
    </row>
    <row r="667" spans="1:53" x14ac:dyDescent="0.3">
      <c r="A667" s="246">
        <v>212802</v>
      </c>
      <c r="B667" s="246" t="s">
        <v>2163</v>
      </c>
      <c r="C667" s="246" t="s">
        <v>227</v>
      </c>
      <c r="D667" s="246" t="s">
        <v>229</v>
      </c>
      <c r="E667" s="246" t="s">
        <v>227</v>
      </c>
      <c r="F667" s="246" t="s">
        <v>227</v>
      </c>
      <c r="G667" s="246" t="s">
        <v>227</v>
      </c>
      <c r="H667" s="246" t="s">
        <v>229</v>
      </c>
      <c r="I667" s="246" t="s">
        <v>229</v>
      </c>
      <c r="J667" s="246" t="s">
        <v>227</v>
      </c>
      <c r="K667" s="246" t="s">
        <v>227</v>
      </c>
      <c r="L667" s="246" t="s">
        <v>227</v>
      </c>
      <c r="M667" s="246" t="s">
        <v>229</v>
      </c>
      <c r="N667" s="246" t="s">
        <v>229</v>
      </c>
      <c r="O667" s="246" t="s">
        <v>227</v>
      </c>
      <c r="P667" s="246" t="s">
        <v>229</v>
      </c>
      <c r="Q667" s="246" t="s">
        <v>227</v>
      </c>
      <c r="R667" s="246" t="s">
        <v>229</v>
      </c>
      <c r="S667" s="246" t="s">
        <v>227</v>
      </c>
      <c r="T667" s="246" t="s">
        <v>229</v>
      </c>
      <c r="U667" s="246" t="s">
        <v>229</v>
      </c>
      <c r="V667" s="246" t="s">
        <v>229</v>
      </c>
      <c r="W667" s="246" t="s">
        <v>227</v>
      </c>
      <c r="X667" s="246" t="s">
        <v>229</v>
      </c>
      <c r="Y667" s="246" t="s">
        <v>227</v>
      </c>
      <c r="Z667" s="246" t="s">
        <v>229</v>
      </c>
      <c r="AA667" s="246" t="s">
        <v>229</v>
      </c>
      <c r="AB667" s="246" t="s">
        <v>229</v>
      </c>
      <c r="AC667" s="246" t="s">
        <v>229</v>
      </c>
      <c r="AD667" s="246" t="s">
        <v>227</v>
      </c>
      <c r="AE667" s="246" t="s">
        <v>227</v>
      </c>
      <c r="AF667" s="246" t="s">
        <v>227</v>
      </c>
      <c r="AG667" s="246" t="s">
        <v>229</v>
      </c>
      <c r="AH667" s="246" t="s">
        <v>229</v>
      </c>
      <c r="AI667" s="246" t="s">
        <v>229</v>
      </c>
      <c r="AJ667" s="246" t="s">
        <v>229</v>
      </c>
      <c r="AK667" s="246" t="s">
        <v>229</v>
      </c>
      <c r="AL667" s="246" t="s">
        <v>228</v>
      </c>
      <c r="AM667" s="246" t="s">
        <v>228</v>
      </c>
      <c r="AN667" s="246" t="s">
        <v>228</v>
      </c>
      <c r="AO667" s="246" t="s">
        <v>228</v>
      </c>
      <c r="AP667" s="246" t="s">
        <v>228</v>
      </c>
      <c r="AQ667" s="246"/>
      <c r="AR667" s="246"/>
      <c r="AS667" s="246"/>
      <c r="AT667" s="246"/>
      <c r="AU667" s="246"/>
      <c r="AV667" s="246"/>
      <c r="AW667" s="246"/>
      <c r="AX667" s="246"/>
      <c r="AY667" s="246"/>
      <c r="AZ667" s="246"/>
      <c r="BA667" s="246"/>
    </row>
    <row r="668" spans="1:53" x14ac:dyDescent="0.3">
      <c r="A668" s="246">
        <v>212815</v>
      </c>
      <c r="B668" s="246" t="s">
        <v>2163</v>
      </c>
      <c r="C668" s="246" t="s">
        <v>229</v>
      </c>
      <c r="D668" s="246" t="s">
        <v>229</v>
      </c>
      <c r="E668" s="246" t="s">
        <v>229</v>
      </c>
      <c r="F668" s="246" t="s">
        <v>227</v>
      </c>
      <c r="G668" s="246" t="s">
        <v>229</v>
      </c>
      <c r="H668" s="246" t="s">
        <v>229</v>
      </c>
      <c r="I668" s="246" t="s">
        <v>229</v>
      </c>
      <c r="J668" s="246" t="s">
        <v>227</v>
      </c>
      <c r="K668" s="246" t="s">
        <v>229</v>
      </c>
      <c r="L668" s="246" t="s">
        <v>229</v>
      </c>
      <c r="M668" s="246" t="s">
        <v>229</v>
      </c>
      <c r="N668" s="246" t="s">
        <v>229</v>
      </c>
      <c r="O668" s="246" t="s">
        <v>227</v>
      </c>
      <c r="P668" s="246" t="s">
        <v>229</v>
      </c>
      <c r="Q668" s="246" t="s">
        <v>227</v>
      </c>
      <c r="R668" s="246" t="s">
        <v>229</v>
      </c>
      <c r="S668" s="246" t="s">
        <v>229</v>
      </c>
      <c r="T668" s="246" t="s">
        <v>229</v>
      </c>
      <c r="U668" s="246" t="s">
        <v>229</v>
      </c>
      <c r="V668" s="246" t="s">
        <v>227</v>
      </c>
      <c r="W668" s="246" t="s">
        <v>229</v>
      </c>
      <c r="X668" s="246" t="s">
        <v>227</v>
      </c>
      <c r="Y668" s="246" t="s">
        <v>227</v>
      </c>
      <c r="Z668" s="246" t="s">
        <v>229</v>
      </c>
      <c r="AA668" s="246" t="s">
        <v>227</v>
      </c>
      <c r="AB668" s="246" t="s">
        <v>227</v>
      </c>
      <c r="AC668" s="246" t="s">
        <v>229</v>
      </c>
      <c r="AD668" s="246" t="s">
        <v>229</v>
      </c>
      <c r="AE668" s="246" t="s">
        <v>227</v>
      </c>
      <c r="AF668" s="246" t="s">
        <v>227</v>
      </c>
      <c r="AG668" s="246" t="s">
        <v>229</v>
      </c>
      <c r="AH668" s="246" t="s">
        <v>229</v>
      </c>
      <c r="AI668" s="246" t="s">
        <v>227</v>
      </c>
      <c r="AJ668" s="246" t="s">
        <v>229</v>
      </c>
      <c r="AK668" s="246" t="s">
        <v>227</v>
      </c>
      <c r="AL668" s="246" t="s">
        <v>227</v>
      </c>
      <c r="AM668" s="246" t="s">
        <v>227</v>
      </c>
      <c r="AN668" s="246" t="s">
        <v>229</v>
      </c>
      <c r="AO668" s="246" t="s">
        <v>227</v>
      </c>
      <c r="AP668" s="246" t="s">
        <v>227</v>
      </c>
      <c r="AQ668" s="246"/>
      <c r="AR668" s="246"/>
      <c r="AS668" s="246"/>
      <c r="AT668" s="246"/>
      <c r="AU668" s="246"/>
      <c r="AV668" s="246"/>
      <c r="AW668" s="246"/>
      <c r="AX668" s="246"/>
      <c r="AY668" s="246"/>
      <c r="AZ668" s="246"/>
      <c r="BA668" s="246"/>
    </row>
    <row r="669" spans="1:53" x14ac:dyDescent="0.3">
      <c r="A669" s="246">
        <v>212826</v>
      </c>
      <c r="B669" s="246" t="s">
        <v>2163</v>
      </c>
      <c r="C669" s="246" t="s">
        <v>229</v>
      </c>
      <c r="D669" s="246" t="s">
        <v>227</v>
      </c>
      <c r="E669" s="246" t="s">
        <v>227</v>
      </c>
      <c r="F669" s="246" t="s">
        <v>227</v>
      </c>
      <c r="G669" s="246" t="s">
        <v>229</v>
      </c>
      <c r="H669" s="246" t="s">
        <v>229</v>
      </c>
      <c r="I669" s="246" t="s">
        <v>229</v>
      </c>
      <c r="J669" s="246" t="s">
        <v>229</v>
      </c>
      <c r="K669" s="246" t="s">
        <v>229</v>
      </c>
      <c r="L669" s="246" t="s">
        <v>227</v>
      </c>
      <c r="M669" s="246" t="s">
        <v>229</v>
      </c>
      <c r="N669" s="246" t="s">
        <v>229</v>
      </c>
      <c r="O669" s="246" t="s">
        <v>229</v>
      </c>
      <c r="P669" s="246" t="s">
        <v>229</v>
      </c>
      <c r="Q669" s="246" t="s">
        <v>229</v>
      </c>
      <c r="R669" s="246" t="s">
        <v>229</v>
      </c>
      <c r="S669" s="246" t="s">
        <v>229</v>
      </c>
      <c r="T669" s="246" t="s">
        <v>229</v>
      </c>
      <c r="U669" s="246" t="s">
        <v>229</v>
      </c>
      <c r="V669" s="246" t="s">
        <v>227</v>
      </c>
      <c r="W669" s="246" t="s">
        <v>229</v>
      </c>
      <c r="X669" s="246" t="s">
        <v>227</v>
      </c>
      <c r="Y669" s="246" t="s">
        <v>227</v>
      </c>
      <c r="Z669" s="246" t="s">
        <v>229</v>
      </c>
      <c r="AA669" s="246" t="s">
        <v>229</v>
      </c>
      <c r="AB669" s="246" t="s">
        <v>227</v>
      </c>
      <c r="AC669" s="246" t="s">
        <v>229</v>
      </c>
      <c r="AD669" s="246" t="s">
        <v>229</v>
      </c>
      <c r="AE669" s="246" t="s">
        <v>227</v>
      </c>
      <c r="AF669" s="246" t="s">
        <v>229</v>
      </c>
      <c r="AG669" s="246" t="s">
        <v>227</v>
      </c>
      <c r="AH669" s="246" t="s">
        <v>229</v>
      </c>
      <c r="AI669" s="246" t="s">
        <v>227</v>
      </c>
      <c r="AJ669" s="246" t="s">
        <v>229</v>
      </c>
      <c r="AK669" s="246" t="s">
        <v>227</v>
      </c>
      <c r="AL669" s="246" t="s">
        <v>229</v>
      </c>
      <c r="AM669" s="246" t="s">
        <v>229</v>
      </c>
      <c r="AN669" s="246" t="s">
        <v>229</v>
      </c>
      <c r="AO669" s="246" t="s">
        <v>229</v>
      </c>
      <c r="AP669" s="246" t="s">
        <v>229</v>
      </c>
      <c r="AQ669" s="246"/>
      <c r="AR669" s="246"/>
      <c r="AS669" s="246"/>
      <c r="AT669" s="246"/>
      <c r="AU669" s="246"/>
      <c r="AV669" s="246"/>
      <c r="AW669" s="246"/>
      <c r="AX669" s="246"/>
      <c r="AY669" s="246"/>
      <c r="AZ669" s="246"/>
      <c r="BA669" s="246"/>
    </row>
    <row r="670" spans="1:53" x14ac:dyDescent="0.3">
      <c r="A670" s="246">
        <v>212833</v>
      </c>
      <c r="B670" s="246" t="s">
        <v>2163</v>
      </c>
      <c r="C670" s="246" t="s">
        <v>227</v>
      </c>
      <c r="D670" s="246" t="s">
        <v>229</v>
      </c>
      <c r="E670" s="246" t="s">
        <v>227</v>
      </c>
      <c r="F670" s="246" t="s">
        <v>227</v>
      </c>
      <c r="G670" s="246" t="s">
        <v>229</v>
      </c>
      <c r="H670" s="246" t="s">
        <v>227</v>
      </c>
      <c r="I670" s="246" t="s">
        <v>229</v>
      </c>
      <c r="J670" s="246" t="s">
        <v>227</v>
      </c>
      <c r="K670" s="246" t="s">
        <v>229</v>
      </c>
      <c r="L670" s="246" t="s">
        <v>227</v>
      </c>
      <c r="M670" s="246" t="s">
        <v>227</v>
      </c>
      <c r="N670" s="246" t="s">
        <v>229</v>
      </c>
      <c r="O670" s="246" t="s">
        <v>229</v>
      </c>
      <c r="P670" s="246" t="s">
        <v>227</v>
      </c>
      <c r="Q670" s="246" t="s">
        <v>229</v>
      </c>
      <c r="R670" s="246" t="s">
        <v>229</v>
      </c>
      <c r="S670" s="246" t="s">
        <v>229</v>
      </c>
      <c r="T670" s="246" t="s">
        <v>229</v>
      </c>
      <c r="U670" s="246" t="s">
        <v>229</v>
      </c>
      <c r="V670" s="246" t="s">
        <v>229</v>
      </c>
      <c r="W670" s="246" t="s">
        <v>229</v>
      </c>
      <c r="X670" s="246" t="s">
        <v>227</v>
      </c>
      <c r="Y670" s="246" t="s">
        <v>227</v>
      </c>
      <c r="Z670" s="246" t="s">
        <v>229</v>
      </c>
      <c r="AA670" s="246" t="s">
        <v>227</v>
      </c>
      <c r="AB670" s="246" t="s">
        <v>229</v>
      </c>
      <c r="AC670" s="246" t="s">
        <v>229</v>
      </c>
      <c r="AD670" s="246" t="s">
        <v>227</v>
      </c>
      <c r="AE670" s="246" t="s">
        <v>227</v>
      </c>
      <c r="AF670" s="246" t="s">
        <v>227</v>
      </c>
      <c r="AG670" s="246" t="s">
        <v>227</v>
      </c>
      <c r="AH670" s="246" t="s">
        <v>229</v>
      </c>
      <c r="AI670" s="246" t="s">
        <v>229</v>
      </c>
      <c r="AJ670" s="246" t="s">
        <v>229</v>
      </c>
      <c r="AK670" s="246" t="s">
        <v>227</v>
      </c>
      <c r="AL670" s="246" t="s">
        <v>227</v>
      </c>
      <c r="AM670" s="246" t="s">
        <v>229</v>
      </c>
      <c r="AN670" s="246" t="s">
        <v>229</v>
      </c>
      <c r="AO670" s="246" t="s">
        <v>227</v>
      </c>
      <c r="AP670" s="246" t="s">
        <v>227</v>
      </c>
      <c r="AQ670" s="246"/>
      <c r="AR670" s="246"/>
      <c r="AS670" s="246"/>
      <c r="AT670" s="246"/>
      <c r="AU670" s="246"/>
      <c r="AV670" s="246"/>
      <c r="AW670" s="246"/>
      <c r="AX670" s="246"/>
      <c r="AY670" s="246"/>
      <c r="AZ670" s="246"/>
      <c r="BA670" s="246"/>
    </row>
    <row r="671" spans="1:53" x14ac:dyDescent="0.3">
      <c r="A671" s="246">
        <v>212840</v>
      </c>
      <c r="B671" s="246" t="s">
        <v>2163</v>
      </c>
      <c r="C671" s="246" t="s">
        <v>227</v>
      </c>
      <c r="D671" s="246" t="s">
        <v>229</v>
      </c>
      <c r="E671" s="246" t="s">
        <v>229</v>
      </c>
      <c r="F671" s="246" t="s">
        <v>227</v>
      </c>
      <c r="G671" s="246" t="s">
        <v>229</v>
      </c>
      <c r="H671" s="246" t="s">
        <v>229</v>
      </c>
      <c r="I671" s="246" t="s">
        <v>229</v>
      </c>
      <c r="J671" s="246" t="s">
        <v>227</v>
      </c>
      <c r="K671" s="246" t="s">
        <v>229</v>
      </c>
      <c r="L671" s="246" t="s">
        <v>227</v>
      </c>
      <c r="M671" s="246" t="s">
        <v>229</v>
      </c>
      <c r="N671" s="246" t="s">
        <v>229</v>
      </c>
      <c r="O671" s="246" t="s">
        <v>229</v>
      </c>
      <c r="P671" s="246" t="s">
        <v>229</v>
      </c>
      <c r="Q671" s="246" t="s">
        <v>229</v>
      </c>
      <c r="R671" s="246" t="s">
        <v>229</v>
      </c>
      <c r="S671" s="246" t="s">
        <v>229</v>
      </c>
      <c r="T671" s="246" t="s">
        <v>229</v>
      </c>
      <c r="U671" s="246" t="s">
        <v>229</v>
      </c>
      <c r="V671" s="246" t="s">
        <v>229</v>
      </c>
      <c r="W671" s="246" t="s">
        <v>229</v>
      </c>
      <c r="X671" s="246" t="s">
        <v>229</v>
      </c>
      <c r="Y671" s="246" t="s">
        <v>227</v>
      </c>
      <c r="Z671" s="246" t="s">
        <v>229</v>
      </c>
      <c r="AA671" s="246" t="s">
        <v>227</v>
      </c>
      <c r="AB671" s="246" t="s">
        <v>229</v>
      </c>
      <c r="AC671" s="246" t="s">
        <v>229</v>
      </c>
      <c r="AD671" s="246" t="s">
        <v>229</v>
      </c>
      <c r="AE671" s="246" t="s">
        <v>227</v>
      </c>
      <c r="AF671" s="246" t="s">
        <v>229</v>
      </c>
      <c r="AG671" s="246" t="s">
        <v>229</v>
      </c>
      <c r="AH671" s="246" t="s">
        <v>227</v>
      </c>
      <c r="AI671" s="246" t="s">
        <v>229</v>
      </c>
      <c r="AJ671" s="246" t="s">
        <v>229</v>
      </c>
      <c r="AK671" s="246" t="s">
        <v>229</v>
      </c>
      <c r="AL671" s="246" t="s">
        <v>227</v>
      </c>
      <c r="AM671" s="246" t="s">
        <v>229</v>
      </c>
      <c r="AN671" s="246" t="s">
        <v>228</v>
      </c>
      <c r="AO671" s="246" t="s">
        <v>229</v>
      </c>
      <c r="AP671" s="246" t="s">
        <v>229</v>
      </c>
      <c r="AQ671" s="246"/>
      <c r="AR671" s="246"/>
      <c r="AS671" s="246"/>
      <c r="AT671" s="246"/>
      <c r="AU671" s="246"/>
      <c r="AV671" s="246"/>
      <c r="AW671" s="246"/>
      <c r="AX671" s="246"/>
      <c r="AY671" s="246"/>
      <c r="AZ671" s="246"/>
      <c r="BA671" s="246"/>
    </row>
    <row r="672" spans="1:53" x14ac:dyDescent="0.3">
      <c r="A672" s="246">
        <v>212845</v>
      </c>
      <c r="B672" s="246" t="s">
        <v>2163</v>
      </c>
      <c r="C672" s="246" t="s">
        <v>229</v>
      </c>
      <c r="D672" s="246" t="s">
        <v>229</v>
      </c>
      <c r="E672" s="246" t="s">
        <v>227</v>
      </c>
      <c r="F672" s="246" t="s">
        <v>227</v>
      </c>
      <c r="G672" s="246" t="s">
        <v>229</v>
      </c>
      <c r="H672" s="246" t="s">
        <v>227</v>
      </c>
      <c r="I672" s="246" t="s">
        <v>229</v>
      </c>
      <c r="J672" s="246" t="s">
        <v>227</v>
      </c>
      <c r="K672" s="246" t="s">
        <v>229</v>
      </c>
      <c r="L672" s="246" t="s">
        <v>229</v>
      </c>
      <c r="M672" s="246" t="s">
        <v>229</v>
      </c>
      <c r="N672" s="246" t="s">
        <v>229</v>
      </c>
      <c r="O672" s="246" t="s">
        <v>229</v>
      </c>
      <c r="P672" s="246" t="s">
        <v>229</v>
      </c>
      <c r="Q672" s="246" t="s">
        <v>227</v>
      </c>
      <c r="R672" s="246" t="s">
        <v>229</v>
      </c>
      <c r="S672" s="246" t="s">
        <v>229</v>
      </c>
      <c r="T672" s="246" t="s">
        <v>229</v>
      </c>
      <c r="U672" s="246" t="s">
        <v>229</v>
      </c>
      <c r="V672" s="246" t="s">
        <v>229</v>
      </c>
      <c r="W672" s="246" t="s">
        <v>229</v>
      </c>
      <c r="X672" s="246" t="s">
        <v>227</v>
      </c>
      <c r="Y672" s="246" t="s">
        <v>227</v>
      </c>
      <c r="Z672" s="246" t="s">
        <v>229</v>
      </c>
      <c r="AA672" s="246" t="s">
        <v>227</v>
      </c>
      <c r="AB672" s="246" t="s">
        <v>227</v>
      </c>
      <c r="AC672" s="246" t="s">
        <v>229</v>
      </c>
      <c r="AD672" s="246" t="s">
        <v>227</v>
      </c>
      <c r="AE672" s="246" t="s">
        <v>227</v>
      </c>
      <c r="AF672" s="246" t="s">
        <v>229</v>
      </c>
      <c r="AG672" s="246" t="s">
        <v>227</v>
      </c>
      <c r="AH672" s="246" t="s">
        <v>229</v>
      </c>
      <c r="AI672" s="246" t="s">
        <v>229</v>
      </c>
      <c r="AJ672" s="246" t="s">
        <v>229</v>
      </c>
      <c r="AK672" s="246" t="s">
        <v>227</v>
      </c>
      <c r="AL672" s="246" t="s">
        <v>229</v>
      </c>
      <c r="AM672" s="246" t="s">
        <v>229</v>
      </c>
      <c r="AN672" s="246" t="s">
        <v>229</v>
      </c>
      <c r="AO672" s="246" t="s">
        <v>227</v>
      </c>
      <c r="AP672" s="246" t="s">
        <v>227</v>
      </c>
      <c r="AQ672" s="246"/>
      <c r="AR672" s="246"/>
      <c r="AS672" s="246"/>
      <c r="AT672" s="246"/>
      <c r="AU672" s="246"/>
      <c r="AV672" s="246"/>
      <c r="AW672" s="246"/>
      <c r="AX672" s="246"/>
      <c r="AY672" s="246"/>
      <c r="AZ672" s="246"/>
      <c r="BA672" s="246"/>
    </row>
    <row r="673" spans="1:53" x14ac:dyDescent="0.3">
      <c r="A673" s="246">
        <v>212853</v>
      </c>
      <c r="B673" s="246" t="s">
        <v>2163</v>
      </c>
      <c r="C673" s="246" t="s">
        <v>228</v>
      </c>
      <c r="D673" s="246" t="s">
        <v>229</v>
      </c>
      <c r="E673" s="246" t="s">
        <v>229</v>
      </c>
      <c r="F673" s="246" t="s">
        <v>227</v>
      </c>
      <c r="G673" s="246" t="s">
        <v>229</v>
      </c>
      <c r="H673" s="246" t="s">
        <v>229</v>
      </c>
      <c r="I673" s="246" t="s">
        <v>229</v>
      </c>
      <c r="J673" s="246" t="s">
        <v>229</v>
      </c>
      <c r="K673" s="246" t="s">
        <v>229</v>
      </c>
      <c r="L673" s="246" t="s">
        <v>229</v>
      </c>
      <c r="M673" s="246" t="s">
        <v>229</v>
      </c>
      <c r="N673" s="246" t="s">
        <v>229</v>
      </c>
      <c r="O673" s="246" t="s">
        <v>229</v>
      </c>
      <c r="P673" s="246" t="s">
        <v>229</v>
      </c>
      <c r="Q673" s="246" t="s">
        <v>229</v>
      </c>
      <c r="R673" s="246" t="s">
        <v>229</v>
      </c>
      <c r="S673" s="246" t="s">
        <v>229</v>
      </c>
      <c r="T673" s="246" t="s">
        <v>229</v>
      </c>
      <c r="U673" s="246" t="s">
        <v>229</v>
      </c>
      <c r="V673" s="246" t="s">
        <v>229</v>
      </c>
      <c r="W673" s="246" t="s">
        <v>229</v>
      </c>
      <c r="X673" s="246" t="s">
        <v>229</v>
      </c>
      <c r="Y673" s="246" t="s">
        <v>228</v>
      </c>
      <c r="Z673" s="246" t="s">
        <v>229</v>
      </c>
      <c r="AA673" s="246" t="s">
        <v>228</v>
      </c>
      <c r="AB673" s="246" t="s">
        <v>229</v>
      </c>
      <c r="AC673" s="246" t="s">
        <v>229</v>
      </c>
      <c r="AD673" s="246" t="s">
        <v>229</v>
      </c>
      <c r="AE673" s="246" t="s">
        <v>228</v>
      </c>
      <c r="AF673" s="246" t="s">
        <v>229</v>
      </c>
      <c r="AG673" s="246" t="s">
        <v>229</v>
      </c>
      <c r="AH673" s="246" t="s">
        <v>229</v>
      </c>
      <c r="AI673" s="246" t="s">
        <v>228</v>
      </c>
      <c r="AJ673" s="246" t="s">
        <v>229</v>
      </c>
      <c r="AK673" s="246" t="s">
        <v>228</v>
      </c>
      <c r="AL673" s="246" t="s">
        <v>227</v>
      </c>
      <c r="AM673" s="246" t="s">
        <v>229</v>
      </c>
      <c r="AN673" s="246" t="s">
        <v>229</v>
      </c>
      <c r="AO673" s="246" t="s">
        <v>229</v>
      </c>
      <c r="AP673" s="246" t="s">
        <v>228</v>
      </c>
      <c r="AQ673" s="246"/>
      <c r="AR673" s="246"/>
      <c r="AS673" s="246"/>
      <c r="AT673" s="246"/>
      <c r="AU673" s="246"/>
      <c r="AV673" s="246"/>
      <c r="AW673" s="246"/>
      <c r="AX673" s="246"/>
      <c r="AY673" s="246"/>
      <c r="AZ673" s="246"/>
      <c r="BA673" s="246"/>
    </row>
    <row r="674" spans="1:53" x14ac:dyDescent="0.3">
      <c r="A674" s="246">
        <v>212864</v>
      </c>
      <c r="B674" s="246" t="s">
        <v>2163</v>
      </c>
      <c r="C674" s="246" t="s">
        <v>229</v>
      </c>
      <c r="D674" s="246" t="s">
        <v>229</v>
      </c>
      <c r="E674" s="246" t="s">
        <v>229</v>
      </c>
      <c r="F674" s="246" t="s">
        <v>227</v>
      </c>
      <c r="G674" s="246" t="s">
        <v>227</v>
      </c>
      <c r="H674" s="246" t="s">
        <v>229</v>
      </c>
      <c r="I674" s="246" t="s">
        <v>229</v>
      </c>
      <c r="J674" s="246" t="s">
        <v>229</v>
      </c>
      <c r="K674" s="246" t="s">
        <v>229</v>
      </c>
      <c r="L674" s="246" t="s">
        <v>229</v>
      </c>
      <c r="M674" s="246" t="s">
        <v>229</v>
      </c>
      <c r="N674" s="246" t="s">
        <v>227</v>
      </c>
      <c r="O674" s="246" t="s">
        <v>229</v>
      </c>
      <c r="P674" s="246" t="s">
        <v>229</v>
      </c>
      <c r="Q674" s="246" t="s">
        <v>227</v>
      </c>
      <c r="R674" s="246" t="s">
        <v>229</v>
      </c>
      <c r="S674" s="246" t="s">
        <v>229</v>
      </c>
      <c r="T674" s="246" t="s">
        <v>229</v>
      </c>
      <c r="U674" s="246" t="s">
        <v>229</v>
      </c>
      <c r="V674" s="246" t="s">
        <v>229</v>
      </c>
      <c r="W674" s="246" t="s">
        <v>229</v>
      </c>
      <c r="X674" s="246" t="s">
        <v>229</v>
      </c>
      <c r="Y674" s="246" t="s">
        <v>228</v>
      </c>
      <c r="Z674" s="246" t="s">
        <v>229</v>
      </c>
      <c r="AA674" s="246" t="s">
        <v>227</v>
      </c>
      <c r="AB674" s="246" t="s">
        <v>229</v>
      </c>
      <c r="AC674" s="246" t="s">
        <v>229</v>
      </c>
      <c r="AD674" s="246" t="s">
        <v>229</v>
      </c>
      <c r="AE674" s="246" t="s">
        <v>229</v>
      </c>
      <c r="AF674" s="246" t="s">
        <v>229</v>
      </c>
      <c r="AG674" s="246" t="s">
        <v>229</v>
      </c>
      <c r="AH674" s="246" t="s">
        <v>229</v>
      </c>
      <c r="AI674" s="246" t="s">
        <v>229</v>
      </c>
      <c r="AJ674" s="246" t="s">
        <v>228</v>
      </c>
      <c r="AK674" s="246" t="s">
        <v>229</v>
      </c>
      <c r="AL674" s="246" t="s">
        <v>228</v>
      </c>
      <c r="AM674" s="246" t="s">
        <v>228</v>
      </c>
      <c r="AN674" s="246" t="s">
        <v>228</v>
      </c>
      <c r="AO674" s="246" t="s">
        <v>228</v>
      </c>
      <c r="AP674" s="246" t="s">
        <v>228</v>
      </c>
      <c r="AQ674" s="246"/>
      <c r="AR674" s="246"/>
      <c r="AS674" s="246"/>
      <c r="AT674" s="246"/>
      <c r="AU674" s="246"/>
      <c r="AV674" s="246"/>
      <c r="AW674" s="246"/>
      <c r="AX674" s="246"/>
      <c r="AY674" s="246"/>
      <c r="AZ674" s="246"/>
      <c r="BA674" s="246"/>
    </row>
    <row r="675" spans="1:53" x14ac:dyDescent="0.3">
      <c r="A675" s="246">
        <v>212881</v>
      </c>
      <c r="B675" s="246" t="s">
        <v>2163</v>
      </c>
      <c r="C675" s="246" t="s">
        <v>229</v>
      </c>
      <c r="D675" s="246" t="s">
        <v>229</v>
      </c>
      <c r="E675" s="246" t="s">
        <v>229</v>
      </c>
      <c r="F675" s="246" t="s">
        <v>227</v>
      </c>
      <c r="G675" s="246" t="s">
        <v>227</v>
      </c>
      <c r="H675" s="246" t="s">
        <v>229</v>
      </c>
      <c r="I675" s="246" t="s">
        <v>229</v>
      </c>
      <c r="J675" s="246" t="s">
        <v>227</v>
      </c>
      <c r="K675" s="246" t="s">
        <v>227</v>
      </c>
      <c r="L675" s="246" t="s">
        <v>227</v>
      </c>
      <c r="M675" s="246" t="s">
        <v>229</v>
      </c>
      <c r="N675" s="246" t="s">
        <v>229</v>
      </c>
      <c r="O675" s="246" t="s">
        <v>229</v>
      </c>
      <c r="P675" s="246" t="s">
        <v>229</v>
      </c>
      <c r="Q675" s="246" t="s">
        <v>229</v>
      </c>
      <c r="R675" s="246" t="s">
        <v>227</v>
      </c>
      <c r="S675" s="246" t="s">
        <v>229</v>
      </c>
      <c r="T675" s="246" t="s">
        <v>229</v>
      </c>
      <c r="U675" s="246" t="s">
        <v>229</v>
      </c>
      <c r="V675" s="246" t="s">
        <v>229</v>
      </c>
      <c r="W675" s="246" t="s">
        <v>229</v>
      </c>
      <c r="X675" s="246" t="s">
        <v>229</v>
      </c>
      <c r="Y675" s="246" t="s">
        <v>229</v>
      </c>
      <c r="Z675" s="246" t="s">
        <v>229</v>
      </c>
      <c r="AA675" s="246" t="s">
        <v>229</v>
      </c>
      <c r="AB675" s="246" t="s">
        <v>227</v>
      </c>
      <c r="AC675" s="246" t="s">
        <v>229</v>
      </c>
      <c r="AD675" s="246" t="s">
        <v>229</v>
      </c>
      <c r="AE675" s="246" t="s">
        <v>229</v>
      </c>
      <c r="AF675" s="246" t="s">
        <v>229</v>
      </c>
      <c r="AG675" s="246" t="s">
        <v>229</v>
      </c>
      <c r="AH675" s="246" t="s">
        <v>228</v>
      </c>
      <c r="AI675" s="246" t="s">
        <v>229</v>
      </c>
      <c r="AJ675" s="246" t="s">
        <v>229</v>
      </c>
      <c r="AK675" s="246" t="s">
        <v>229</v>
      </c>
      <c r="AL675" s="246" t="s">
        <v>228</v>
      </c>
      <c r="AM675" s="246" t="s">
        <v>228</v>
      </c>
      <c r="AN675" s="246" t="s">
        <v>228</v>
      </c>
      <c r="AO675" s="246" t="s">
        <v>228</v>
      </c>
      <c r="AP675" s="246" t="s">
        <v>228</v>
      </c>
      <c r="AQ675" s="246"/>
      <c r="AR675" s="246"/>
      <c r="AS675" s="246"/>
      <c r="AT675" s="246"/>
      <c r="AU675" s="246"/>
      <c r="AV675" s="246"/>
      <c r="AW675" s="246"/>
      <c r="AX675" s="246"/>
      <c r="AY675" s="246"/>
      <c r="AZ675" s="246"/>
      <c r="BA675" s="246"/>
    </row>
    <row r="676" spans="1:53" x14ac:dyDescent="0.3">
      <c r="A676" s="246">
        <v>212882</v>
      </c>
      <c r="B676" s="246" t="s">
        <v>2163</v>
      </c>
      <c r="C676" s="246" t="s">
        <v>229</v>
      </c>
      <c r="D676" s="246" t="s">
        <v>229</v>
      </c>
      <c r="E676" s="246" t="s">
        <v>229</v>
      </c>
      <c r="F676" s="246" t="s">
        <v>229</v>
      </c>
      <c r="G676" s="246" t="s">
        <v>229</v>
      </c>
      <c r="H676" s="246" t="s">
        <v>229</v>
      </c>
      <c r="I676" s="246" t="s">
        <v>227</v>
      </c>
      <c r="J676" s="246" t="s">
        <v>229</v>
      </c>
      <c r="K676" s="246" t="s">
        <v>229</v>
      </c>
      <c r="L676" s="246" t="s">
        <v>229</v>
      </c>
      <c r="M676" s="246" t="s">
        <v>229</v>
      </c>
      <c r="N676" s="246" t="s">
        <v>229</v>
      </c>
      <c r="O676" s="246" t="s">
        <v>229</v>
      </c>
      <c r="P676" s="246" t="s">
        <v>227</v>
      </c>
      <c r="Q676" s="246" t="s">
        <v>229</v>
      </c>
      <c r="R676" s="246" t="s">
        <v>229</v>
      </c>
      <c r="S676" s="246" t="s">
        <v>229</v>
      </c>
      <c r="T676" s="246" t="s">
        <v>229</v>
      </c>
      <c r="U676" s="246" t="s">
        <v>229</v>
      </c>
      <c r="V676" s="246" t="s">
        <v>229</v>
      </c>
      <c r="W676" s="246" t="s">
        <v>229</v>
      </c>
      <c r="X676" s="246" t="s">
        <v>229</v>
      </c>
      <c r="Y676" s="246" t="s">
        <v>227</v>
      </c>
      <c r="Z676" s="246" t="s">
        <v>227</v>
      </c>
      <c r="AA676" s="246" t="s">
        <v>227</v>
      </c>
      <c r="AB676" s="246" t="s">
        <v>229</v>
      </c>
      <c r="AC676" s="246" t="s">
        <v>229</v>
      </c>
      <c r="AD676" s="246" t="s">
        <v>229</v>
      </c>
      <c r="AE676" s="246" t="s">
        <v>227</v>
      </c>
      <c r="AF676" s="246" t="s">
        <v>229</v>
      </c>
      <c r="AG676" s="246" t="s">
        <v>229</v>
      </c>
      <c r="AH676" s="246" t="s">
        <v>229</v>
      </c>
      <c r="AI676" s="246" t="s">
        <v>229</v>
      </c>
      <c r="AJ676" s="246" t="s">
        <v>229</v>
      </c>
      <c r="AK676" s="246" t="s">
        <v>229</v>
      </c>
      <c r="AL676" s="246" t="s">
        <v>228</v>
      </c>
      <c r="AM676" s="246" t="s">
        <v>228</v>
      </c>
      <c r="AN676" s="246" t="s">
        <v>228</v>
      </c>
      <c r="AO676" s="246" t="s">
        <v>228</v>
      </c>
      <c r="AP676" s="246" t="s">
        <v>228</v>
      </c>
      <c r="AQ676" s="246"/>
      <c r="AR676" s="246"/>
      <c r="AS676" s="246"/>
      <c r="AT676" s="246"/>
      <c r="AU676" s="246"/>
      <c r="AV676" s="246"/>
      <c r="AW676" s="246"/>
      <c r="AX676" s="246"/>
      <c r="AY676" s="246"/>
      <c r="AZ676" s="246"/>
      <c r="BA676" s="246"/>
    </row>
    <row r="677" spans="1:53" x14ac:dyDescent="0.3">
      <c r="A677" s="246">
        <v>212895</v>
      </c>
      <c r="B677" s="246" t="s">
        <v>2163</v>
      </c>
      <c r="C677" s="246" t="s">
        <v>227</v>
      </c>
      <c r="D677" s="246" t="s">
        <v>229</v>
      </c>
      <c r="E677" s="246" t="s">
        <v>229</v>
      </c>
      <c r="F677" s="246" t="s">
        <v>227</v>
      </c>
      <c r="G677" s="246" t="s">
        <v>229</v>
      </c>
      <c r="H677" s="246" t="s">
        <v>229</v>
      </c>
      <c r="I677" s="246" t="s">
        <v>229</v>
      </c>
      <c r="J677" s="246" t="s">
        <v>229</v>
      </c>
      <c r="K677" s="246" t="s">
        <v>229</v>
      </c>
      <c r="L677" s="246" t="s">
        <v>229</v>
      </c>
      <c r="M677" s="246" t="s">
        <v>229</v>
      </c>
      <c r="N677" s="246" t="s">
        <v>229</v>
      </c>
      <c r="O677" s="246" t="s">
        <v>229</v>
      </c>
      <c r="P677" s="246" t="s">
        <v>229</v>
      </c>
      <c r="Q677" s="246" t="s">
        <v>229</v>
      </c>
      <c r="R677" s="246" t="s">
        <v>229</v>
      </c>
      <c r="S677" s="246" t="s">
        <v>229</v>
      </c>
      <c r="T677" s="246" t="s">
        <v>229</v>
      </c>
      <c r="U677" s="246" t="s">
        <v>229</v>
      </c>
      <c r="V677" s="246" t="s">
        <v>229</v>
      </c>
      <c r="W677" s="246" t="s">
        <v>229</v>
      </c>
      <c r="X677" s="246" t="s">
        <v>229</v>
      </c>
      <c r="Y677" s="246" t="s">
        <v>228</v>
      </c>
      <c r="Z677" s="246" t="s">
        <v>229</v>
      </c>
      <c r="AA677" s="246" t="s">
        <v>228</v>
      </c>
      <c r="AB677" s="246" t="s">
        <v>229</v>
      </c>
      <c r="AC677" s="246" t="s">
        <v>229</v>
      </c>
      <c r="AD677" s="246" t="s">
        <v>229</v>
      </c>
      <c r="AE677" s="246" t="s">
        <v>228</v>
      </c>
      <c r="AF677" s="246" t="s">
        <v>229</v>
      </c>
      <c r="AG677" s="246" t="s">
        <v>229</v>
      </c>
      <c r="AH677" s="246" t="s">
        <v>227</v>
      </c>
      <c r="AI677" s="246" t="s">
        <v>227</v>
      </c>
      <c r="AJ677" s="246" t="s">
        <v>229</v>
      </c>
      <c r="AK677" s="246" t="s">
        <v>229</v>
      </c>
      <c r="AL677" s="246" t="s">
        <v>227</v>
      </c>
      <c r="AM677" s="246" t="s">
        <v>229</v>
      </c>
      <c r="AN677" s="246" t="s">
        <v>229</v>
      </c>
      <c r="AO677" s="246" t="s">
        <v>229</v>
      </c>
      <c r="AP677" s="246" t="s">
        <v>227</v>
      </c>
      <c r="AQ677" s="246"/>
      <c r="AR677" s="246"/>
      <c r="AS677" s="246"/>
      <c r="AT677" s="246"/>
      <c r="AU677" s="246"/>
      <c r="AV677" s="246"/>
      <c r="AW677" s="246"/>
      <c r="AX677" s="246"/>
      <c r="AY677" s="246"/>
      <c r="AZ677" s="246"/>
      <c r="BA677" s="246"/>
    </row>
    <row r="678" spans="1:53" x14ac:dyDescent="0.3">
      <c r="A678" s="246">
        <v>212896</v>
      </c>
      <c r="B678" s="246" t="s">
        <v>2163</v>
      </c>
      <c r="C678" s="246" t="s">
        <v>227</v>
      </c>
      <c r="D678" s="246" t="s">
        <v>229</v>
      </c>
      <c r="E678" s="246" t="s">
        <v>227</v>
      </c>
      <c r="F678" s="246" t="s">
        <v>227</v>
      </c>
      <c r="G678" s="246" t="s">
        <v>227</v>
      </c>
      <c r="H678" s="246" t="s">
        <v>229</v>
      </c>
      <c r="I678" s="246" t="s">
        <v>227</v>
      </c>
      <c r="J678" s="246" t="s">
        <v>227</v>
      </c>
      <c r="K678" s="246" t="s">
        <v>229</v>
      </c>
      <c r="L678" s="246" t="s">
        <v>227</v>
      </c>
      <c r="M678" s="246" t="s">
        <v>229</v>
      </c>
      <c r="N678" s="246" t="s">
        <v>227</v>
      </c>
      <c r="O678" s="246" t="s">
        <v>227</v>
      </c>
      <c r="P678" s="246" t="s">
        <v>229</v>
      </c>
      <c r="Q678" s="246" t="s">
        <v>229</v>
      </c>
      <c r="R678" s="246" t="s">
        <v>229</v>
      </c>
      <c r="S678" s="246" t="s">
        <v>229</v>
      </c>
      <c r="T678" s="246" t="s">
        <v>229</v>
      </c>
      <c r="U678" s="246" t="s">
        <v>229</v>
      </c>
      <c r="V678" s="246" t="s">
        <v>229</v>
      </c>
      <c r="W678" s="246" t="s">
        <v>229</v>
      </c>
      <c r="X678" s="246" t="s">
        <v>229</v>
      </c>
      <c r="Y678" s="246" t="s">
        <v>227</v>
      </c>
      <c r="Z678" s="246" t="s">
        <v>227</v>
      </c>
      <c r="AA678" s="246" t="s">
        <v>227</v>
      </c>
      <c r="AB678" s="246" t="s">
        <v>229</v>
      </c>
      <c r="AC678" s="246" t="s">
        <v>229</v>
      </c>
      <c r="AD678" s="246" t="s">
        <v>227</v>
      </c>
      <c r="AE678" s="246" t="s">
        <v>229</v>
      </c>
      <c r="AF678" s="246" t="s">
        <v>227</v>
      </c>
      <c r="AG678" s="246" t="s">
        <v>229</v>
      </c>
      <c r="AH678" s="246" t="s">
        <v>229</v>
      </c>
      <c r="AI678" s="246" t="s">
        <v>229</v>
      </c>
      <c r="AJ678" s="246" t="s">
        <v>229</v>
      </c>
      <c r="AK678" s="246" t="s">
        <v>229</v>
      </c>
      <c r="AL678" s="246" t="s">
        <v>228</v>
      </c>
      <c r="AM678" s="246" t="s">
        <v>228</v>
      </c>
      <c r="AN678" s="246" t="s">
        <v>228</v>
      </c>
      <c r="AO678" s="246" t="s">
        <v>228</v>
      </c>
      <c r="AP678" s="246" t="s">
        <v>228</v>
      </c>
      <c r="AQ678" s="246"/>
      <c r="AR678" s="246"/>
      <c r="AS678" s="246"/>
      <c r="AT678" s="246"/>
      <c r="AU678" s="246"/>
      <c r="AV678" s="246"/>
      <c r="AW678" s="246"/>
      <c r="AX678" s="246"/>
      <c r="AY678" s="246"/>
      <c r="AZ678" s="246"/>
      <c r="BA678" s="246"/>
    </row>
    <row r="679" spans="1:53" x14ac:dyDescent="0.3">
      <c r="A679" s="246">
        <v>212925</v>
      </c>
      <c r="B679" s="246" t="s">
        <v>2163</v>
      </c>
      <c r="C679" s="246" t="s">
        <v>229</v>
      </c>
      <c r="D679" s="246" t="s">
        <v>227</v>
      </c>
      <c r="E679" s="246" t="s">
        <v>229</v>
      </c>
      <c r="F679" s="246" t="s">
        <v>227</v>
      </c>
      <c r="G679" s="246" t="s">
        <v>229</v>
      </c>
      <c r="H679" s="246" t="s">
        <v>229</v>
      </c>
      <c r="I679" s="246" t="s">
        <v>229</v>
      </c>
      <c r="J679" s="246" t="s">
        <v>227</v>
      </c>
      <c r="K679" s="246" t="s">
        <v>227</v>
      </c>
      <c r="L679" s="246" t="s">
        <v>229</v>
      </c>
      <c r="M679" s="246" t="s">
        <v>229</v>
      </c>
      <c r="N679" s="246" t="s">
        <v>229</v>
      </c>
      <c r="O679" s="246" t="s">
        <v>229</v>
      </c>
      <c r="P679" s="246" t="s">
        <v>229</v>
      </c>
      <c r="Q679" s="246" t="s">
        <v>227</v>
      </c>
      <c r="R679" s="246" t="s">
        <v>229</v>
      </c>
      <c r="S679" s="246" t="s">
        <v>229</v>
      </c>
      <c r="T679" s="246" t="s">
        <v>229</v>
      </c>
      <c r="U679" s="246" t="s">
        <v>229</v>
      </c>
      <c r="V679" s="246" t="s">
        <v>229</v>
      </c>
      <c r="W679" s="246" t="s">
        <v>229</v>
      </c>
      <c r="X679" s="246" t="s">
        <v>229</v>
      </c>
      <c r="Y679" s="246" t="s">
        <v>229</v>
      </c>
      <c r="Z679" s="246" t="s">
        <v>229</v>
      </c>
      <c r="AA679" s="246" t="s">
        <v>227</v>
      </c>
      <c r="AB679" s="246" t="s">
        <v>229</v>
      </c>
      <c r="AC679" s="246" t="s">
        <v>227</v>
      </c>
      <c r="AD679" s="246" t="s">
        <v>229</v>
      </c>
      <c r="AE679" s="246" t="s">
        <v>229</v>
      </c>
      <c r="AF679" s="246" t="s">
        <v>227</v>
      </c>
      <c r="AG679" s="246" t="s">
        <v>229</v>
      </c>
      <c r="AH679" s="246" t="s">
        <v>229</v>
      </c>
      <c r="AI679" s="246" t="s">
        <v>229</v>
      </c>
      <c r="AJ679" s="246" t="s">
        <v>229</v>
      </c>
      <c r="AK679" s="246" t="s">
        <v>229</v>
      </c>
      <c r="AL679" s="246" t="s">
        <v>229</v>
      </c>
      <c r="AM679" s="246" t="s">
        <v>229</v>
      </c>
      <c r="AN679" s="246" t="s">
        <v>229</v>
      </c>
      <c r="AO679" s="246" t="s">
        <v>228</v>
      </c>
      <c r="AP679" s="246" t="s">
        <v>228</v>
      </c>
      <c r="AQ679" s="246"/>
      <c r="AR679" s="246"/>
      <c r="AS679" s="246"/>
      <c r="AT679" s="246"/>
      <c r="AU679" s="246"/>
      <c r="AV679" s="246"/>
      <c r="AW679" s="246"/>
      <c r="AX679" s="246"/>
      <c r="AY679" s="246"/>
      <c r="AZ679" s="246"/>
      <c r="BA679" s="246"/>
    </row>
    <row r="680" spans="1:53" x14ac:dyDescent="0.3">
      <c r="A680" s="246">
        <v>212928</v>
      </c>
      <c r="B680" s="246" t="s">
        <v>2163</v>
      </c>
      <c r="C680" s="246" t="s">
        <v>227</v>
      </c>
      <c r="D680" s="246" t="s">
        <v>229</v>
      </c>
      <c r="E680" s="246" t="s">
        <v>229</v>
      </c>
      <c r="F680" s="246" t="s">
        <v>227</v>
      </c>
      <c r="G680" s="246" t="s">
        <v>229</v>
      </c>
      <c r="H680" s="246" t="s">
        <v>227</v>
      </c>
      <c r="I680" s="246" t="s">
        <v>229</v>
      </c>
      <c r="J680" s="246" t="s">
        <v>229</v>
      </c>
      <c r="K680" s="246" t="s">
        <v>229</v>
      </c>
      <c r="L680" s="246" t="s">
        <v>229</v>
      </c>
      <c r="M680" s="246" t="s">
        <v>229</v>
      </c>
      <c r="N680" s="246" t="s">
        <v>229</v>
      </c>
      <c r="O680" s="246" t="s">
        <v>229</v>
      </c>
      <c r="P680" s="246" t="s">
        <v>229</v>
      </c>
      <c r="Q680" s="246" t="s">
        <v>229</v>
      </c>
      <c r="R680" s="246" t="s">
        <v>228</v>
      </c>
      <c r="S680" s="246" t="s">
        <v>229</v>
      </c>
      <c r="T680" s="246" t="s">
        <v>229</v>
      </c>
      <c r="U680" s="246" t="s">
        <v>229</v>
      </c>
      <c r="V680" s="246" t="s">
        <v>229</v>
      </c>
      <c r="W680" s="246" t="s">
        <v>229</v>
      </c>
      <c r="X680" s="246" t="s">
        <v>229</v>
      </c>
      <c r="Y680" s="246" t="s">
        <v>229</v>
      </c>
      <c r="Z680" s="246" t="s">
        <v>229</v>
      </c>
      <c r="AA680" s="246" t="s">
        <v>229</v>
      </c>
      <c r="AB680" s="246" t="s">
        <v>229</v>
      </c>
      <c r="AC680" s="246" t="s">
        <v>229</v>
      </c>
      <c r="AD680" s="246" t="s">
        <v>229</v>
      </c>
      <c r="AE680" s="246" t="s">
        <v>229</v>
      </c>
      <c r="AF680" s="246" t="s">
        <v>229</v>
      </c>
      <c r="AG680" s="246" t="s">
        <v>228</v>
      </c>
      <c r="AH680" s="246" t="s">
        <v>229</v>
      </c>
      <c r="AI680" s="246" t="s">
        <v>228</v>
      </c>
      <c r="AJ680" s="246" t="s">
        <v>229</v>
      </c>
      <c r="AK680" s="246" t="s">
        <v>229</v>
      </c>
      <c r="AL680" s="246" t="s">
        <v>228</v>
      </c>
      <c r="AM680" s="246" t="s">
        <v>228</v>
      </c>
      <c r="AN680" s="246" t="s">
        <v>228</v>
      </c>
      <c r="AO680" s="246" t="s">
        <v>229</v>
      </c>
      <c r="AP680" s="246" t="s">
        <v>229</v>
      </c>
      <c r="AQ680" s="246"/>
      <c r="AR680" s="246"/>
      <c r="AS680" s="246"/>
      <c r="AT680" s="246"/>
      <c r="AU680" s="246"/>
      <c r="AV680" s="246"/>
      <c r="AW680" s="246"/>
      <c r="AX680" s="246"/>
      <c r="AY680" s="246"/>
      <c r="AZ680" s="246"/>
      <c r="BA680" s="246"/>
    </row>
    <row r="681" spans="1:53" x14ac:dyDescent="0.3">
      <c r="A681" s="246">
        <v>212935</v>
      </c>
      <c r="B681" s="246" t="s">
        <v>2163</v>
      </c>
      <c r="C681" s="246" t="s">
        <v>229</v>
      </c>
      <c r="D681" s="246" t="s">
        <v>229</v>
      </c>
      <c r="E681" s="246" t="s">
        <v>229</v>
      </c>
      <c r="F681" s="246" t="s">
        <v>229</v>
      </c>
      <c r="G681" s="246" t="s">
        <v>229</v>
      </c>
      <c r="H681" s="246" t="s">
        <v>229</v>
      </c>
      <c r="I681" s="246" t="s">
        <v>229</v>
      </c>
      <c r="J681" s="246" t="s">
        <v>229</v>
      </c>
      <c r="K681" s="246" t="s">
        <v>229</v>
      </c>
      <c r="L681" s="246" t="s">
        <v>229</v>
      </c>
      <c r="M681" s="246" t="s">
        <v>229</v>
      </c>
      <c r="N681" s="246" t="s">
        <v>229</v>
      </c>
      <c r="O681" s="246" t="s">
        <v>229</v>
      </c>
      <c r="P681" s="246" t="s">
        <v>229</v>
      </c>
      <c r="Q681" s="246" t="s">
        <v>229</v>
      </c>
      <c r="R681" s="246" t="s">
        <v>229</v>
      </c>
      <c r="S681" s="246" t="s">
        <v>229</v>
      </c>
      <c r="T681" s="246" t="s">
        <v>229</v>
      </c>
      <c r="U681" s="246" t="s">
        <v>229</v>
      </c>
      <c r="V681" s="246" t="s">
        <v>229</v>
      </c>
      <c r="W681" s="246" t="s">
        <v>229</v>
      </c>
      <c r="X681" s="246" t="s">
        <v>229</v>
      </c>
      <c r="Y681" s="246" t="s">
        <v>229</v>
      </c>
      <c r="Z681" s="246" t="s">
        <v>229</v>
      </c>
      <c r="AA681" s="246" t="s">
        <v>229</v>
      </c>
      <c r="AB681" s="246" t="s">
        <v>229</v>
      </c>
      <c r="AC681" s="246" t="s">
        <v>229</v>
      </c>
      <c r="AD681" s="246" t="s">
        <v>229</v>
      </c>
      <c r="AE681" s="246" t="s">
        <v>229</v>
      </c>
      <c r="AF681" s="246" t="s">
        <v>229</v>
      </c>
      <c r="AG681" s="246" t="s">
        <v>229</v>
      </c>
      <c r="AH681" s="246" t="s">
        <v>229</v>
      </c>
      <c r="AI681" s="246" t="s">
        <v>229</v>
      </c>
      <c r="AJ681" s="246" t="s">
        <v>229</v>
      </c>
      <c r="AK681" s="246" t="s">
        <v>229</v>
      </c>
      <c r="AL681" s="246" t="s">
        <v>228</v>
      </c>
      <c r="AM681" s="246" t="s">
        <v>228</v>
      </c>
      <c r="AN681" s="246" t="s">
        <v>229</v>
      </c>
      <c r="AO681" s="246" t="s">
        <v>229</v>
      </c>
      <c r="AP681" s="246" t="s">
        <v>229</v>
      </c>
      <c r="AQ681" s="246"/>
      <c r="AR681" s="246"/>
      <c r="AS681" s="246"/>
      <c r="AT681" s="246"/>
      <c r="AU681" s="246"/>
      <c r="AV681" s="246"/>
      <c r="AW681" s="246"/>
      <c r="AX681" s="246"/>
      <c r="AY681" s="246"/>
      <c r="AZ681" s="246"/>
      <c r="BA681" s="246"/>
    </row>
    <row r="682" spans="1:53" x14ac:dyDescent="0.3">
      <c r="A682" s="246">
        <v>212955</v>
      </c>
      <c r="B682" s="246" t="s">
        <v>2163</v>
      </c>
      <c r="C682" s="246" t="s">
        <v>229</v>
      </c>
      <c r="D682" s="246" t="s">
        <v>229</v>
      </c>
      <c r="E682" s="246" t="s">
        <v>229</v>
      </c>
      <c r="F682" s="246" t="s">
        <v>227</v>
      </c>
      <c r="G682" s="246" t="s">
        <v>227</v>
      </c>
      <c r="H682" s="246" t="s">
        <v>229</v>
      </c>
      <c r="I682" s="246" t="s">
        <v>229</v>
      </c>
      <c r="J682" s="246" t="s">
        <v>229</v>
      </c>
      <c r="K682" s="246" t="s">
        <v>229</v>
      </c>
      <c r="L682" s="246" t="s">
        <v>227</v>
      </c>
      <c r="M682" s="246" t="s">
        <v>229</v>
      </c>
      <c r="N682" s="246" t="s">
        <v>229</v>
      </c>
      <c r="O682" s="246" t="s">
        <v>229</v>
      </c>
      <c r="P682" s="246" t="s">
        <v>229</v>
      </c>
      <c r="Q682" s="246" t="s">
        <v>229</v>
      </c>
      <c r="R682" s="246" t="s">
        <v>229</v>
      </c>
      <c r="S682" s="246" t="s">
        <v>229</v>
      </c>
      <c r="T682" s="246" t="s">
        <v>229</v>
      </c>
      <c r="U682" s="246" t="s">
        <v>229</v>
      </c>
      <c r="V682" s="246" t="s">
        <v>229</v>
      </c>
      <c r="W682" s="246" t="s">
        <v>229</v>
      </c>
      <c r="X682" s="246" t="s">
        <v>229</v>
      </c>
      <c r="Y682" s="246" t="s">
        <v>227</v>
      </c>
      <c r="Z682" s="246" t="s">
        <v>229</v>
      </c>
      <c r="AA682" s="246" t="s">
        <v>227</v>
      </c>
      <c r="AB682" s="246" t="s">
        <v>227</v>
      </c>
      <c r="AC682" s="246" t="s">
        <v>229</v>
      </c>
      <c r="AD682" s="246" t="s">
        <v>229</v>
      </c>
      <c r="AE682" s="246" t="s">
        <v>227</v>
      </c>
      <c r="AF682" s="246" t="s">
        <v>229</v>
      </c>
      <c r="AG682" s="246" t="s">
        <v>227</v>
      </c>
      <c r="AH682" s="246" t="s">
        <v>229</v>
      </c>
      <c r="AI682" s="246" t="s">
        <v>229</v>
      </c>
      <c r="AJ682" s="246" t="s">
        <v>229</v>
      </c>
      <c r="AK682" s="246" t="s">
        <v>227</v>
      </c>
      <c r="AL682" s="246" t="s">
        <v>227</v>
      </c>
      <c r="AM682" s="246" t="s">
        <v>228</v>
      </c>
      <c r="AN682" s="246" t="s">
        <v>229</v>
      </c>
      <c r="AO682" s="246" t="s">
        <v>229</v>
      </c>
      <c r="AP682" s="246" t="s">
        <v>229</v>
      </c>
      <c r="AQ682" s="246"/>
      <c r="AR682" s="246"/>
      <c r="AS682" s="246"/>
      <c r="AT682" s="246"/>
      <c r="AU682" s="246"/>
      <c r="AV682" s="246"/>
      <c r="AW682" s="246"/>
      <c r="AX682" s="246"/>
      <c r="AY682" s="246"/>
      <c r="AZ682" s="246"/>
      <c r="BA682" s="246"/>
    </row>
    <row r="683" spans="1:53" x14ac:dyDescent="0.3">
      <c r="A683" s="246">
        <v>212961</v>
      </c>
      <c r="B683" s="246" t="s">
        <v>2163</v>
      </c>
      <c r="C683" s="246" t="s">
        <v>227</v>
      </c>
      <c r="D683" s="246" t="s">
        <v>229</v>
      </c>
      <c r="E683" s="246" t="s">
        <v>227</v>
      </c>
      <c r="F683" s="246" t="s">
        <v>227</v>
      </c>
      <c r="G683" s="246" t="s">
        <v>227</v>
      </c>
      <c r="H683" s="246" t="s">
        <v>228</v>
      </c>
      <c r="I683" s="246" t="s">
        <v>229</v>
      </c>
      <c r="J683" s="246" t="s">
        <v>227</v>
      </c>
      <c r="K683" s="246" t="s">
        <v>229</v>
      </c>
      <c r="L683" s="246" t="s">
        <v>227</v>
      </c>
      <c r="M683" s="246" t="s">
        <v>229</v>
      </c>
      <c r="N683" s="246" t="s">
        <v>229</v>
      </c>
      <c r="O683" s="246" t="s">
        <v>229</v>
      </c>
      <c r="P683" s="246" t="s">
        <v>229</v>
      </c>
      <c r="Q683" s="246" t="s">
        <v>229</v>
      </c>
      <c r="R683" s="246" t="s">
        <v>229</v>
      </c>
      <c r="S683" s="246" t="s">
        <v>229</v>
      </c>
      <c r="T683" s="246" t="s">
        <v>229</v>
      </c>
      <c r="U683" s="246" t="s">
        <v>229</v>
      </c>
      <c r="V683" s="246" t="s">
        <v>229</v>
      </c>
      <c r="W683" s="246" t="s">
        <v>229</v>
      </c>
      <c r="X683" s="246" t="s">
        <v>229</v>
      </c>
      <c r="Y683" s="246" t="s">
        <v>227</v>
      </c>
      <c r="Z683" s="246" t="s">
        <v>229</v>
      </c>
      <c r="AA683" s="246" t="s">
        <v>227</v>
      </c>
      <c r="AB683" s="246" t="s">
        <v>227</v>
      </c>
      <c r="AC683" s="246" t="s">
        <v>229</v>
      </c>
      <c r="AD683" s="246" t="s">
        <v>229</v>
      </c>
      <c r="AE683" s="246" t="s">
        <v>227</v>
      </c>
      <c r="AF683" s="246" t="s">
        <v>227</v>
      </c>
      <c r="AG683" s="246" t="s">
        <v>229</v>
      </c>
      <c r="AH683" s="246" t="s">
        <v>229</v>
      </c>
      <c r="AI683" s="246" t="s">
        <v>229</v>
      </c>
      <c r="AJ683" s="246" t="s">
        <v>229</v>
      </c>
      <c r="AK683" s="246" t="s">
        <v>229</v>
      </c>
      <c r="AL683" s="246" t="s">
        <v>228</v>
      </c>
      <c r="AM683" s="246" t="s">
        <v>228</v>
      </c>
      <c r="AN683" s="246" t="s">
        <v>228</v>
      </c>
      <c r="AO683" s="246" t="s">
        <v>228</v>
      </c>
      <c r="AP683" s="246" t="s">
        <v>228</v>
      </c>
      <c r="AQ683" s="246"/>
      <c r="AR683" s="246"/>
      <c r="AS683" s="246"/>
      <c r="AT683" s="246"/>
      <c r="AU683" s="246"/>
      <c r="AV683" s="246"/>
      <c r="AW683" s="246"/>
      <c r="AX683" s="246"/>
      <c r="AY683" s="246"/>
      <c r="AZ683" s="246"/>
      <c r="BA683" s="246"/>
    </row>
    <row r="684" spans="1:53" x14ac:dyDescent="0.3">
      <c r="A684" s="246">
        <v>212971</v>
      </c>
      <c r="B684" s="246" t="s">
        <v>2163</v>
      </c>
      <c r="C684" s="246" t="s">
        <v>229</v>
      </c>
      <c r="D684" s="246" t="s">
        <v>229</v>
      </c>
      <c r="E684" s="246" t="s">
        <v>229</v>
      </c>
      <c r="F684" s="246" t="s">
        <v>229</v>
      </c>
      <c r="G684" s="246" t="s">
        <v>227</v>
      </c>
      <c r="H684" s="246" t="s">
        <v>227</v>
      </c>
      <c r="I684" s="246" t="s">
        <v>229</v>
      </c>
      <c r="J684" s="246" t="s">
        <v>229</v>
      </c>
      <c r="K684" s="246" t="s">
        <v>229</v>
      </c>
      <c r="L684" s="246" t="s">
        <v>229</v>
      </c>
      <c r="M684" s="246" t="s">
        <v>229</v>
      </c>
      <c r="N684" s="246" t="s">
        <v>229</v>
      </c>
      <c r="O684" s="246" t="s">
        <v>229</v>
      </c>
      <c r="P684" s="246" t="s">
        <v>227</v>
      </c>
      <c r="Q684" s="246" t="s">
        <v>227</v>
      </c>
      <c r="R684" s="246" t="s">
        <v>229</v>
      </c>
      <c r="S684" s="246" t="s">
        <v>229</v>
      </c>
      <c r="T684" s="246" t="s">
        <v>229</v>
      </c>
      <c r="U684" s="246" t="s">
        <v>229</v>
      </c>
      <c r="V684" s="246" t="s">
        <v>229</v>
      </c>
      <c r="W684" s="246" t="s">
        <v>229</v>
      </c>
      <c r="X684" s="246" t="s">
        <v>227</v>
      </c>
      <c r="Y684" s="246" t="s">
        <v>227</v>
      </c>
      <c r="Z684" s="246" t="s">
        <v>227</v>
      </c>
      <c r="AA684" s="246" t="s">
        <v>229</v>
      </c>
      <c r="AB684" s="246" t="s">
        <v>229</v>
      </c>
      <c r="AC684" s="246" t="s">
        <v>229</v>
      </c>
      <c r="AD684" s="246" t="s">
        <v>229</v>
      </c>
      <c r="AE684" s="246" t="s">
        <v>227</v>
      </c>
      <c r="AF684" s="246" t="s">
        <v>227</v>
      </c>
      <c r="AG684" s="246" t="s">
        <v>227</v>
      </c>
      <c r="AH684" s="246" t="s">
        <v>229</v>
      </c>
      <c r="AI684" s="246" t="s">
        <v>229</v>
      </c>
      <c r="AJ684" s="246" t="s">
        <v>229</v>
      </c>
      <c r="AK684" s="246" t="s">
        <v>229</v>
      </c>
      <c r="AL684" s="246" t="s">
        <v>228</v>
      </c>
      <c r="AM684" s="246" t="s">
        <v>228</v>
      </c>
      <c r="AN684" s="246" t="s">
        <v>227</v>
      </c>
      <c r="AO684" s="246" t="s">
        <v>228</v>
      </c>
      <c r="AP684" s="246" t="s">
        <v>228</v>
      </c>
      <c r="AQ684" s="246"/>
      <c r="AR684" s="246"/>
      <c r="AS684" s="246"/>
      <c r="AT684" s="246"/>
      <c r="AU684" s="246"/>
      <c r="AV684" s="246"/>
      <c r="AW684" s="246"/>
      <c r="AX684" s="246"/>
      <c r="AY684" s="246"/>
      <c r="AZ684" s="246"/>
      <c r="BA684" s="246"/>
    </row>
    <row r="685" spans="1:53" x14ac:dyDescent="0.3">
      <c r="A685" s="246">
        <v>212978</v>
      </c>
      <c r="B685" s="246" t="s">
        <v>2163</v>
      </c>
      <c r="C685" s="246" t="s">
        <v>227</v>
      </c>
      <c r="D685" s="246" t="s">
        <v>227</v>
      </c>
      <c r="E685" s="246" t="s">
        <v>227</v>
      </c>
      <c r="F685" s="246" t="s">
        <v>227</v>
      </c>
      <c r="G685" s="246" t="s">
        <v>227</v>
      </c>
      <c r="H685" s="246" t="s">
        <v>229</v>
      </c>
      <c r="I685" s="246" t="s">
        <v>229</v>
      </c>
      <c r="J685" s="246" t="s">
        <v>227</v>
      </c>
      <c r="K685" s="246" t="s">
        <v>229</v>
      </c>
      <c r="L685" s="246" t="s">
        <v>229</v>
      </c>
      <c r="M685" s="246" t="s">
        <v>227</v>
      </c>
      <c r="N685" s="246" t="s">
        <v>227</v>
      </c>
      <c r="O685" s="246" t="s">
        <v>229</v>
      </c>
      <c r="P685" s="246" t="s">
        <v>229</v>
      </c>
      <c r="Q685" s="246" t="s">
        <v>229</v>
      </c>
      <c r="R685" s="246" t="s">
        <v>229</v>
      </c>
      <c r="S685" s="246" t="s">
        <v>227</v>
      </c>
      <c r="T685" s="246" t="s">
        <v>229</v>
      </c>
      <c r="U685" s="246" t="s">
        <v>229</v>
      </c>
      <c r="V685" s="246" t="s">
        <v>229</v>
      </c>
      <c r="W685" s="246" t="s">
        <v>229</v>
      </c>
      <c r="X685" s="246" t="s">
        <v>229</v>
      </c>
      <c r="Y685" s="246" t="s">
        <v>227</v>
      </c>
      <c r="Z685" s="246" t="s">
        <v>229</v>
      </c>
      <c r="AA685" s="246" t="s">
        <v>227</v>
      </c>
      <c r="AB685" s="246" t="s">
        <v>229</v>
      </c>
      <c r="AC685" s="246" t="s">
        <v>229</v>
      </c>
      <c r="AD685" s="246" t="s">
        <v>229</v>
      </c>
      <c r="AE685" s="246" t="s">
        <v>227</v>
      </c>
      <c r="AF685" s="246" t="s">
        <v>229</v>
      </c>
      <c r="AG685" s="246" t="s">
        <v>229</v>
      </c>
      <c r="AH685" s="246" t="s">
        <v>229</v>
      </c>
      <c r="AI685" s="246" t="s">
        <v>229</v>
      </c>
      <c r="AJ685" s="246" t="s">
        <v>229</v>
      </c>
      <c r="AK685" s="246" t="s">
        <v>228</v>
      </c>
      <c r="AL685" s="246" t="s">
        <v>228</v>
      </c>
      <c r="AM685" s="246" t="s">
        <v>228</v>
      </c>
      <c r="AN685" s="246" t="s">
        <v>228</v>
      </c>
      <c r="AO685" s="246" t="s">
        <v>228</v>
      </c>
      <c r="AP685" s="246" t="s">
        <v>228</v>
      </c>
      <c r="AQ685" s="246"/>
      <c r="AR685" s="246"/>
      <c r="AS685" s="246"/>
      <c r="AT685" s="246"/>
      <c r="AU685" s="246"/>
      <c r="AV685" s="246"/>
      <c r="AW685" s="246"/>
      <c r="AX685" s="246"/>
      <c r="AY685" s="246"/>
      <c r="AZ685" s="246"/>
      <c r="BA685" s="246"/>
    </row>
    <row r="686" spans="1:53" x14ac:dyDescent="0.3">
      <c r="A686" s="246">
        <v>212981</v>
      </c>
      <c r="B686" s="246" t="s">
        <v>2163</v>
      </c>
      <c r="C686" s="246" t="s">
        <v>229</v>
      </c>
      <c r="D686" s="246" t="s">
        <v>229</v>
      </c>
      <c r="E686" s="246" t="s">
        <v>229</v>
      </c>
      <c r="F686" s="246" t="s">
        <v>227</v>
      </c>
      <c r="G686" s="246" t="s">
        <v>229</v>
      </c>
      <c r="H686" s="246" t="s">
        <v>227</v>
      </c>
      <c r="I686" s="246" t="s">
        <v>227</v>
      </c>
      <c r="J686" s="246" t="s">
        <v>229</v>
      </c>
      <c r="K686" s="246" t="s">
        <v>229</v>
      </c>
      <c r="L686" s="246" t="s">
        <v>227</v>
      </c>
      <c r="M686" s="246" t="s">
        <v>229</v>
      </c>
      <c r="N686" s="246" t="s">
        <v>227</v>
      </c>
      <c r="O686" s="246" t="s">
        <v>229</v>
      </c>
      <c r="P686" s="246" t="s">
        <v>229</v>
      </c>
      <c r="Q686" s="246" t="s">
        <v>229</v>
      </c>
      <c r="R686" s="246" t="s">
        <v>229</v>
      </c>
      <c r="S686" s="246" t="s">
        <v>229</v>
      </c>
      <c r="T686" s="246" t="s">
        <v>229</v>
      </c>
      <c r="U686" s="246" t="s">
        <v>229</v>
      </c>
      <c r="V686" s="246" t="s">
        <v>229</v>
      </c>
      <c r="W686" s="246" t="s">
        <v>227</v>
      </c>
      <c r="X686" s="246" t="s">
        <v>229</v>
      </c>
      <c r="Y686" s="246" t="s">
        <v>227</v>
      </c>
      <c r="Z686" s="246" t="s">
        <v>229</v>
      </c>
      <c r="AA686" s="246" t="s">
        <v>227</v>
      </c>
      <c r="AB686" s="246" t="s">
        <v>229</v>
      </c>
      <c r="AC686" s="246" t="s">
        <v>229</v>
      </c>
      <c r="AD686" s="246" t="s">
        <v>229</v>
      </c>
      <c r="AE686" s="246" t="s">
        <v>228</v>
      </c>
      <c r="AF686" s="246" t="s">
        <v>229</v>
      </c>
      <c r="AG686" s="246" t="s">
        <v>229</v>
      </c>
      <c r="AH686" s="246" t="s">
        <v>229</v>
      </c>
      <c r="AI686" s="246" t="s">
        <v>228</v>
      </c>
      <c r="AJ686" s="246" t="s">
        <v>229</v>
      </c>
      <c r="AK686" s="246" t="s">
        <v>228</v>
      </c>
      <c r="AL686" s="246" t="s">
        <v>228</v>
      </c>
      <c r="AM686" s="246" t="s">
        <v>228</v>
      </c>
      <c r="AN686" s="246" t="s">
        <v>228</v>
      </c>
      <c r="AO686" s="246" t="s">
        <v>228</v>
      </c>
      <c r="AP686" s="246" t="s">
        <v>228</v>
      </c>
      <c r="AQ686" s="246"/>
      <c r="AR686" s="246"/>
      <c r="AS686" s="246"/>
      <c r="AT686" s="246"/>
      <c r="AU686" s="246"/>
      <c r="AV686" s="246"/>
      <c r="AW686" s="246"/>
      <c r="AX686" s="246"/>
      <c r="AY686" s="246"/>
      <c r="AZ686" s="246"/>
      <c r="BA686" s="246"/>
    </row>
    <row r="687" spans="1:53" x14ac:dyDescent="0.3">
      <c r="A687" s="246">
        <v>212988</v>
      </c>
      <c r="B687" s="246" t="s">
        <v>2163</v>
      </c>
      <c r="C687" s="246" t="s">
        <v>229</v>
      </c>
      <c r="D687" s="246" t="s">
        <v>229</v>
      </c>
      <c r="E687" s="246" t="s">
        <v>229</v>
      </c>
      <c r="F687" s="246" t="s">
        <v>227</v>
      </c>
      <c r="G687" s="246" t="s">
        <v>227</v>
      </c>
      <c r="H687" s="246" t="s">
        <v>227</v>
      </c>
      <c r="I687" s="246" t="s">
        <v>229</v>
      </c>
      <c r="J687" s="246" t="s">
        <v>229</v>
      </c>
      <c r="K687" s="246" t="s">
        <v>229</v>
      </c>
      <c r="L687" s="246" t="s">
        <v>227</v>
      </c>
      <c r="M687" s="246" t="s">
        <v>227</v>
      </c>
      <c r="N687" s="246" t="s">
        <v>229</v>
      </c>
      <c r="O687" s="246" t="s">
        <v>229</v>
      </c>
      <c r="P687" s="246" t="s">
        <v>227</v>
      </c>
      <c r="Q687" s="246" t="s">
        <v>227</v>
      </c>
      <c r="R687" s="246" t="s">
        <v>229</v>
      </c>
      <c r="S687" s="246" t="s">
        <v>227</v>
      </c>
      <c r="T687" s="246" t="s">
        <v>229</v>
      </c>
      <c r="U687" s="246" t="s">
        <v>229</v>
      </c>
      <c r="V687" s="246" t="s">
        <v>229</v>
      </c>
      <c r="W687" s="246" t="s">
        <v>229</v>
      </c>
      <c r="X687" s="246" t="s">
        <v>229</v>
      </c>
      <c r="Y687" s="246" t="s">
        <v>227</v>
      </c>
      <c r="Z687" s="246" t="s">
        <v>229</v>
      </c>
      <c r="AA687" s="246" t="s">
        <v>227</v>
      </c>
      <c r="AB687" s="246" t="s">
        <v>229</v>
      </c>
      <c r="AC687" s="246" t="s">
        <v>229</v>
      </c>
      <c r="AD687" s="246" t="s">
        <v>227</v>
      </c>
      <c r="AE687" s="246" t="s">
        <v>227</v>
      </c>
      <c r="AF687" s="246" t="s">
        <v>229</v>
      </c>
      <c r="AG687" s="246" t="s">
        <v>229</v>
      </c>
      <c r="AH687" s="246" t="s">
        <v>228</v>
      </c>
      <c r="AI687" s="246" t="s">
        <v>228</v>
      </c>
      <c r="AJ687" s="246" t="s">
        <v>229</v>
      </c>
      <c r="AK687" s="246" t="s">
        <v>228</v>
      </c>
      <c r="AL687" s="246" t="s">
        <v>228</v>
      </c>
      <c r="AM687" s="246" t="s">
        <v>228</v>
      </c>
      <c r="AN687" s="246" t="s">
        <v>228</v>
      </c>
      <c r="AO687" s="246" t="s">
        <v>228</v>
      </c>
      <c r="AP687" s="246" t="s">
        <v>228</v>
      </c>
      <c r="AQ687" s="246"/>
      <c r="AR687" s="246"/>
      <c r="AS687" s="246"/>
      <c r="AT687" s="246"/>
      <c r="AU687" s="246"/>
      <c r="AV687" s="246"/>
      <c r="AW687" s="246"/>
      <c r="AX687" s="246"/>
      <c r="AY687" s="246"/>
      <c r="AZ687" s="246"/>
      <c r="BA687" s="246"/>
    </row>
    <row r="688" spans="1:53" x14ac:dyDescent="0.3">
      <c r="A688" s="246">
        <v>212991</v>
      </c>
      <c r="B688" s="246" t="s">
        <v>2163</v>
      </c>
      <c r="C688" s="246" t="s">
        <v>229</v>
      </c>
      <c r="D688" s="246" t="s">
        <v>229</v>
      </c>
      <c r="E688" s="246" t="s">
        <v>229</v>
      </c>
      <c r="F688" s="246" t="s">
        <v>227</v>
      </c>
      <c r="G688" s="246" t="s">
        <v>229</v>
      </c>
      <c r="H688" s="246" t="s">
        <v>229</v>
      </c>
      <c r="I688" s="246" t="s">
        <v>229</v>
      </c>
      <c r="J688" s="246" t="s">
        <v>229</v>
      </c>
      <c r="K688" s="246" t="s">
        <v>229</v>
      </c>
      <c r="L688" s="246" t="s">
        <v>229</v>
      </c>
      <c r="M688" s="246" t="s">
        <v>229</v>
      </c>
      <c r="N688" s="246" t="s">
        <v>229</v>
      </c>
      <c r="O688" s="246" t="s">
        <v>229</v>
      </c>
      <c r="P688" s="246" t="s">
        <v>229</v>
      </c>
      <c r="Q688" s="246" t="s">
        <v>229</v>
      </c>
      <c r="R688" s="246" t="s">
        <v>227</v>
      </c>
      <c r="S688" s="246" t="s">
        <v>229</v>
      </c>
      <c r="T688" s="246" t="s">
        <v>227</v>
      </c>
      <c r="U688" s="246" t="s">
        <v>229</v>
      </c>
      <c r="V688" s="246" t="s">
        <v>227</v>
      </c>
      <c r="W688" s="246" t="s">
        <v>227</v>
      </c>
      <c r="X688" s="246" t="s">
        <v>229</v>
      </c>
      <c r="Y688" s="246" t="s">
        <v>227</v>
      </c>
      <c r="Z688" s="246" t="s">
        <v>229</v>
      </c>
      <c r="AA688" s="246" t="s">
        <v>227</v>
      </c>
      <c r="AB688" s="246" t="s">
        <v>229</v>
      </c>
      <c r="AC688" s="246" t="s">
        <v>229</v>
      </c>
      <c r="AD688" s="246" t="s">
        <v>229</v>
      </c>
      <c r="AE688" s="246" t="s">
        <v>229</v>
      </c>
      <c r="AF688" s="246" t="s">
        <v>229</v>
      </c>
      <c r="AG688" s="246" t="s">
        <v>229</v>
      </c>
      <c r="AH688" s="246" t="s">
        <v>229</v>
      </c>
      <c r="AI688" s="246" t="s">
        <v>229</v>
      </c>
      <c r="AJ688" s="246" t="s">
        <v>227</v>
      </c>
      <c r="AK688" s="246" t="s">
        <v>229</v>
      </c>
      <c r="AL688" s="246" t="s">
        <v>227</v>
      </c>
      <c r="AM688" s="246" t="s">
        <v>228</v>
      </c>
      <c r="AN688" s="246" t="s">
        <v>228</v>
      </c>
      <c r="AO688" s="246" t="s">
        <v>229</v>
      </c>
      <c r="AP688" s="246" t="s">
        <v>229</v>
      </c>
      <c r="AQ688" s="246"/>
      <c r="AR688" s="246"/>
      <c r="AS688" s="246"/>
      <c r="AT688" s="246"/>
      <c r="AU688" s="246"/>
      <c r="AV688" s="246"/>
      <c r="AW688" s="246"/>
      <c r="AX688" s="246"/>
      <c r="AY688" s="246"/>
      <c r="AZ688" s="246"/>
      <c r="BA688" s="246"/>
    </row>
    <row r="689" spans="1:53" x14ac:dyDescent="0.3">
      <c r="A689" s="246">
        <v>212994</v>
      </c>
      <c r="B689" s="246" t="s">
        <v>2163</v>
      </c>
      <c r="C689" s="246" t="s">
        <v>229</v>
      </c>
      <c r="D689" s="246" t="s">
        <v>229</v>
      </c>
      <c r="E689" s="246" t="s">
        <v>229</v>
      </c>
      <c r="F689" s="246" t="s">
        <v>227</v>
      </c>
      <c r="G689" s="246" t="s">
        <v>229</v>
      </c>
      <c r="H689" s="246" t="s">
        <v>229</v>
      </c>
      <c r="I689" s="246" t="s">
        <v>229</v>
      </c>
      <c r="J689" s="246" t="s">
        <v>229</v>
      </c>
      <c r="K689" s="246" t="s">
        <v>229</v>
      </c>
      <c r="L689" s="246" t="s">
        <v>229</v>
      </c>
      <c r="M689" s="246" t="s">
        <v>229</v>
      </c>
      <c r="N689" s="246" t="s">
        <v>229</v>
      </c>
      <c r="O689" s="246" t="s">
        <v>229</v>
      </c>
      <c r="P689" s="246" t="s">
        <v>229</v>
      </c>
      <c r="Q689" s="246" t="s">
        <v>229</v>
      </c>
      <c r="R689" s="246" t="s">
        <v>229</v>
      </c>
      <c r="S689" s="246" t="s">
        <v>229</v>
      </c>
      <c r="T689" s="246" t="s">
        <v>229</v>
      </c>
      <c r="U689" s="246" t="s">
        <v>229</v>
      </c>
      <c r="V689" s="246" t="s">
        <v>229</v>
      </c>
      <c r="W689" s="246" t="s">
        <v>229</v>
      </c>
      <c r="X689" s="246" t="s">
        <v>229</v>
      </c>
      <c r="Y689" s="246" t="s">
        <v>229</v>
      </c>
      <c r="Z689" s="246" t="s">
        <v>229</v>
      </c>
      <c r="AA689" s="246" t="s">
        <v>229</v>
      </c>
      <c r="AB689" s="246" t="s">
        <v>229</v>
      </c>
      <c r="AC689" s="246" t="s">
        <v>229</v>
      </c>
      <c r="AD689" s="246" t="s">
        <v>229</v>
      </c>
      <c r="AE689" s="246" t="s">
        <v>229</v>
      </c>
      <c r="AF689" s="246" t="s">
        <v>229</v>
      </c>
      <c r="AG689" s="246" t="s">
        <v>229</v>
      </c>
      <c r="AH689" s="246" t="s">
        <v>229</v>
      </c>
      <c r="AI689" s="246" t="s">
        <v>229</v>
      </c>
      <c r="AJ689" s="246" t="s">
        <v>229</v>
      </c>
      <c r="AK689" s="246" t="s">
        <v>227</v>
      </c>
      <c r="AL689" s="246" t="s">
        <v>228</v>
      </c>
      <c r="AM689" s="246" t="s">
        <v>228</v>
      </c>
      <c r="AN689" s="246" t="s">
        <v>227</v>
      </c>
      <c r="AO689" s="246" t="s">
        <v>228</v>
      </c>
      <c r="AP689" s="246" t="s">
        <v>228</v>
      </c>
      <c r="AQ689" s="246"/>
      <c r="AR689" s="246"/>
      <c r="AS689" s="246"/>
      <c r="AT689" s="246"/>
      <c r="AU689" s="246"/>
      <c r="AV689" s="246"/>
      <c r="AW689" s="246"/>
      <c r="AX689" s="246"/>
      <c r="AY689" s="246"/>
      <c r="AZ689" s="246"/>
      <c r="BA689" s="246"/>
    </row>
    <row r="690" spans="1:53" x14ac:dyDescent="0.3">
      <c r="A690" s="246">
        <v>213001</v>
      </c>
      <c r="B690" s="246" t="s">
        <v>2163</v>
      </c>
      <c r="C690" s="246" t="s">
        <v>229</v>
      </c>
      <c r="D690" s="246" t="s">
        <v>229</v>
      </c>
      <c r="E690" s="246" t="s">
        <v>227</v>
      </c>
      <c r="F690" s="246" t="s">
        <v>227</v>
      </c>
      <c r="G690" s="246" t="s">
        <v>229</v>
      </c>
      <c r="H690" s="246" t="s">
        <v>227</v>
      </c>
      <c r="I690" s="246" t="s">
        <v>229</v>
      </c>
      <c r="J690" s="246" t="s">
        <v>227</v>
      </c>
      <c r="K690" s="246" t="s">
        <v>227</v>
      </c>
      <c r="L690" s="246" t="s">
        <v>227</v>
      </c>
      <c r="M690" s="246" t="s">
        <v>229</v>
      </c>
      <c r="N690" s="246" t="s">
        <v>229</v>
      </c>
      <c r="O690" s="246" t="s">
        <v>229</v>
      </c>
      <c r="P690" s="246" t="s">
        <v>229</v>
      </c>
      <c r="Q690" s="246" t="s">
        <v>229</v>
      </c>
      <c r="R690" s="246" t="s">
        <v>229</v>
      </c>
      <c r="S690" s="246" t="s">
        <v>229</v>
      </c>
      <c r="T690" s="246" t="s">
        <v>229</v>
      </c>
      <c r="U690" s="246" t="s">
        <v>229</v>
      </c>
      <c r="V690" s="246" t="s">
        <v>229</v>
      </c>
      <c r="W690" s="246" t="s">
        <v>227</v>
      </c>
      <c r="X690" s="246" t="s">
        <v>229</v>
      </c>
      <c r="Y690" s="246" t="s">
        <v>227</v>
      </c>
      <c r="Z690" s="246" t="s">
        <v>227</v>
      </c>
      <c r="AA690" s="246" t="s">
        <v>227</v>
      </c>
      <c r="AB690" s="246" t="s">
        <v>229</v>
      </c>
      <c r="AC690" s="246" t="s">
        <v>229</v>
      </c>
      <c r="AD690" s="246" t="s">
        <v>229</v>
      </c>
      <c r="AE690" s="246" t="s">
        <v>229</v>
      </c>
      <c r="AF690" s="246" t="s">
        <v>227</v>
      </c>
      <c r="AG690" s="246" t="s">
        <v>228</v>
      </c>
      <c r="AH690" s="246" t="s">
        <v>229</v>
      </c>
      <c r="AI690" s="246" t="s">
        <v>229</v>
      </c>
      <c r="AJ690" s="246" t="s">
        <v>229</v>
      </c>
      <c r="AK690" s="246" t="s">
        <v>229</v>
      </c>
      <c r="AL690" s="246" t="s">
        <v>228</v>
      </c>
      <c r="AM690" s="246" t="s">
        <v>228</v>
      </c>
      <c r="AN690" s="246" t="s">
        <v>228</v>
      </c>
      <c r="AO690" s="246" t="s">
        <v>228</v>
      </c>
      <c r="AP690" s="246" t="s">
        <v>228</v>
      </c>
      <c r="AQ690" s="246"/>
      <c r="AR690" s="246"/>
      <c r="AS690" s="246"/>
      <c r="AT690" s="246"/>
      <c r="AU690" s="246"/>
      <c r="AV690" s="246"/>
      <c r="AW690" s="246"/>
      <c r="AX690" s="246"/>
      <c r="AY690" s="246"/>
      <c r="AZ690" s="246"/>
      <c r="BA690" s="246"/>
    </row>
    <row r="691" spans="1:53" x14ac:dyDescent="0.3">
      <c r="A691" s="246">
        <v>213012</v>
      </c>
      <c r="B691" s="246" t="s">
        <v>2163</v>
      </c>
      <c r="C691" s="246" t="s">
        <v>229</v>
      </c>
      <c r="D691" s="246" t="s">
        <v>229</v>
      </c>
      <c r="E691" s="246" t="s">
        <v>229</v>
      </c>
      <c r="F691" s="246" t="s">
        <v>227</v>
      </c>
      <c r="G691" s="246" t="s">
        <v>229</v>
      </c>
      <c r="H691" s="246" t="s">
        <v>227</v>
      </c>
      <c r="I691" s="246" t="s">
        <v>229</v>
      </c>
      <c r="J691" s="246" t="s">
        <v>229</v>
      </c>
      <c r="K691" s="246" t="s">
        <v>229</v>
      </c>
      <c r="L691" s="246" t="s">
        <v>229</v>
      </c>
      <c r="M691" s="246" t="s">
        <v>229</v>
      </c>
      <c r="N691" s="246" t="s">
        <v>229</v>
      </c>
      <c r="O691" s="246" t="s">
        <v>229</v>
      </c>
      <c r="P691" s="246" t="s">
        <v>227</v>
      </c>
      <c r="Q691" s="246" t="s">
        <v>229</v>
      </c>
      <c r="R691" s="246" t="s">
        <v>229</v>
      </c>
      <c r="S691" s="246" t="s">
        <v>229</v>
      </c>
      <c r="T691" s="246" t="s">
        <v>229</v>
      </c>
      <c r="U691" s="246" t="s">
        <v>229</v>
      </c>
      <c r="V691" s="246" t="s">
        <v>227</v>
      </c>
      <c r="W691" s="246" t="s">
        <v>229</v>
      </c>
      <c r="X691" s="246" t="s">
        <v>229</v>
      </c>
      <c r="Y691" s="246" t="s">
        <v>227</v>
      </c>
      <c r="Z691" s="246" t="s">
        <v>227</v>
      </c>
      <c r="AA691" s="246" t="s">
        <v>227</v>
      </c>
      <c r="AB691" s="246" t="s">
        <v>229</v>
      </c>
      <c r="AC691" s="246" t="s">
        <v>229</v>
      </c>
      <c r="AD691" s="246" t="s">
        <v>227</v>
      </c>
      <c r="AE691" s="246" t="s">
        <v>227</v>
      </c>
      <c r="AF691" s="246" t="s">
        <v>228</v>
      </c>
      <c r="AG691" s="246" t="s">
        <v>229</v>
      </c>
      <c r="AH691" s="246" t="s">
        <v>229</v>
      </c>
      <c r="AI691" s="246" t="s">
        <v>228</v>
      </c>
      <c r="AJ691" s="246" t="s">
        <v>228</v>
      </c>
      <c r="AK691" s="246" t="s">
        <v>228</v>
      </c>
      <c r="AL691" s="246" t="s">
        <v>228</v>
      </c>
      <c r="AM691" s="246" t="s">
        <v>228</v>
      </c>
      <c r="AN691" s="246" t="s">
        <v>228</v>
      </c>
      <c r="AO691" s="246" t="s">
        <v>228</v>
      </c>
      <c r="AP691" s="246" t="s">
        <v>228</v>
      </c>
      <c r="AQ691" s="246"/>
      <c r="AR691" s="246"/>
      <c r="AS691" s="246"/>
      <c r="AT691" s="246"/>
      <c r="AU691" s="246"/>
      <c r="AV691" s="246"/>
      <c r="AW691" s="246"/>
      <c r="AX691" s="246"/>
      <c r="AY691" s="246"/>
      <c r="AZ691" s="246"/>
      <c r="BA691" s="246"/>
    </row>
    <row r="692" spans="1:53" x14ac:dyDescent="0.3">
      <c r="A692" s="246">
        <v>213014</v>
      </c>
      <c r="B692" s="246" t="s">
        <v>2163</v>
      </c>
      <c r="C692" s="246" t="s">
        <v>227</v>
      </c>
      <c r="D692" s="246" t="s">
        <v>229</v>
      </c>
      <c r="E692" s="246" t="s">
        <v>229</v>
      </c>
      <c r="F692" s="246" t="s">
        <v>227</v>
      </c>
      <c r="G692" s="246" t="s">
        <v>227</v>
      </c>
      <c r="H692" s="246" t="s">
        <v>229</v>
      </c>
      <c r="I692" s="246" t="s">
        <v>229</v>
      </c>
      <c r="J692" s="246" t="s">
        <v>229</v>
      </c>
      <c r="K692" s="246" t="s">
        <v>229</v>
      </c>
      <c r="L692" s="246" t="s">
        <v>229</v>
      </c>
      <c r="M692" s="246" t="s">
        <v>229</v>
      </c>
      <c r="N692" s="246" t="s">
        <v>229</v>
      </c>
      <c r="O692" s="246" t="s">
        <v>229</v>
      </c>
      <c r="P692" s="246" t="s">
        <v>227</v>
      </c>
      <c r="Q692" s="246" t="s">
        <v>229</v>
      </c>
      <c r="R692" s="246" t="s">
        <v>227</v>
      </c>
      <c r="S692" s="246" t="s">
        <v>229</v>
      </c>
      <c r="T692" s="246" t="s">
        <v>229</v>
      </c>
      <c r="U692" s="246" t="s">
        <v>229</v>
      </c>
      <c r="V692" s="246" t="s">
        <v>227</v>
      </c>
      <c r="W692" s="246" t="s">
        <v>229</v>
      </c>
      <c r="X692" s="246" t="s">
        <v>229</v>
      </c>
      <c r="Y692" s="246" t="s">
        <v>227</v>
      </c>
      <c r="Z692" s="246" t="s">
        <v>227</v>
      </c>
      <c r="AA692" s="246" t="s">
        <v>227</v>
      </c>
      <c r="AB692" s="246" t="s">
        <v>229</v>
      </c>
      <c r="AC692" s="246" t="s">
        <v>229</v>
      </c>
      <c r="AD692" s="246" t="s">
        <v>229</v>
      </c>
      <c r="AE692" s="246" t="s">
        <v>227</v>
      </c>
      <c r="AF692" s="246" t="s">
        <v>227</v>
      </c>
      <c r="AG692" s="246" t="s">
        <v>228</v>
      </c>
      <c r="AH692" s="246" t="s">
        <v>227</v>
      </c>
      <c r="AI692" s="246" t="s">
        <v>228</v>
      </c>
      <c r="AJ692" s="246" t="s">
        <v>229</v>
      </c>
      <c r="AK692" s="246" t="s">
        <v>227</v>
      </c>
      <c r="AL692" s="246" t="s">
        <v>228</v>
      </c>
      <c r="AM692" s="246" t="s">
        <v>228</v>
      </c>
      <c r="AN692" s="246" t="s">
        <v>228</v>
      </c>
      <c r="AO692" s="246" t="s">
        <v>229</v>
      </c>
      <c r="AP692" s="246" t="s">
        <v>229</v>
      </c>
      <c r="AQ692" s="246"/>
      <c r="AR692" s="246"/>
      <c r="AS692" s="246"/>
      <c r="AT692" s="246"/>
      <c r="AU692" s="246"/>
      <c r="AV692" s="246"/>
      <c r="AW692" s="246"/>
      <c r="AX692" s="246"/>
      <c r="AY692" s="246"/>
      <c r="AZ692" s="246"/>
      <c r="BA692" s="246"/>
    </row>
    <row r="693" spans="1:53" x14ac:dyDescent="0.3">
      <c r="A693" s="246">
        <v>213016</v>
      </c>
      <c r="B693" s="246" t="s">
        <v>2163</v>
      </c>
      <c r="C693" s="246" t="s">
        <v>227</v>
      </c>
      <c r="D693" s="246" t="s">
        <v>229</v>
      </c>
      <c r="E693" s="246" t="s">
        <v>229</v>
      </c>
      <c r="F693" s="246" t="s">
        <v>227</v>
      </c>
      <c r="G693" s="246" t="s">
        <v>229</v>
      </c>
      <c r="H693" s="246" t="s">
        <v>229</v>
      </c>
      <c r="I693" s="246" t="s">
        <v>229</v>
      </c>
      <c r="J693" s="246" t="s">
        <v>229</v>
      </c>
      <c r="K693" s="246" t="s">
        <v>229</v>
      </c>
      <c r="L693" s="246" t="s">
        <v>229</v>
      </c>
      <c r="M693" s="246" t="s">
        <v>229</v>
      </c>
      <c r="N693" s="246" t="s">
        <v>229</v>
      </c>
      <c r="O693" s="246" t="s">
        <v>229</v>
      </c>
      <c r="P693" s="246" t="s">
        <v>227</v>
      </c>
      <c r="Q693" s="246" t="s">
        <v>229</v>
      </c>
      <c r="R693" s="246" t="s">
        <v>229</v>
      </c>
      <c r="S693" s="246" t="s">
        <v>229</v>
      </c>
      <c r="T693" s="246" t="s">
        <v>229</v>
      </c>
      <c r="U693" s="246" t="s">
        <v>229</v>
      </c>
      <c r="V693" s="246" t="s">
        <v>227</v>
      </c>
      <c r="W693" s="246" t="s">
        <v>229</v>
      </c>
      <c r="X693" s="246" t="s">
        <v>229</v>
      </c>
      <c r="Y693" s="246" t="s">
        <v>227</v>
      </c>
      <c r="Z693" s="246" t="s">
        <v>229</v>
      </c>
      <c r="AA693" s="246" t="s">
        <v>229</v>
      </c>
      <c r="AB693" s="246" t="s">
        <v>229</v>
      </c>
      <c r="AC693" s="246" t="s">
        <v>229</v>
      </c>
      <c r="AD693" s="246" t="s">
        <v>227</v>
      </c>
      <c r="AE693" s="246" t="s">
        <v>227</v>
      </c>
      <c r="AF693" s="246" t="s">
        <v>229</v>
      </c>
      <c r="AG693" s="246" t="s">
        <v>229</v>
      </c>
      <c r="AH693" s="246" t="s">
        <v>229</v>
      </c>
      <c r="AI693" s="246" t="s">
        <v>227</v>
      </c>
      <c r="AJ693" s="246" t="s">
        <v>229</v>
      </c>
      <c r="AK693" s="246" t="s">
        <v>227</v>
      </c>
      <c r="AL693" s="246" t="s">
        <v>229</v>
      </c>
      <c r="AM693" s="246" t="s">
        <v>229</v>
      </c>
      <c r="AN693" s="246" t="s">
        <v>227</v>
      </c>
      <c r="AO693" s="246" t="s">
        <v>229</v>
      </c>
      <c r="AP693" s="246" t="s">
        <v>229</v>
      </c>
      <c r="AQ693" s="246"/>
      <c r="AR693" s="246"/>
      <c r="AS693" s="246"/>
      <c r="AT693" s="246"/>
      <c r="AU693" s="246"/>
      <c r="AV693" s="246"/>
      <c r="AW693" s="246"/>
      <c r="AX693" s="246"/>
      <c r="AY693" s="246"/>
      <c r="AZ693" s="246"/>
      <c r="BA693" s="246"/>
    </row>
    <row r="694" spans="1:53" x14ac:dyDescent="0.3">
      <c r="A694" s="246">
        <v>213023</v>
      </c>
      <c r="B694" s="246" t="s">
        <v>2163</v>
      </c>
      <c r="C694" s="246" t="s">
        <v>227</v>
      </c>
      <c r="D694" s="246" t="s">
        <v>229</v>
      </c>
      <c r="E694" s="246" t="s">
        <v>229</v>
      </c>
      <c r="F694" s="246" t="s">
        <v>227</v>
      </c>
      <c r="G694" s="246" t="s">
        <v>229</v>
      </c>
      <c r="H694" s="246" t="s">
        <v>229</v>
      </c>
      <c r="I694" s="246" t="s">
        <v>229</v>
      </c>
      <c r="J694" s="246" t="s">
        <v>229</v>
      </c>
      <c r="K694" s="246" t="s">
        <v>229</v>
      </c>
      <c r="L694" s="246" t="s">
        <v>229</v>
      </c>
      <c r="M694" s="246" t="s">
        <v>229</v>
      </c>
      <c r="N694" s="246" t="s">
        <v>229</v>
      </c>
      <c r="O694" s="246" t="s">
        <v>229</v>
      </c>
      <c r="P694" s="246" t="s">
        <v>229</v>
      </c>
      <c r="Q694" s="246" t="s">
        <v>227</v>
      </c>
      <c r="R694" s="246" t="s">
        <v>229</v>
      </c>
      <c r="S694" s="246" t="s">
        <v>229</v>
      </c>
      <c r="T694" s="246" t="s">
        <v>229</v>
      </c>
      <c r="U694" s="246" t="s">
        <v>229</v>
      </c>
      <c r="V694" s="246" t="s">
        <v>229</v>
      </c>
      <c r="W694" s="246" t="s">
        <v>229</v>
      </c>
      <c r="X694" s="246" t="s">
        <v>229</v>
      </c>
      <c r="Y694" s="246" t="s">
        <v>229</v>
      </c>
      <c r="Z694" s="246" t="s">
        <v>229</v>
      </c>
      <c r="AA694" s="246" t="s">
        <v>227</v>
      </c>
      <c r="AB694" s="246" t="s">
        <v>229</v>
      </c>
      <c r="AC694" s="246" t="s">
        <v>227</v>
      </c>
      <c r="AD694" s="246" t="s">
        <v>229</v>
      </c>
      <c r="AE694" s="246" t="s">
        <v>229</v>
      </c>
      <c r="AF694" s="246" t="s">
        <v>229</v>
      </c>
      <c r="AG694" s="246" t="s">
        <v>229</v>
      </c>
      <c r="AH694" s="246" t="s">
        <v>229</v>
      </c>
      <c r="AI694" s="246" t="s">
        <v>227</v>
      </c>
      <c r="AJ694" s="246" t="s">
        <v>229</v>
      </c>
      <c r="AK694" s="246" t="s">
        <v>229</v>
      </c>
      <c r="AL694" s="246" t="s">
        <v>227</v>
      </c>
      <c r="AM694" s="246" t="s">
        <v>227</v>
      </c>
      <c r="AN694" s="246" t="s">
        <v>227</v>
      </c>
      <c r="AO694" s="246" t="s">
        <v>229</v>
      </c>
      <c r="AP694" s="246" t="s">
        <v>227</v>
      </c>
      <c r="AQ694" s="246"/>
      <c r="AR694" s="246"/>
      <c r="AS694" s="246"/>
      <c r="AT694" s="246"/>
      <c r="AU694" s="246"/>
      <c r="AV694" s="246"/>
      <c r="AW694" s="246"/>
      <c r="AX694" s="246"/>
      <c r="AY694" s="246"/>
      <c r="AZ694" s="246"/>
      <c r="BA694" s="246"/>
    </row>
    <row r="695" spans="1:53" x14ac:dyDescent="0.3">
      <c r="A695" s="246">
        <v>213025</v>
      </c>
      <c r="B695" s="246" t="s">
        <v>2163</v>
      </c>
      <c r="C695" s="246" t="s">
        <v>227</v>
      </c>
      <c r="D695" s="246" t="s">
        <v>229</v>
      </c>
      <c r="E695" s="246" t="s">
        <v>227</v>
      </c>
      <c r="F695" s="246" t="s">
        <v>227</v>
      </c>
      <c r="G695" s="246" t="s">
        <v>229</v>
      </c>
      <c r="H695" s="246" t="s">
        <v>229</v>
      </c>
      <c r="I695" s="246" t="s">
        <v>229</v>
      </c>
      <c r="J695" s="246" t="s">
        <v>227</v>
      </c>
      <c r="K695" s="246" t="s">
        <v>229</v>
      </c>
      <c r="L695" s="246" t="s">
        <v>229</v>
      </c>
      <c r="M695" s="246" t="s">
        <v>227</v>
      </c>
      <c r="N695" s="246" t="s">
        <v>229</v>
      </c>
      <c r="O695" s="246" t="s">
        <v>229</v>
      </c>
      <c r="P695" s="246" t="s">
        <v>229</v>
      </c>
      <c r="Q695" s="246" t="s">
        <v>229</v>
      </c>
      <c r="R695" s="246" t="s">
        <v>229</v>
      </c>
      <c r="S695" s="246" t="s">
        <v>229</v>
      </c>
      <c r="T695" s="246" t="s">
        <v>229</v>
      </c>
      <c r="U695" s="246" t="s">
        <v>229</v>
      </c>
      <c r="V695" s="246" t="s">
        <v>227</v>
      </c>
      <c r="W695" s="246" t="s">
        <v>227</v>
      </c>
      <c r="X695" s="246" t="s">
        <v>229</v>
      </c>
      <c r="Y695" s="246" t="s">
        <v>227</v>
      </c>
      <c r="Z695" s="246" t="s">
        <v>229</v>
      </c>
      <c r="AA695" s="246" t="s">
        <v>227</v>
      </c>
      <c r="AB695" s="246" t="s">
        <v>229</v>
      </c>
      <c r="AC695" s="246" t="s">
        <v>229</v>
      </c>
      <c r="AD695" s="246" t="s">
        <v>227</v>
      </c>
      <c r="AE695" s="246" t="s">
        <v>227</v>
      </c>
      <c r="AF695" s="246" t="s">
        <v>227</v>
      </c>
      <c r="AG695" s="246" t="s">
        <v>229</v>
      </c>
      <c r="AH695" s="246" t="s">
        <v>229</v>
      </c>
      <c r="AI695" s="246" t="s">
        <v>229</v>
      </c>
      <c r="AJ695" s="246" t="s">
        <v>229</v>
      </c>
      <c r="AK695" s="246" t="s">
        <v>229</v>
      </c>
      <c r="AL695" s="246" t="s">
        <v>228</v>
      </c>
      <c r="AM695" s="246" t="s">
        <v>228</v>
      </c>
      <c r="AN695" s="246" t="s">
        <v>228</v>
      </c>
      <c r="AO695" s="246" t="s">
        <v>228</v>
      </c>
      <c r="AP695" s="246" t="s">
        <v>228</v>
      </c>
      <c r="AQ695" s="246"/>
      <c r="AR695" s="246"/>
      <c r="AS695" s="246"/>
      <c r="AT695" s="246"/>
      <c r="AU695" s="246"/>
      <c r="AV695" s="246"/>
      <c r="AW695" s="246"/>
      <c r="AX695" s="246"/>
      <c r="AY695" s="246"/>
      <c r="AZ695" s="246"/>
      <c r="BA695" s="246"/>
    </row>
    <row r="696" spans="1:53" x14ac:dyDescent="0.3">
      <c r="A696" s="246">
        <v>213035</v>
      </c>
      <c r="B696" s="246" t="s">
        <v>2163</v>
      </c>
      <c r="C696" s="246" t="s">
        <v>227</v>
      </c>
      <c r="D696" s="246" t="s">
        <v>229</v>
      </c>
      <c r="E696" s="246" t="s">
        <v>229</v>
      </c>
      <c r="F696" s="246" t="s">
        <v>227</v>
      </c>
      <c r="G696" s="246" t="s">
        <v>227</v>
      </c>
      <c r="H696" s="246" t="s">
        <v>229</v>
      </c>
      <c r="I696" s="246" t="s">
        <v>229</v>
      </c>
      <c r="J696" s="246" t="s">
        <v>229</v>
      </c>
      <c r="K696" s="246" t="s">
        <v>229</v>
      </c>
      <c r="L696" s="246" t="s">
        <v>227</v>
      </c>
      <c r="M696" s="246" t="s">
        <v>229</v>
      </c>
      <c r="N696" s="246" t="s">
        <v>229</v>
      </c>
      <c r="O696" s="246" t="s">
        <v>227</v>
      </c>
      <c r="P696" s="246" t="s">
        <v>229</v>
      </c>
      <c r="Q696" s="246" t="s">
        <v>228</v>
      </c>
      <c r="R696" s="246" t="s">
        <v>227</v>
      </c>
      <c r="S696" s="246" t="s">
        <v>227</v>
      </c>
      <c r="T696" s="246" t="s">
        <v>229</v>
      </c>
      <c r="U696" s="246" t="s">
        <v>229</v>
      </c>
      <c r="V696" s="246" t="s">
        <v>229</v>
      </c>
      <c r="W696" s="246" t="s">
        <v>227</v>
      </c>
      <c r="X696" s="246" t="s">
        <v>229</v>
      </c>
      <c r="Y696" s="246" t="s">
        <v>229</v>
      </c>
      <c r="Z696" s="246" t="s">
        <v>229</v>
      </c>
      <c r="AA696" s="246" t="s">
        <v>229</v>
      </c>
      <c r="AB696" s="246" t="s">
        <v>229</v>
      </c>
      <c r="AC696" s="246" t="s">
        <v>229</v>
      </c>
      <c r="AD696" s="246" t="s">
        <v>229</v>
      </c>
      <c r="AE696" s="246" t="s">
        <v>229</v>
      </c>
      <c r="AF696" s="246" t="s">
        <v>229</v>
      </c>
      <c r="AG696" s="246" t="s">
        <v>229</v>
      </c>
      <c r="AH696" s="246" t="s">
        <v>228</v>
      </c>
      <c r="AI696" s="246" t="s">
        <v>229</v>
      </c>
      <c r="AJ696" s="246" t="s">
        <v>229</v>
      </c>
      <c r="AK696" s="246" t="s">
        <v>229</v>
      </c>
      <c r="AL696" s="246" t="s">
        <v>228</v>
      </c>
      <c r="AM696" s="246" t="s">
        <v>228</v>
      </c>
      <c r="AN696" s="246" t="s">
        <v>228</v>
      </c>
      <c r="AO696" s="246" t="s">
        <v>228</v>
      </c>
      <c r="AP696" s="246" t="s">
        <v>228</v>
      </c>
      <c r="AQ696" s="246"/>
      <c r="AR696" s="246"/>
      <c r="AS696" s="246"/>
      <c r="AT696" s="246"/>
      <c r="AU696" s="246"/>
      <c r="AV696" s="246"/>
      <c r="AW696" s="246"/>
      <c r="AX696" s="246"/>
      <c r="AY696" s="246"/>
      <c r="AZ696" s="246"/>
      <c r="BA696" s="246"/>
    </row>
    <row r="697" spans="1:53" x14ac:dyDescent="0.3">
      <c r="A697" s="246">
        <v>213044</v>
      </c>
      <c r="B697" s="246" t="s">
        <v>2163</v>
      </c>
      <c r="C697" s="246" t="s">
        <v>229</v>
      </c>
      <c r="D697" s="246" t="s">
        <v>229</v>
      </c>
      <c r="E697" s="246" t="s">
        <v>229</v>
      </c>
      <c r="F697" s="246" t="s">
        <v>227</v>
      </c>
      <c r="G697" s="246" t="s">
        <v>229</v>
      </c>
      <c r="H697" s="246" t="s">
        <v>229</v>
      </c>
      <c r="I697" s="246" t="s">
        <v>229</v>
      </c>
      <c r="J697" s="246" t="s">
        <v>227</v>
      </c>
      <c r="K697" s="246" t="s">
        <v>229</v>
      </c>
      <c r="L697" s="246" t="s">
        <v>227</v>
      </c>
      <c r="M697" s="246" t="s">
        <v>227</v>
      </c>
      <c r="N697" s="246" t="s">
        <v>227</v>
      </c>
      <c r="O697" s="246" t="s">
        <v>229</v>
      </c>
      <c r="P697" s="246" t="s">
        <v>227</v>
      </c>
      <c r="Q697" s="246" t="s">
        <v>227</v>
      </c>
      <c r="R697" s="246" t="s">
        <v>227</v>
      </c>
      <c r="S697" s="246" t="s">
        <v>227</v>
      </c>
      <c r="T697" s="246" t="s">
        <v>229</v>
      </c>
      <c r="U697" s="246" t="s">
        <v>229</v>
      </c>
      <c r="V697" s="246" t="s">
        <v>229</v>
      </c>
      <c r="W697" s="246" t="s">
        <v>228</v>
      </c>
      <c r="X697" s="246" t="s">
        <v>229</v>
      </c>
      <c r="Y697" s="246" t="s">
        <v>229</v>
      </c>
      <c r="Z697" s="246" t="s">
        <v>229</v>
      </c>
      <c r="AA697" s="246" t="s">
        <v>229</v>
      </c>
      <c r="AB697" s="246" t="s">
        <v>227</v>
      </c>
      <c r="AC697" s="246" t="s">
        <v>229</v>
      </c>
      <c r="AD697" s="246" t="s">
        <v>227</v>
      </c>
      <c r="AE697" s="246" t="s">
        <v>228</v>
      </c>
      <c r="AF697" s="246" t="s">
        <v>229</v>
      </c>
      <c r="AG697" s="246" t="s">
        <v>229</v>
      </c>
      <c r="AH697" s="246" t="s">
        <v>229</v>
      </c>
      <c r="AI697" s="246" t="s">
        <v>228</v>
      </c>
      <c r="AJ697" s="246" t="s">
        <v>229</v>
      </c>
      <c r="AK697" s="246" t="s">
        <v>228</v>
      </c>
      <c r="AL697" s="246" t="s">
        <v>228</v>
      </c>
      <c r="AM697" s="246" t="s">
        <v>228</v>
      </c>
      <c r="AN697" s="246" t="s">
        <v>228</v>
      </c>
      <c r="AO697" s="246" t="s">
        <v>228</v>
      </c>
      <c r="AP697" s="246" t="s">
        <v>228</v>
      </c>
      <c r="AQ697" s="246"/>
      <c r="AR697" s="246"/>
      <c r="AS697" s="246"/>
      <c r="AT697" s="246"/>
      <c r="AU697" s="246"/>
      <c r="AV697" s="246"/>
      <c r="AW697" s="246"/>
      <c r="AX697" s="246"/>
      <c r="AY697" s="246"/>
      <c r="AZ697" s="246"/>
      <c r="BA697" s="246"/>
    </row>
    <row r="698" spans="1:53" x14ac:dyDescent="0.3">
      <c r="A698" s="246">
        <v>213051</v>
      </c>
      <c r="B698" s="246" t="s">
        <v>2163</v>
      </c>
      <c r="C698" s="246" t="s">
        <v>229</v>
      </c>
      <c r="D698" s="246" t="s">
        <v>229</v>
      </c>
      <c r="E698" s="246" t="s">
        <v>229</v>
      </c>
      <c r="F698" s="246" t="s">
        <v>227</v>
      </c>
      <c r="G698" s="246" t="s">
        <v>227</v>
      </c>
      <c r="H698" s="246" t="s">
        <v>228</v>
      </c>
      <c r="I698" s="246" t="s">
        <v>227</v>
      </c>
      <c r="J698" s="246" t="s">
        <v>229</v>
      </c>
      <c r="K698" s="246" t="s">
        <v>229</v>
      </c>
      <c r="L698" s="246" t="s">
        <v>227</v>
      </c>
      <c r="M698" s="246" t="s">
        <v>229</v>
      </c>
      <c r="N698" s="246" t="s">
        <v>229</v>
      </c>
      <c r="O698" s="246" t="s">
        <v>227</v>
      </c>
      <c r="P698" s="246" t="s">
        <v>229</v>
      </c>
      <c r="Q698" s="246" t="s">
        <v>229</v>
      </c>
      <c r="R698" s="246" t="s">
        <v>229</v>
      </c>
      <c r="S698" s="246" t="s">
        <v>229</v>
      </c>
      <c r="T698" s="246" t="s">
        <v>229</v>
      </c>
      <c r="U698" s="246" t="s">
        <v>229</v>
      </c>
      <c r="V698" s="246" t="s">
        <v>229</v>
      </c>
      <c r="W698" s="246" t="s">
        <v>228</v>
      </c>
      <c r="X698" s="246" t="s">
        <v>229</v>
      </c>
      <c r="Y698" s="246" t="s">
        <v>227</v>
      </c>
      <c r="Z698" s="246" t="s">
        <v>229</v>
      </c>
      <c r="AA698" s="246" t="s">
        <v>228</v>
      </c>
      <c r="AB698" s="246" t="s">
        <v>229</v>
      </c>
      <c r="AC698" s="246" t="s">
        <v>229</v>
      </c>
      <c r="AD698" s="246" t="s">
        <v>229</v>
      </c>
      <c r="AE698" s="246" t="s">
        <v>229</v>
      </c>
      <c r="AF698" s="246" t="s">
        <v>227</v>
      </c>
      <c r="AG698" s="246" t="s">
        <v>229</v>
      </c>
      <c r="AH698" s="246" t="s">
        <v>229</v>
      </c>
      <c r="AI698" s="246" t="s">
        <v>228</v>
      </c>
      <c r="AJ698" s="246" t="s">
        <v>229</v>
      </c>
      <c r="AK698" s="246" t="s">
        <v>228</v>
      </c>
      <c r="AL698" s="246" t="s">
        <v>228</v>
      </c>
      <c r="AM698" s="246" t="s">
        <v>228</v>
      </c>
      <c r="AN698" s="246" t="s">
        <v>228</v>
      </c>
      <c r="AO698" s="246" t="s">
        <v>228</v>
      </c>
      <c r="AP698" s="246" t="s">
        <v>228</v>
      </c>
      <c r="AQ698" s="246"/>
      <c r="AR698" s="246"/>
      <c r="AS698" s="246"/>
      <c r="AT698" s="246"/>
      <c r="AU698" s="246"/>
      <c r="AV698" s="246"/>
      <c r="AW698" s="246"/>
      <c r="AX698" s="246"/>
      <c r="AY698" s="246"/>
      <c r="AZ698" s="246"/>
      <c r="BA698" s="246"/>
    </row>
    <row r="699" spans="1:53" x14ac:dyDescent="0.3">
      <c r="A699" s="246">
        <v>213055</v>
      </c>
      <c r="B699" s="246" t="s">
        <v>2163</v>
      </c>
      <c r="C699" s="246" t="s">
        <v>229</v>
      </c>
      <c r="D699" s="246" t="s">
        <v>229</v>
      </c>
      <c r="E699" s="246" t="s">
        <v>229</v>
      </c>
      <c r="F699" s="246" t="s">
        <v>227</v>
      </c>
      <c r="G699" s="246" t="s">
        <v>227</v>
      </c>
      <c r="H699" s="246" t="s">
        <v>229</v>
      </c>
      <c r="I699" s="246" t="s">
        <v>229</v>
      </c>
      <c r="J699" s="246" t="s">
        <v>229</v>
      </c>
      <c r="K699" s="246" t="s">
        <v>229</v>
      </c>
      <c r="L699" s="246" t="s">
        <v>229</v>
      </c>
      <c r="M699" s="246" t="s">
        <v>229</v>
      </c>
      <c r="N699" s="246" t="s">
        <v>229</v>
      </c>
      <c r="O699" s="246" t="s">
        <v>229</v>
      </c>
      <c r="P699" s="246" t="s">
        <v>229</v>
      </c>
      <c r="Q699" s="246" t="s">
        <v>229</v>
      </c>
      <c r="R699" s="246" t="s">
        <v>229</v>
      </c>
      <c r="S699" s="246" t="s">
        <v>229</v>
      </c>
      <c r="T699" s="246" t="s">
        <v>229</v>
      </c>
      <c r="U699" s="246" t="s">
        <v>229</v>
      </c>
      <c r="V699" s="246" t="s">
        <v>229</v>
      </c>
      <c r="W699" s="246" t="s">
        <v>229</v>
      </c>
      <c r="X699" s="246" t="s">
        <v>229</v>
      </c>
      <c r="Y699" s="246" t="s">
        <v>229</v>
      </c>
      <c r="Z699" s="246" t="s">
        <v>229</v>
      </c>
      <c r="AA699" s="246" t="s">
        <v>229</v>
      </c>
      <c r="AB699" s="246" t="s">
        <v>229</v>
      </c>
      <c r="AC699" s="246" t="s">
        <v>227</v>
      </c>
      <c r="AD699" s="246" t="s">
        <v>229</v>
      </c>
      <c r="AE699" s="246" t="s">
        <v>229</v>
      </c>
      <c r="AF699" s="246" t="s">
        <v>229</v>
      </c>
      <c r="AG699" s="246" t="s">
        <v>229</v>
      </c>
      <c r="AH699" s="246" t="s">
        <v>229</v>
      </c>
      <c r="AI699" s="246" t="s">
        <v>229</v>
      </c>
      <c r="AJ699" s="246" t="s">
        <v>229</v>
      </c>
      <c r="AK699" s="246" t="s">
        <v>229</v>
      </c>
      <c r="AL699" s="246" t="s">
        <v>229</v>
      </c>
      <c r="AM699" s="246" t="s">
        <v>229</v>
      </c>
      <c r="AN699" s="246" t="s">
        <v>227</v>
      </c>
      <c r="AO699" s="246" t="s">
        <v>229</v>
      </c>
      <c r="AP699" s="246" t="s">
        <v>229</v>
      </c>
      <c r="AQ699" s="246"/>
      <c r="AR699" s="246"/>
      <c r="AS699" s="246"/>
      <c r="AT699" s="246"/>
      <c r="AU699" s="246"/>
      <c r="AV699" s="246"/>
      <c r="AW699" s="246"/>
      <c r="AX699" s="246"/>
      <c r="AY699" s="246"/>
      <c r="AZ699" s="246"/>
      <c r="BA699" s="246"/>
    </row>
    <row r="700" spans="1:53" x14ac:dyDescent="0.3">
      <c r="A700" s="246">
        <v>213060</v>
      </c>
      <c r="B700" s="246" t="s">
        <v>2163</v>
      </c>
      <c r="C700" s="246" t="s">
        <v>227</v>
      </c>
      <c r="D700" s="246" t="s">
        <v>229</v>
      </c>
      <c r="E700" s="246" t="s">
        <v>229</v>
      </c>
      <c r="F700" s="246" t="s">
        <v>227</v>
      </c>
      <c r="G700" s="246" t="s">
        <v>227</v>
      </c>
      <c r="H700" s="246" t="s">
        <v>227</v>
      </c>
      <c r="I700" s="246" t="s">
        <v>229</v>
      </c>
      <c r="J700" s="246" t="s">
        <v>229</v>
      </c>
      <c r="K700" s="246" t="s">
        <v>229</v>
      </c>
      <c r="L700" s="246" t="s">
        <v>229</v>
      </c>
      <c r="M700" s="246" t="s">
        <v>229</v>
      </c>
      <c r="N700" s="246" t="s">
        <v>229</v>
      </c>
      <c r="O700" s="246" t="s">
        <v>229</v>
      </c>
      <c r="P700" s="246" t="s">
        <v>227</v>
      </c>
      <c r="Q700" s="246" t="s">
        <v>229</v>
      </c>
      <c r="R700" s="246" t="s">
        <v>229</v>
      </c>
      <c r="S700" s="246" t="s">
        <v>229</v>
      </c>
      <c r="T700" s="246" t="s">
        <v>229</v>
      </c>
      <c r="U700" s="246" t="s">
        <v>229</v>
      </c>
      <c r="V700" s="246" t="s">
        <v>229</v>
      </c>
      <c r="W700" s="246" t="s">
        <v>229</v>
      </c>
      <c r="X700" s="246" t="s">
        <v>229</v>
      </c>
      <c r="Y700" s="246" t="s">
        <v>227</v>
      </c>
      <c r="Z700" s="246" t="s">
        <v>227</v>
      </c>
      <c r="AA700" s="246" t="s">
        <v>229</v>
      </c>
      <c r="AB700" s="246" t="s">
        <v>229</v>
      </c>
      <c r="AC700" s="246" t="s">
        <v>229</v>
      </c>
      <c r="AD700" s="246" t="s">
        <v>227</v>
      </c>
      <c r="AE700" s="246" t="s">
        <v>228</v>
      </c>
      <c r="AF700" s="246" t="s">
        <v>227</v>
      </c>
      <c r="AG700" s="246" t="s">
        <v>227</v>
      </c>
      <c r="AH700" s="246" t="s">
        <v>227</v>
      </c>
      <c r="AI700" s="246" t="s">
        <v>227</v>
      </c>
      <c r="AJ700" s="246" t="s">
        <v>227</v>
      </c>
      <c r="AK700" s="246" t="s">
        <v>227</v>
      </c>
      <c r="AL700" s="246" t="s">
        <v>228</v>
      </c>
      <c r="AM700" s="246" t="s">
        <v>228</v>
      </c>
      <c r="AN700" s="246" t="s">
        <v>228</v>
      </c>
      <c r="AO700" s="246" t="s">
        <v>228</v>
      </c>
      <c r="AP700" s="246" t="s">
        <v>228</v>
      </c>
      <c r="AQ700" s="246"/>
      <c r="AR700" s="246"/>
      <c r="AS700" s="246"/>
      <c r="AT700" s="246"/>
      <c r="AU700" s="246"/>
      <c r="AV700" s="246"/>
      <c r="AW700" s="246"/>
      <c r="AX700" s="246"/>
      <c r="AY700" s="246"/>
      <c r="AZ700" s="246"/>
      <c r="BA700" s="246"/>
    </row>
    <row r="701" spans="1:53" x14ac:dyDescent="0.3">
      <c r="A701" s="246">
        <v>213084</v>
      </c>
      <c r="B701" s="246" t="s">
        <v>2163</v>
      </c>
      <c r="C701" s="246" t="s">
        <v>227</v>
      </c>
      <c r="D701" s="246" t="s">
        <v>229</v>
      </c>
      <c r="E701" s="246" t="s">
        <v>227</v>
      </c>
      <c r="F701" s="246" t="s">
        <v>227</v>
      </c>
      <c r="G701" s="246" t="s">
        <v>227</v>
      </c>
      <c r="H701" s="246" t="s">
        <v>229</v>
      </c>
      <c r="I701" s="246" t="s">
        <v>229</v>
      </c>
      <c r="J701" s="246" t="s">
        <v>229</v>
      </c>
      <c r="K701" s="246" t="s">
        <v>229</v>
      </c>
      <c r="L701" s="246" t="s">
        <v>229</v>
      </c>
      <c r="M701" s="246" t="s">
        <v>227</v>
      </c>
      <c r="N701" s="246" t="s">
        <v>227</v>
      </c>
      <c r="O701" s="246" t="s">
        <v>227</v>
      </c>
      <c r="P701" s="246" t="s">
        <v>229</v>
      </c>
      <c r="Q701" s="246" t="s">
        <v>227</v>
      </c>
      <c r="R701" s="246" t="s">
        <v>229</v>
      </c>
      <c r="S701" s="246" t="s">
        <v>229</v>
      </c>
      <c r="T701" s="246" t="s">
        <v>229</v>
      </c>
      <c r="U701" s="246" t="s">
        <v>229</v>
      </c>
      <c r="V701" s="246" t="s">
        <v>229</v>
      </c>
      <c r="W701" s="246" t="s">
        <v>229</v>
      </c>
      <c r="X701" s="246" t="s">
        <v>229</v>
      </c>
      <c r="Y701" s="246" t="s">
        <v>229</v>
      </c>
      <c r="Z701" s="246" t="s">
        <v>229</v>
      </c>
      <c r="AA701" s="246" t="s">
        <v>227</v>
      </c>
      <c r="AB701" s="246" t="s">
        <v>229</v>
      </c>
      <c r="AC701" s="246" t="s">
        <v>229</v>
      </c>
      <c r="AD701" s="246" t="s">
        <v>229</v>
      </c>
      <c r="AE701" s="246" t="s">
        <v>229</v>
      </c>
      <c r="AF701" s="246" t="s">
        <v>229</v>
      </c>
      <c r="AG701" s="246" t="s">
        <v>227</v>
      </c>
      <c r="AH701" s="246" t="s">
        <v>229</v>
      </c>
      <c r="AI701" s="246" t="s">
        <v>227</v>
      </c>
      <c r="AJ701" s="246" t="s">
        <v>229</v>
      </c>
      <c r="AK701" s="246" t="s">
        <v>227</v>
      </c>
      <c r="AL701" s="246" t="s">
        <v>229</v>
      </c>
      <c r="AM701" s="246" t="s">
        <v>229</v>
      </c>
      <c r="AN701" s="246" t="s">
        <v>229</v>
      </c>
      <c r="AO701" s="246" t="s">
        <v>229</v>
      </c>
      <c r="AP701" s="246" t="s">
        <v>228</v>
      </c>
      <c r="AQ701" s="246"/>
      <c r="AR701" s="246"/>
      <c r="AS701" s="246"/>
      <c r="AT701" s="246"/>
      <c r="AU701" s="246"/>
      <c r="AV701" s="246"/>
      <c r="AW701" s="246"/>
      <c r="AX701" s="246"/>
      <c r="AY701" s="246"/>
      <c r="AZ701" s="246"/>
      <c r="BA701" s="246"/>
    </row>
    <row r="702" spans="1:53" x14ac:dyDescent="0.3">
      <c r="A702" s="246">
        <v>213085</v>
      </c>
      <c r="B702" s="246" t="s">
        <v>2163</v>
      </c>
      <c r="C702" s="246" t="s">
        <v>229</v>
      </c>
      <c r="D702" s="246" t="s">
        <v>229</v>
      </c>
      <c r="E702" s="246" t="s">
        <v>227</v>
      </c>
      <c r="F702" s="246" t="s">
        <v>227</v>
      </c>
      <c r="G702" s="246" t="s">
        <v>227</v>
      </c>
      <c r="H702" s="246" t="s">
        <v>229</v>
      </c>
      <c r="I702" s="246" t="s">
        <v>229</v>
      </c>
      <c r="J702" s="246" t="s">
        <v>227</v>
      </c>
      <c r="K702" s="246" t="s">
        <v>227</v>
      </c>
      <c r="L702" s="246" t="s">
        <v>227</v>
      </c>
      <c r="M702" s="246" t="s">
        <v>229</v>
      </c>
      <c r="N702" s="246" t="s">
        <v>229</v>
      </c>
      <c r="O702" s="246" t="s">
        <v>229</v>
      </c>
      <c r="P702" s="246" t="s">
        <v>227</v>
      </c>
      <c r="Q702" s="246" t="s">
        <v>229</v>
      </c>
      <c r="R702" s="246" t="s">
        <v>229</v>
      </c>
      <c r="S702" s="246" t="s">
        <v>229</v>
      </c>
      <c r="T702" s="246" t="s">
        <v>229</v>
      </c>
      <c r="U702" s="246" t="s">
        <v>229</v>
      </c>
      <c r="V702" s="246" t="s">
        <v>227</v>
      </c>
      <c r="W702" s="246" t="s">
        <v>229</v>
      </c>
      <c r="X702" s="246" t="s">
        <v>229</v>
      </c>
      <c r="Y702" s="246" t="s">
        <v>227</v>
      </c>
      <c r="Z702" s="246" t="s">
        <v>227</v>
      </c>
      <c r="AA702" s="246" t="s">
        <v>227</v>
      </c>
      <c r="AB702" s="246" t="s">
        <v>229</v>
      </c>
      <c r="AC702" s="246" t="s">
        <v>229</v>
      </c>
      <c r="AD702" s="246" t="s">
        <v>229</v>
      </c>
      <c r="AE702" s="246" t="s">
        <v>227</v>
      </c>
      <c r="AF702" s="246" t="s">
        <v>227</v>
      </c>
      <c r="AG702" s="246" t="s">
        <v>229</v>
      </c>
      <c r="AH702" s="246" t="s">
        <v>229</v>
      </c>
      <c r="AI702" s="246" t="s">
        <v>229</v>
      </c>
      <c r="AJ702" s="246" t="s">
        <v>229</v>
      </c>
      <c r="AK702" s="246" t="s">
        <v>227</v>
      </c>
      <c r="AL702" s="246" t="s">
        <v>229</v>
      </c>
      <c r="AM702" s="246" t="s">
        <v>229</v>
      </c>
      <c r="AN702" s="246" t="s">
        <v>228</v>
      </c>
      <c r="AO702" s="246" t="s">
        <v>229</v>
      </c>
      <c r="AP702" s="246" t="s">
        <v>229</v>
      </c>
      <c r="AQ702" s="246"/>
      <c r="AR702" s="246"/>
      <c r="AS702" s="246"/>
      <c r="AT702" s="246"/>
      <c r="AU702" s="246"/>
      <c r="AV702" s="246"/>
      <c r="AW702" s="246"/>
      <c r="AX702" s="246"/>
      <c r="AY702" s="246"/>
      <c r="AZ702" s="246"/>
      <c r="BA702" s="246"/>
    </row>
    <row r="703" spans="1:53" x14ac:dyDescent="0.3">
      <c r="A703" s="246">
        <v>213099</v>
      </c>
      <c r="B703" s="246" t="s">
        <v>2163</v>
      </c>
      <c r="C703" s="246" t="s">
        <v>229</v>
      </c>
      <c r="D703" s="246" t="s">
        <v>229</v>
      </c>
      <c r="E703" s="246" t="s">
        <v>229</v>
      </c>
      <c r="F703" s="246" t="s">
        <v>229</v>
      </c>
      <c r="G703" s="246" t="s">
        <v>229</v>
      </c>
      <c r="H703" s="246" t="s">
        <v>228</v>
      </c>
      <c r="I703" s="246" t="s">
        <v>229</v>
      </c>
      <c r="J703" s="246" t="s">
        <v>227</v>
      </c>
      <c r="K703" s="246" t="s">
        <v>229</v>
      </c>
      <c r="L703" s="246" t="s">
        <v>227</v>
      </c>
      <c r="M703" s="246" t="s">
        <v>229</v>
      </c>
      <c r="N703" s="246" t="s">
        <v>229</v>
      </c>
      <c r="O703" s="246" t="s">
        <v>229</v>
      </c>
      <c r="P703" s="246" t="s">
        <v>227</v>
      </c>
      <c r="Q703" s="246" t="s">
        <v>227</v>
      </c>
      <c r="R703" s="246" t="s">
        <v>227</v>
      </c>
      <c r="S703" s="246" t="s">
        <v>229</v>
      </c>
      <c r="T703" s="246" t="s">
        <v>229</v>
      </c>
      <c r="U703" s="246" t="s">
        <v>229</v>
      </c>
      <c r="V703" s="246" t="s">
        <v>229</v>
      </c>
      <c r="W703" s="246" t="s">
        <v>229</v>
      </c>
      <c r="X703" s="246" t="s">
        <v>229</v>
      </c>
      <c r="Y703" s="246" t="s">
        <v>229</v>
      </c>
      <c r="Z703" s="246" t="s">
        <v>227</v>
      </c>
      <c r="AA703" s="246" t="s">
        <v>227</v>
      </c>
      <c r="AB703" s="246" t="s">
        <v>229</v>
      </c>
      <c r="AC703" s="246" t="s">
        <v>229</v>
      </c>
      <c r="AD703" s="246" t="s">
        <v>229</v>
      </c>
      <c r="AE703" s="246" t="s">
        <v>227</v>
      </c>
      <c r="AF703" s="246" t="s">
        <v>227</v>
      </c>
      <c r="AG703" s="246" t="s">
        <v>229</v>
      </c>
      <c r="AH703" s="246" t="s">
        <v>229</v>
      </c>
      <c r="AI703" s="246" t="s">
        <v>229</v>
      </c>
      <c r="AJ703" s="246" t="s">
        <v>229</v>
      </c>
      <c r="AK703" s="246" t="s">
        <v>229</v>
      </c>
      <c r="AL703" s="246" t="s">
        <v>228</v>
      </c>
      <c r="AM703" s="246" t="s">
        <v>228</v>
      </c>
      <c r="AN703" s="246" t="s">
        <v>228</v>
      </c>
      <c r="AO703" s="246" t="s">
        <v>228</v>
      </c>
      <c r="AP703" s="246" t="s">
        <v>228</v>
      </c>
      <c r="AQ703" s="246"/>
      <c r="AR703" s="246"/>
      <c r="AS703" s="246"/>
      <c r="AT703" s="246"/>
      <c r="AU703" s="246"/>
      <c r="AV703" s="246"/>
      <c r="AW703" s="246"/>
      <c r="AX703" s="246"/>
      <c r="AY703" s="246"/>
      <c r="AZ703" s="246"/>
      <c r="BA703" s="246"/>
    </row>
    <row r="704" spans="1:53" x14ac:dyDescent="0.3">
      <c r="A704" s="246">
        <v>213114</v>
      </c>
      <c r="B704" s="246" t="s">
        <v>2163</v>
      </c>
      <c r="C704" s="246" t="s">
        <v>229</v>
      </c>
      <c r="D704" s="246" t="s">
        <v>229</v>
      </c>
      <c r="E704" s="246" t="s">
        <v>229</v>
      </c>
      <c r="F704" s="246" t="s">
        <v>229</v>
      </c>
      <c r="G704" s="246" t="s">
        <v>227</v>
      </c>
      <c r="H704" s="246" t="s">
        <v>229</v>
      </c>
      <c r="I704" s="246" t="s">
        <v>229</v>
      </c>
      <c r="J704" s="246" t="s">
        <v>229</v>
      </c>
      <c r="K704" s="246" t="s">
        <v>229</v>
      </c>
      <c r="L704" s="246" t="s">
        <v>229</v>
      </c>
      <c r="M704" s="246" t="s">
        <v>227</v>
      </c>
      <c r="N704" s="246" t="s">
        <v>227</v>
      </c>
      <c r="O704" s="246" t="s">
        <v>227</v>
      </c>
      <c r="P704" s="246" t="s">
        <v>229</v>
      </c>
      <c r="Q704" s="246" t="s">
        <v>229</v>
      </c>
      <c r="R704" s="246" t="s">
        <v>229</v>
      </c>
      <c r="S704" s="246" t="s">
        <v>227</v>
      </c>
      <c r="T704" s="246" t="s">
        <v>229</v>
      </c>
      <c r="U704" s="246" t="s">
        <v>229</v>
      </c>
      <c r="V704" s="246" t="s">
        <v>229</v>
      </c>
      <c r="W704" s="246" t="s">
        <v>229</v>
      </c>
      <c r="X704" s="246" t="s">
        <v>229</v>
      </c>
      <c r="Y704" s="246" t="s">
        <v>227</v>
      </c>
      <c r="Z704" s="246" t="s">
        <v>229</v>
      </c>
      <c r="AA704" s="246" t="s">
        <v>229</v>
      </c>
      <c r="AB704" s="246" t="s">
        <v>227</v>
      </c>
      <c r="AC704" s="246" t="s">
        <v>229</v>
      </c>
      <c r="AD704" s="246" t="s">
        <v>229</v>
      </c>
      <c r="AE704" s="246" t="s">
        <v>229</v>
      </c>
      <c r="AF704" s="246" t="s">
        <v>229</v>
      </c>
      <c r="AG704" s="246" t="s">
        <v>229</v>
      </c>
      <c r="AH704" s="246" t="s">
        <v>229</v>
      </c>
      <c r="AI704" s="246" t="s">
        <v>229</v>
      </c>
      <c r="AJ704" s="246" t="s">
        <v>229</v>
      </c>
      <c r="AK704" s="246" t="s">
        <v>229</v>
      </c>
      <c r="AL704" s="246" t="s">
        <v>228</v>
      </c>
      <c r="AM704" s="246" t="s">
        <v>228</v>
      </c>
      <c r="AN704" s="246" t="s">
        <v>228</v>
      </c>
      <c r="AO704" s="246" t="s">
        <v>228</v>
      </c>
      <c r="AP704" s="246" t="s">
        <v>228</v>
      </c>
      <c r="AQ704" s="246"/>
      <c r="AR704" s="246"/>
      <c r="AS704" s="246"/>
      <c r="AT704" s="246"/>
      <c r="AU704" s="246"/>
      <c r="AV704" s="246"/>
      <c r="AW704" s="246"/>
      <c r="AX704" s="246"/>
      <c r="AY704" s="246"/>
      <c r="AZ704" s="246"/>
      <c r="BA704" s="246"/>
    </row>
    <row r="705" spans="1:53" x14ac:dyDescent="0.3">
      <c r="A705" s="246">
        <v>213123</v>
      </c>
      <c r="B705" s="246" t="s">
        <v>2163</v>
      </c>
      <c r="C705" s="246" t="s">
        <v>229</v>
      </c>
      <c r="D705" s="246" t="s">
        <v>229</v>
      </c>
      <c r="E705" s="246" t="s">
        <v>229</v>
      </c>
      <c r="F705" s="246" t="s">
        <v>229</v>
      </c>
      <c r="G705" s="246" t="s">
        <v>227</v>
      </c>
      <c r="H705" s="246" t="s">
        <v>229</v>
      </c>
      <c r="I705" s="246" t="s">
        <v>229</v>
      </c>
      <c r="J705" s="246" t="s">
        <v>229</v>
      </c>
      <c r="K705" s="246" t="s">
        <v>227</v>
      </c>
      <c r="L705" s="246" t="s">
        <v>227</v>
      </c>
      <c r="M705" s="246" t="s">
        <v>227</v>
      </c>
      <c r="N705" s="246" t="s">
        <v>229</v>
      </c>
      <c r="O705" s="246" t="s">
        <v>229</v>
      </c>
      <c r="P705" s="246" t="s">
        <v>229</v>
      </c>
      <c r="Q705" s="246" t="s">
        <v>229</v>
      </c>
      <c r="R705" s="246" t="s">
        <v>229</v>
      </c>
      <c r="S705" s="246" t="s">
        <v>229</v>
      </c>
      <c r="T705" s="246" t="s">
        <v>229</v>
      </c>
      <c r="U705" s="246" t="s">
        <v>229</v>
      </c>
      <c r="V705" s="246" t="s">
        <v>229</v>
      </c>
      <c r="W705" s="246" t="s">
        <v>229</v>
      </c>
      <c r="X705" s="246" t="s">
        <v>229</v>
      </c>
      <c r="Y705" s="246" t="s">
        <v>227</v>
      </c>
      <c r="Z705" s="246" t="s">
        <v>229</v>
      </c>
      <c r="AA705" s="246" t="s">
        <v>227</v>
      </c>
      <c r="AB705" s="246" t="s">
        <v>229</v>
      </c>
      <c r="AC705" s="246" t="s">
        <v>229</v>
      </c>
      <c r="AD705" s="246" t="s">
        <v>227</v>
      </c>
      <c r="AE705" s="246" t="s">
        <v>227</v>
      </c>
      <c r="AF705" s="246" t="s">
        <v>229</v>
      </c>
      <c r="AG705" s="246" t="s">
        <v>227</v>
      </c>
      <c r="AH705" s="246" t="s">
        <v>229</v>
      </c>
      <c r="AI705" s="246" t="s">
        <v>229</v>
      </c>
      <c r="AJ705" s="246" t="s">
        <v>229</v>
      </c>
      <c r="AK705" s="246" t="s">
        <v>229</v>
      </c>
      <c r="AL705" s="246" t="s">
        <v>229</v>
      </c>
      <c r="AM705" s="246" t="s">
        <v>229</v>
      </c>
      <c r="AN705" s="246" t="s">
        <v>229</v>
      </c>
      <c r="AO705" s="246" t="s">
        <v>229</v>
      </c>
      <c r="AP705" s="246" t="s">
        <v>229</v>
      </c>
      <c r="AQ705" s="246"/>
      <c r="AR705" s="246"/>
      <c r="AS705" s="246"/>
      <c r="AT705" s="246"/>
      <c r="AU705" s="246"/>
      <c r="AV705" s="246"/>
      <c r="AW705" s="246"/>
      <c r="AX705" s="246"/>
      <c r="AY705" s="246"/>
      <c r="AZ705" s="246"/>
      <c r="BA705" s="246"/>
    </row>
    <row r="706" spans="1:53" x14ac:dyDescent="0.3">
      <c r="A706" s="246">
        <v>213140</v>
      </c>
      <c r="B706" s="246" t="s">
        <v>2163</v>
      </c>
      <c r="C706" s="246" t="s">
        <v>229</v>
      </c>
      <c r="D706" s="246" t="s">
        <v>229</v>
      </c>
      <c r="E706" s="246" t="s">
        <v>229</v>
      </c>
      <c r="F706" s="246" t="s">
        <v>229</v>
      </c>
      <c r="G706" s="246" t="s">
        <v>227</v>
      </c>
      <c r="H706" s="246" t="s">
        <v>227</v>
      </c>
      <c r="I706" s="246" t="s">
        <v>229</v>
      </c>
      <c r="J706" s="246" t="s">
        <v>227</v>
      </c>
      <c r="K706" s="246" t="s">
        <v>229</v>
      </c>
      <c r="L706" s="246" t="s">
        <v>229</v>
      </c>
      <c r="M706" s="246" t="s">
        <v>229</v>
      </c>
      <c r="N706" s="246" t="s">
        <v>227</v>
      </c>
      <c r="O706" s="246" t="s">
        <v>229</v>
      </c>
      <c r="P706" s="246" t="s">
        <v>227</v>
      </c>
      <c r="Q706" s="246" t="s">
        <v>229</v>
      </c>
      <c r="R706" s="246" t="s">
        <v>229</v>
      </c>
      <c r="S706" s="246" t="s">
        <v>229</v>
      </c>
      <c r="T706" s="246" t="s">
        <v>229</v>
      </c>
      <c r="U706" s="246" t="s">
        <v>229</v>
      </c>
      <c r="V706" s="246" t="s">
        <v>229</v>
      </c>
      <c r="W706" s="246" t="s">
        <v>227</v>
      </c>
      <c r="X706" s="246" t="s">
        <v>229</v>
      </c>
      <c r="Y706" s="246" t="s">
        <v>229</v>
      </c>
      <c r="Z706" s="246" t="s">
        <v>229</v>
      </c>
      <c r="AA706" s="246" t="s">
        <v>229</v>
      </c>
      <c r="AB706" s="246" t="s">
        <v>229</v>
      </c>
      <c r="AC706" s="246" t="s">
        <v>229</v>
      </c>
      <c r="AD706" s="246" t="s">
        <v>229</v>
      </c>
      <c r="AE706" s="246" t="s">
        <v>227</v>
      </c>
      <c r="AF706" s="246" t="s">
        <v>227</v>
      </c>
      <c r="AG706" s="246" t="s">
        <v>229</v>
      </c>
      <c r="AH706" s="246" t="s">
        <v>229</v>
      </c>
      <c r="AI706" s="246" t="s">
        <v>229</v>
      </c>
      <c r="AJ706" s="246" t="s">
        <v>229</v>
      </c>
      <c r="AK706" s="246" t="s">
        <v>229</v>
      </c>
      <c r="AL706" s="246" t="s">
        <v>228</v>
      </c>
      <c r="AM706" s="246" t="s">
        <v>228</v>
      </c>
      <c r="AN706" s="246" t="s">
        <v>228</v>
      </c>
      <c r="AO706" s="246" t="s">
        <v>228</v>
      </c>
      <c r="AP706" s="246" t="s">
        <v>228</v>
      </c>
      <c r="AQ706" s="246"/>
      <c r="AR706" s="246"/>
      <c r="AS706" s="246"/>
      <c r="AT706" s="246"/>
      <c r="AU706" s="246"/>
      <c r="AV706" s="246"/>
      <c r="AW706" s="246"/>
      <c r="AX706" s="246"/>
      <c r="AY706" s="246"/>
      <c r="AZ706" s="246"/>
      <c r="BA706" s="246"/>
    </row>
    <row r="707" spans="1:53" x14ac:dyDescent="0.3">
      <c r="A707" s="246">
        <v>213173</v>
      </c>
      <c r="B707" s="246" t="s">
        <v>2163</v>
      </c>
      <c r="C707" s="246" t="s">
        <v>229</v>
      </c>
      <c r="D707" s="246" t="s">
        <v>229</v>
      </c>
      <c r="E707" s="246" t="s">
        <v>229</v>
      </c>
      <c r="F707" s="246" t="s">
        <v>229</v>
      </c>
      <c r="G707" s="246" t="s">
        <v>227</v>
      </c>
      <c r="H707" s="246" t="s">
        <v>229</v>
      </c>
      <c r="I707" s="246" t="s">
        <v>229</v>
      </c>
      <c r="J707" s="246" t="s">
        <v>229</v>
      </c>
      <c r="K707" s="246" t="s">
        <v>229</v>
      </c>
      <c r="L707" s="246" t="s">
        <v>229</v>
      </c>
      <c r="M707" s="246" t="s">
        <v>229</v>
      </c>
      <c r="N707" s="246" t="s">
        <v>229</v>
      </c>
      <c r="O707" s="246" t="s">
        <v>229</v>
      </c>
      <c r="P707" s="246" t="s">
        <v>229</v>
      </c>
      <c r="Q707" s="246" t="s">
        <v>229</v>
      </c>
      <c r="R707" s="246" t="s">
        <v>229</v>
      </c>
      <c r="S707" s="246" t="s">
        <v>229</v>
      </c>
      <c r="T707" s="246" t="s">
        <v>229</v>
      </c>
      <c r="U707" s="246" t="s">
        <v>229</v>
      </c>
      <c r="V707" s="246" t="s">
        <v>227</v>
      </c>
      <c r="W707" s="246" t="s">
        <v>229</v>
      </c>
      <c r="X707" s="246" t="s">
        <v>227</v>
      </c>
      <c r="Y707" s="246" t="s">
        <v>229</v>
      </c>
      <c r="Z707" s="246" t="s">
        <v>227</v>
      </c>
      <c r="AA707" s="246" t="s">
        <v>229</v>
      </c>
      <c r="AB707" s="246" t="s">
        <v>229</v>
      </c>
      <c r="AC707" s="246" t="s">
        <v>229</v>
      </c>
      <c r="AD707" s="246" t="s">
        <v>227</v>
      </c>
      <c r="AE707" s="246" t="s">
        <v>227</v>
      </c>
      <c r="AF707" s="246" t="s">
        <v>227</v>
      </c>
      <c r="AG707" s="246" t="s">
        <v>229</v>
      </c>
      <c r="AH707" s="246" t="s">
        <v>227</v>
      </c>
      <c r="AI707" s="246" t="s">
        <v>229</v>
      </c>
      <c r="AJ707" s="246" t="s">
        <v>229</v>
      </c>
      <c r="AK707" s="246" t="s">
        <v>227</v>
      </c>
      <c r="AL707" s="246" t="s">
        <v>229</v>
      </c>
      <c r="AM707" s="246" t="s">
        <v>229</v>
      </c>
      <c r="AN707" s="246" t="s">
        <v>229</v>
      </c>
      <c r="AO707" s="246" t="s">
        <v>229</v>
      </c>
      <c r="AP707" s="246" t="s">
        <v>229</v>
      </c>
      <c r="AQ707" s="246"/>
      <c r="AR707" s="246"/>
      <c r="AS707" s="246"/>
      <c r="AT707" s="246"/>
      <c r="AU707" s="246"/>
      <c r="AV707" s="246"/>
      <c r="AW707" s="246"/>
      <c r="AX707" s="246"/>
      <c r="AY707" s="246"/>
      <c r="AZ707" s="246"/>
      <c r="BA707" s="246"/>
    </row>
    <row r="708" spans="1:53" x14ac:dyDescent="0.3">
      <c r="A708" s="246">
        <v>213177</v>
      </c>
      <c r="B708" s="246" t="s">
        <v>2163</v>
      </c>
      <c r="C708" s="246" t="s">
        <v>229</v>
      </c>
      <c r="D708" s="246" t="s">
        <v>229</v>
      </c>
      <c r="E708" s="246" t="s">
        <v>229</v>
      </c>
      <c r="F708" s="246" t="s">
        <v>229</v>
      </c>
      <c r="G708" s="246" t="s">
        <v>227</v>
      </c>
      <c r="H708" s="246" t="s">
        <v>229</v>
      </c>
      <c r="I708" s="246" t="s">
        <v>229</v>
      </c>
      <c r="J708" s="246" t="s">
        <v>229</v>
      </c>
      <c r="K708" s="246" t="s">
        <v>229</v>
      </c>
      <c r="L708" s="246" t="s">
        <v>229</v>
      </c>
      <c r="M708" s="246" t="s">
        <v>227</v>
      </c>
      <c r="N708" s="246" t="s">
        <v>229</v>
      </c>
      <c r="O708" s="246" t="s">
        <v>229</v>
      </c>
      <c r="P708" s="246" t="s">
        <v>227</v>
      </c>
      <c r="Q708" s="246" t="s">
        <v>229</v>
      </c>
      <c r="R708" s="246" t="s">
        <v>229</v>
      </c>
      <c r="S708" s="246" t="s">
        <v>229</v>
      </c>
      <c r="T708" s="246" t="s">
        <v>229</v>
      </c>
      <c r="U708" s="246" t="s">
        <v>229</v>
      </c>
      <c r="V708" s="246" t="s">
        <v>229</v>
      </c>
      <c r="W708" s="246" t="s">
        <v>229</v>
      </c>
      <c r="X708" s="246" t="s">
        <v>229</v>
      </c>
      <c r="Y708" s="246" t="s">
        <v>227</v>
      </c>
      <c r="Z708" s="246" t="s">
        <v>229</v>
      </c>
      <c r="AA708" s="246" t="s">
        <v>228</v>
      </c>
      <c r="AB708" s="246" t="s">
        <v>229</v>
      </c>
      <c r="AC708" s="246" t="s">
        <v>229</v>
      </c>
      <c r="AD708" s="246" t="s">
        <v>227</v>
      </c>
      <c r="AE708" s="246" t="s">
        <v>228</v>
      </c>
      <c r="AF708" s="246" t="s">
        <v>229</v>
      </c>
      <c r="AG708" s="246" t="s">
        <v>228</v>
      </c>
      <c r="AH708" s="246" t="s">
        <v>228</v>
      </c>
      <c r="AI708" s="246" t="s">
        <v>228</v>
      </c>
      <c r="AJ708" s="246" t="s">
        <v>228</v>
      </c>
      <c r="AK708" s="246" t="s">
        <v>228</v>
      </c>
      <c r="AL708" s="246" t="s">
        <v>228</v>
      </c>
      <c r="AM708" s="246" t="s">
        <v>228</v>
      </c>
      <c r="AN708" s="246" t="s">
        <v>228</v>
      </c>
      <c r="AO708" s="246" t="s">
        <v>228</v>
      </c>
      <c r="AP708" s="246" t="s">
        <v>228</v>
      </c>
      <c r="AQ708" s="246"/>
      <c r="AR708" s="246"/>
      <c r="AS708" s="246"/>
      <c r="AT708" s="246"/>
      <c r="AU708" s="246"/>
      <c r="AV708" s="246"/>
      <c r="AW708" s="246"/>
      <c r="AX708" s="246"/>
      <c r="AY708" s="246"/>
      <c r="AZ708" s="246"/>
      <c r="BA708" s="246"/>
    </row>
    <row r="709" spans="1:53" x14ac:dyDescent="0.3">
      <c r="A709" s="246">
        <v>213210</v>
      </c>
      <c r="B709" s="246" t="s">
        <v>2163</v>
      </c>
      <c r="C709" s="246" t="s">
        <v>229</v>
      </c>
      <c r="D709" s="246" t="s">
        <v>227</v>
      </c>
      <c r="E709" s="246" t="s">
        <v>229</v>
      </c>
      <c r="F709" s="246" t="s">
        <v>229</v>
      </c>
      <c r="G709" s="246" t="s">
        <v>229</v>
      </c>
      <c r="H709" s="246" t="s">
        <v>229</v>
      </c>
      <c r="I709" s="246" t="s">
        <v>229</v>
      </c>
      <c r="J709" s="246" t="s">
        <v>229</v>
      </c>
      <c r="K709" s="246" t="s">
        <v>229</v>
      </c>
      <c r="L709" s="246" t="s">
        <v>229</v>
      </c>
      <c r="M709" s="246" t="s">
        <v>229</v>
      </c>
      <c r="N709" s="246" t="s">
        <v>229</v>
      </c>
      <c r="O709" s="246" t="s">
        <v>229</v>
      </c>
      <c r="P709" s="246" t="s">
        <v>229</v>
      </c>
      <c r="Q709" s="246" t="s">
        <v>229</v>
      </c>
      <c r="R709" s="246" t="s">
        <v>227</v>
      </c>
      <c r="S709" s="246" t="s">
        <v>227</v>
      </c>
      <c r="T709" s="246" t="s">
        <v>229</v>
      </c>
      <c r="U709" s="246" t="s">
        <v>229</v>
      </c>
      <c r="V709" s="246" t="s">
        <v>229</v>
      </c>
      <c r="W709" s="246" t="s">
        <v>229</v>
      </c>
      <c r="X709" s="246" t="s">
        <v>229</v>
      </c>
      <c r="Y709" s="246" t="s">
        <v>228</v>
      </c>
      <c r="Z709" s="246" t="s">
        <v>229</v>
      </c>
      <c r="AA709" s="246" t="s">
        <v>227</v>
      </c>
      <c r="AB709" s="246" t="s">
        <v>229</v>
      </c>
      <c r="AC709" s="246" t="s">
        <v>229</v>
      </c>
      <c r="AD709" s="246" t="s">
        <v>229</v>
      </c>
      <c r="AE709" s="246" t="s">
        <v>227</v>
      </c>
      <c r="AF709" s="246" t="s">
        <v>229</v>
      </c>
      <c r="AG709" s="246" t="s">
        <v>229</v>
      </c>
      <c r="AH709" s="246" t="s">
        <v>229</v>
      </c>
      <c r="AI709" s="246" t="s">
        <v>229</v>
      </c>
      <c r="AJ709" s="246" t="s">
        <v>229</v>
      </c>
      <c r="AK709" s="246" t="s">
        <v>229</v>
      </c>
      <c r="AL709" s="246" t="s">
        <v>228</v>
      </c>
      <c r="AM709" s="246" t="s">
        <v>228</v>
      </c>
      <c r="AN709" s="246" t="s">
        <v>228</v>
      </c>
      <c r="AO709" s="246" t="s">
        <v>228</v>
      </c>
      <c r="AP709" s="246" t="s">
        <v>228</v>
      </c>
      <c r="AQ709" s="246"/>
      <c r="AR709" s="246"/>
      <c r="AS709" s="246"/>
      <c r="AT709" s="246"/>
      <c r="AU709" s="246"/>
      <c r="AV709" s="246"/>
      <c r="AW709" s="246"/>
      <c r="AX709" s="246"/>
      <c r="AY709" s="246"/>
      <c r="AZ709" s="246"/>
      <c r="BA709" s="246"/>
    </row>
    <row r="710" spans="1:53" x14ac:dyDescent="0.3">
      <c r="A710" s="246">
        <v>213214</v>
      </c>
      <c r="B710" s="246" t="s">
        <v>2163</v>
      </c>
      <c r="C710" s="246" t="s">
        <v>229</v>
      </c>
      <c r="D710" s="246" t="s">
        <v>229</v>
      </c>
      <c r="E710" s="246" t="s">
        <v>229</v>
      </c>
      <c r="F710" s="246" t="s">
        <v>229</v>
      </c>
      <c r="G710" s="246" t="s">
        <v>227</v>
      </c>
      <c r="H710" s="246" t="s">
        <v>229</v>
      </c>
      <c r="I710" s="246" t="s">
        <v>229</v>
      </c>
      <c r="J710" s="246" t="s">
        <v>229</v>
      </c>
      <c r="K710" s="246" t="s">
        <v>229</v>
      </c>
      <c r="L710" s="246" t="s">
        <v>229</v>
      </c>
      <c r="M710" s="246" t="s">
        <v>229</v>
      </c>
      <c r="N710" s="246" t="s">
        <v>229</v>
      </c>
      <c r="O710" s="246" t="s">
        <v>229</v>
      </c>
      <c r="P710" s="246" t="s">
        <v>229</v>
      </c>
      <c r="Q710" s="246" t="s">
        <v>229</v>
      </c>
      <c r="R710" s="246" t="s">
        <v>229</v>
      </c>
      <c r="S710" s="246" t="s">
        <v>229</v>
      </c>
      <c r="T710" s="246" t="s">
        <v>229</v>
      </c>
      <c r="U710" s="246" t="s">
        <v>229</v>
      </c>
      <c r="V710" s="246" t="s">
        <v>229</v>
      </c>
      <c r="W710" s="246" t="s">
        <v>229</v>
      </c>
      <c r="X710" s="246" t="s">
        <v>229</v>
      </c>
      <c r="Y710" s="246" t="s">
        <v>229</v>
      </c>
      <c r="Z710" s="246" t="s">
        <v>227</v>
      </c>
      <c r="AA710" s="246" t="s">
        <v>227</v>
      </c>
      <c r="AB710" s="246" t="s">
        <v>229</v>
      </c>
      <c r="AC710" s="246" t="s">
        <v>229</v>
      </c>
      <c r="AD710" s="246" t="s">
        <v>229</v>
      </c>
      <c r="AE710" s="246" t="s">
        <v>227</v>
      </c>
      <c r="AF710" s="246" t="s">
        <v>229</v>
      </c>
      <c r="AG710" s="246" t="s">
        <v>229</v>
      </c>
      <c r="AH710" s="246" t="s">
        <v>229</v>
      </c>
      <c r="AI710" s="246" t="s">
        <v>229</v>
      </c>
      <c r="AJ710" s="246" t="s">
        <v>229</v>
      </c>
      <c r="AK710" s="246" t="s">
        <v>229</v>
      </c>
      <c r="AL710" s="246" t="s">
        <v>228</v>
      </c>
      <c r="AM710" s="246" t="s">
        <v>228</v>
      </c>
      <c r="AN710" s="246" t="s">
        <v>228</v>
      </c>
      <c r="AO710" s="246" t="s">
        <v>228</v>
      </c>
      <c r="AP710" s="246" t="s">
        <v>228</v>
      </c>
      <c r="AQ710" s="246"/>
      <c r="AR710" s="246"/>
      <c r="AS710" s="246"/>
      <c r="AT710" s="246"/>
      <c r="AU710" s="246"/>
      <c r="AV710" s="246"/>
      <c r="AW710" s="246"/>
      <c r="AX710" s="246"/>
      <c r="AY710" s="246"/>
      <c r="AZ710" s="246"/>
      <c r="BA710" s="246"/>
    </row>
    <row r="711" spans="1:53" x14ac:dyDescent="0.3">
      <c r="A711" s="246">
        <v>213220</v>
      </c>
      <c r="B711" s="246" t="s">
        <v>2163</v>
      </c>
      <c r="C711" s="246" t="s">
        <v>229</v>
      </c>
      <c r="D711" s="246" t="s">
        <v>229</v>
      </c>
      <c r="E711" s="246" t="s">
        <v>229</v>
      </c>
      <c r="F711" s="246" t="s">
        <v>229</v>
      </c>
      <c r="G711" s="246" t="s">
        <v>227</v>
      </c>
      <c r="H711" s="246" t="s">
        <v>229</v>
      </c>
      <c r="I711" s="246" t="s">
        <v>229</v>
      </c>
      <c r="J711" s="246" t="s">
        <v>229</v>
      </c>
      <c r="K711" s="246" t="s">
        <v>229</v>
      </c>
      <c r="L711" s="246" t="s">
        <v>229</v>
      </c>
      <c r="M711" s="246" t="s">
        <v>227</v>
      </c>
      <c r="N711" s="246" t="s">
        <v>229</v>
      </c>
      <c r="O711" s="246" t="s">
        <v>229</v>
      </c>
      <c r="P711" s="246" t="s">
        <v>229</v>
      </c>
      <c r="Q711" s="246" t="s">
        <v>229</v>
      </c>
      <c r="R711" s="246" t="s">
        <v>229</v>
      </c>
      <c r="S711" s="246" t="s">
        <v>229</v>
      </c>
      <c r="T711" s="246" t="s">
        <v>229</v>
      </c>
      <c r="U711" s="246" t="s">
        <v>229</v>
      </c>
      <c r="V711" s="246" t="s">
        <v>229</v>
      </c>
      <c r="W711" s="246" t="s">
        <v>227</v>
      </c>
      <c r="X711" s="246" t="s">
        <v>229</v>
      </c>
      <c r="Y711" s="246" t="s">
        <v>229</v>
      </c>
      <c r="Z711" s="246" t="s">
        <v>227</v>
      </c>
      <c r="AA711" s="246" t="s">
        <v>227</v>
      </c>
      <c r="AB711" s="246" t="s">
        <v>229</v>
      </c>
      <c r="AC711" s="246" t="s">
        <v>229</v>
      </c>
      <c r="AD711" s="246" t="s">
        <v>229</v>
      </c>
      <c r="AE711" s="246" t="s">
        <v>229</v>
      </c>
      <c r="AF711" s="246" t="s">
        <v>227</v>
      </c>
      <c r="AG711" s="246" t="s">
        <v>229</v>
      </c>
      <c r="AH711" s="246" t="s">
        <v>229</v>
      </c>
      <c r="AI711" s="246" t="s">
        <v>229</v>
      </c>
      <c r="AJ711" s="246" t="s">
        <v>229</v>
      </c>
      <c r="AK711" s="246" t="s">
        <v>229</v>
      </c>
      <c r="AL711" s="246" t="s">
        <v>229</v>
      </c>
      <c r="AM711" s="246" t="s">
        <v>229</v>
      </c>
      <c r="AN711" s="246" t="s">
        <v>229</v>
      </c>
      <c r="AO711" s="246" t="s">
        <v>229</v>
      </c>
      <c r="AP711" s="246" t="s">
        <v>229</v>
      </c>
      <c r="AQ711" s="246"/>
      <c r="AR711" s="246"/>
      <c r="AS711" s="246"/>
      <c r="AT711" s="246"/>
      <c r="AU711" s="246"/>
      <c r="AV711" s="246"/>
      <c r="AW711" s="246"/>
      <c r="AX711" s="246"/>
      <c r="AY711" s="246"/>
      <c r="AZ711" s="246"/>
      <c r="BA711" s="246"/>
    </row>
    <row r="712" spans="1:53" x14ac:dyDescent="0.3">
      <c r="A712" s="246">
        <v>213226</v>
      </c>
      <c r="B712" s="246" t="s">
        <v>2163</v>
      </c>
      <c r="C712" s="246" t="s">
        <v>229</v>
      </c>
      <c r="D712" s="246" t="s">
        <v>229</v>
      </c>
      <c r="E712" s="246" t="s">
        <v>229</v>
      </c>
      <c r="F712" s="246" t="s">
        <v>229</v>
      </c>
      <c r="G712" s="246" t="s">
        <v>229</v>
      </c>
      <c r="H712" s="246" t="s">
        <v>229</v>
      </c>
      <c r="I712" s="246" t="s">
        <v>229</v>
      </c>
      <c r="J712" s="246" t="s">
        <v>227</v>
      </c>
      <c r="K712" s="246" t="s">
        <v>229</v>
      </c>
      <c r="L712" s="246" t="s">
        <v>229</v>
      </c>
      <c r="M712" s="246" t="s">
        <v>229</v>
      </c>
      <c r="N712" s="246" t="s">
        <v>229</v>
      </c>
      <c r="O712" s="246" t="s">
        <v>229</v>
      </c>
      <c r="P712" s="246" t="s">
        <v>227</v>
      </c>
      <c r="Q712" s="246" t="s">
        <v>229</v>
      </c>
      <c r="R712" s="246" t="s">
        <v>229</v>
      </c>
      <c r="S712" s="246" t="s">
        <v>229</v>
      </c>
      <c r="T712" s="246" t="s">
        <v>229</v>
      </c>
      <c r="U712" s="246" t="s">
        <v>229</v>
      </c>
      <c r="V712" s="246" t="s">
        <v>227</v>
      </c>
      <c r="W712" s="246" t="s">
        <v>229</v>
      </c>
      <c r="X712" s="246" t="s">
        <v>229</v>
      </c>
      <c r="Y712" s="246" t="s">
        <v>227</v>
      </c>
      <c r="Z712" s="246" t="s">
        <v>227</v>
      </c>
      <c r="AA712" s="246" t="s">
        <v>229</v>
      </c>
      <c r="AB712" s="246" t="s">
        <v>229</v>
      </c>
      <c r="AC712" s="246" t="s">
        <v>229</v>
      </c>
      <c r="AD712" s="246" t="s">
        <v>229</v>
      </c>
      <c r="AE712" s="246" t="s">
        <v>227</v>
      </c>
      <c r="AF712" s="246" t="s">
        <v>227</v>
      </c>
      <c r="AG712" s="246" t="s">
        <v>229</v>
      </c>
      <c r="AH712" s="246" t="s">
        <v>229</v>
      </c>
      <c r="AI712" s="246" t="s">
        <v>229</v>
      </c>
      <c r="AJ712" s="246" t="s">
        <v>229</v>
      </c>
      <c r="AK712" s="246" t="s">
        <v>229</v>
      </c>
      <c r="AL712" s="246" t="s">
        <v>228</v>
      </c>
      <c r="AM712" s="246" t="s">
        <v>228</v>
      </c>
      <c r="AN712" s="246" t="s">
        <v>228</v>
      </c>
      <c r="AO712" s="246" t="s">
        <v>228</v>
      </c>
      <c r="AP712" s="246" t="s">
        <v>228</v>
      </c>
      <c r="AQ712" s="246"/>
      <c r="AR712" s="246"/>
      <c r="AS712" s="246"/>
      <c r="AT712" s="246"/>
      <c r="AU712" s="246"/>
      <c r="AV712" s="246"/>
      <c r="AW712" s="246"/>
      <c r="AX712" s="246"/>
      <c r="AY712" s="246"/>
      <c r="AZ712" s="246"/>
      <c r="BA712" s="246"/>
    </row>
    <row r="713" spans="1:53" x14ac:dyDescent="0.3">
      <c r="A713" s="246">
        <v>213230</v>
      </c>
      <c r="B713" s="246" t="s">
        <v>2163</v>
      </c>
      <c r="C713" s="246" t="s">
        <v>229</v>
      </c>
      <c r="D713" s="246" t="s">
        <v>229</v>
      </c>
      <c r="E713" s="246" t="s">
        <v>229</v>
      </c>
      <c r="F713" s="246" t="s">
        <v>227</v>
      </c>
      <c r="G713" s="246" t="s">
        <v>229</v>
      </c>
      <c r="H713" s="246" t="s">
        <v>229</v>
      </c>
      <c r="I713" s="246" t="s">
        <v>229</v>
      </c>
      <c r="J713" s="246" t="s">
        <v>227</v>
      </c>
      <c r="K713" s="246" t="s">
        <v>229</v>
      </c>
      <c r="L713" s="246" t="s">
        <v>229</v>
      </c>
      <c r="M713" s="246" t="s">
        <v>229</v>
      </c>
      <c r="N713" s="246" t="s">
        <v>229</v>
      </c>
      <c r="O713" s="246" t="s">
        <v>229</v>
      </c>
      <c r="P713" s="246" t="s">
        <v>229</v>
      </c>
      <c r="Q713" s="246" t="s">
        <v>229</v>
      </c>
      <c r="R713" s="246" t="s">
        <v>229</v>
      </c>
      <c r="S713" s="246" t="s">
        <v>229</v>
      </c>
      <c r="T713" s="246" t="s">
        <v>229</v>
      </c>
      <c r="U713" s="246" t="s">
        <v>229</v>
      </c>
      <c r="V713" s="246" t="s">
        <v>229</v>
      </c>
      <c r="W713" s="246" t="s">
        <v>229</v>
      </c>
      <c r="X713" s="246" t="s">
        <v>229</v>
      </c>
      <c r="Y713" s="246" t="s">
        <v>227</v>
      </c>
      <c r="Z713" s="246" t="s">
        <v>229</v>
      </c>
      <c r="AA713" s="246" t="s">
        <v>227</v>
      </c>
      <c r="AB713" s="246" t="s">
        <v>229</v>
      </c>
      <c r="AC713" s="246" t="s">
        <v>229</v>
      </c>
      <c r="AD713" s="246" t="s">
        <v>227</v>
      </c>
      <c r="AE713" s="246" t="s">
        <v>227</v>
      </c>
      <c r="AF713" s="246" t="s">
        <v>229</v>
      </c>
      <c r="AG713" s="246" t="s">
        <v>229</v>
      </c>
      <c r="AH713" s="246" t="s">
        <v>229</v>
      </c>
      <c r="AI713" s="246" t="s">
        <v>229</v>
      </c>
      <c r="AJ713" s="246" t="s">
        <v>229</v>
      </c>
      <c r="AK713" s="246" t="s">
        <v>229</v>
      </c>
      <c r="AL713" s="246" t="s">
        <v>228</v>
      </c>
      <c r="AM713" s="246" t="s">
        <v>228</v>
      </c>
      <c r="AN713" s="246" t="s">
        <v>228</v>
      </c>
      <c r="AO713" s="246" t="s">
        <v>228</v>
      </c>
      <c r="AP713" s="246" t="s">
        <v>228</v>
      </c>
      <c r="AQ713" s="246"/>
      <c r="AR713" s="246"/>
      <c r="AS713" s="246"/>
      <c r="AT713" s="246"/>
      <c r="AU713" s="246"/>
      <c r="AV713" s="246"/>
      <c r="AW713" s="246"/>
      <c r="AX713" s="246"/>
      <c r="AY713" s="246"/>
      <c r="AZ713" s="246"/>
      <c r="BA713" s="246"/>
    </row>
    <row r="714" spans="1:53" x14ac:dyDescent="0.3">
      <c r="A714" s="246">
        <v>213241</v>
      </c>
      <c r="B714" s="246" t="s">
        <v>2163</v>
      </c>
      <c r="C714" s="246" t="s">
        <v>227</v>
      </c>
      <c r="D714" s="246" t="s">
        <v>229</v>
      </c>
      <c r="E714" s="246" t="s">
        <v>227</v>
      </c>
      <c r="F714" s="246" t="s">
        <v>229</v>
      </c>
      <c r="G714" s="246" t="s">
        <v>229</v>
      </c>
      <c r="H714" s="246" t="s">
        <v>229</v>
      </c>
      <c r="I714" s="246" t="s">
        <v>229</v>
      </c>
      <c r="J714" s="246" t="s">
        <v>229</v>
      </c>
      <c r="K714" s="246" t="s">
        <v>229</v>
      </c>
      <c r="L714" s="246" t="s">
        <v>229</v>
      </c>
      <c r="M714" s="246" t="s">
        <v>229</v>
      </c>
      <c r="N714" s="246" t="s">
        <v>229</v>
      </c>
      <c r="O714" s="246" t="s">
        <v>229</v>
      </c>
      <c r="P714" s="246" t="s">
        <v>229</v>
      </c>
      <c r="Q714" s="246" t="s">
        <v>229</v>
      </c>
      <c r="R714" s="246" t="s">
        <v>229</v>
      </c>
      <c r="S714" s="246" t="s">
        <v>229</v>
      </c>
      <c r="T714" s="246" t="s">
        <v>229</v>
      </c>
      <c r="U714" s="246" t="s">
        <v>229</v>
      </c>
      <c r="V714" s="246" t="s">
        <v>229</v>
      </c>
      <c r="W714" s="246" t="s">
        <v>229</v>
      </c>
      <c r="X714" s="246" t="s">
        <v>229</v>
      </c>
      <c r="Y714" s="246" t="s">
        <v>229</v>
      </c>
      <c r="Z714" s="246" t="s">
        <v>229</v>
      </c>
      <c r="AA714" s="246" t="s">
        <v>229</v>
      </c>
      <c r="AB714" s="246" t="s">
        <v>229</v>
      </c>
      <c r="AC714" s="246" t="s">
        <v>229</v>
      </c>
      <c r="AD714" s="246" t="s">
        <v>229</v>
      </c>
      <c r="AE714" s="246" t="s">
        <v>229</v>
      </c>
      <c r="AF714" s="246" t="s">
        <v>229</v>
      </c>
      <c r="AG714" s="246" t="s">
        <v>228</v>
      </c>
      <c r="AH714" s="246" t="s">
        <v>229</v>
      </c>
      <c r="AI714" s="246" t="s">
        <v>228</v>
      </c>
      <c r="AJ714" s="246" t="s">
        <v>229</v>
      </c>
      <c r="AK714" s="246" t="s">
        <v>228</v>
      </c>
      <c r="AL714" s="246" t="s">
        <v>228</v>
      </c>
      <c r="AM714" s="246" t="s">
        <v>228</v>
      </c>
      <c r="AN714" s="246" t="s">
        <v>228</v>
      </c>
      <c r="AO714" s="246" t="s">
        <v>228</v>
      </c>
      <c r="AP714" s="246" t="s">
        <v>228</v>
      </c>
      <c r="AQ714" s="246"/>
      <c r="AR714" s="246"/>
      <c r="AS714" s="246"/>
      <c r="AT714" s="246"/>
      <c r="AU714" s="246"/>
      <c r="AV714" s="246"/>
      <c r="AW714" s="246"/>
      <c r="AX714" s="246"/>
      <c r="AY714" s="246"/>
      <c r="AZ714" s="246"/>
      <c r="BA714" s="246"/>
    </row>
    <row r="715" spans="1:53" x14ac:dyDescent="0.3">
      <c r="A715" s="246">
        <v>213242</v>
      </c>
      <c r="B715" s="246" t="s">
        <v>2163</v>
      </c>
      <c r="C715" s="246" t="s">
        <v>229</v>
      </c>
      <c r="D715" s="246" t="s">
        <v>229</v>
      </c>
      <c r="E715" s="246" t="s">
        <v>229</v>
      </c>
      <c r="F715" s="246" t="s">
        <v>229</v>
      </c>
      <c r="G715" s="246" t="s">
        <v>229</v>
      </c>
      <c r="H715" s="246" t="s">
        <v>229</v>
      </c>
      <c r="I715" s="246" t="s">
        <v>229</v>
      </c>
      <c r="J715" s="246" t="s">
        <v>229</v>
      </c>
      <c r="K715" s="246" t="s">
        <v>229</v>
      </c>
      <c r="L715" s="246" t="s">
        <v>229</v>
      </c>
      <c r="M715" s="246" t="s">
        <v>228</v>
      </c>
      <c r="N715" s="246" t="s">
        <v>229</v>
      </c>
      <c r="O715" s="246" t="s">
        <v>229</v>
      </c>
      <c r="P715" s="246" t="s">
        <v>229</v>
      </c>
      <c r="Q715" s="246" t="s">
        <v>228</v>
      </c>
      <c r="R715" s="246" t="s">
        <v>229</v>
      </c>
      <c r="S715" s="246" t="s">
        <v>228</v>
      </c>
      <c r="T715" s="246" t="s">
        <v>229</v>
      </c>
      <c r="U715" s="246" t="s">
        <v>229</v>
      </c>
      <c r="V715" s="246" t="s">
        <v>229</v>
      </c>
      <c r="W715" s="246" t="s">
        <v>228</v>
      </c>
      <c r="X715" s="246" t="s">
        <v>229</v>
      </c>
      <c r="Y715" s="246" t="s">
        <v>229</v>
      </c>
      <c r="Z715" s="246" t="s">
        <v>229</v>
      </c>
      <c r="AA715" s="246" t="s">
        <v>229</v>
      </c>
      <c r="AB715" s="246" t="s">
        <v>227</v>
      </c>
      <c r="AC715" s="246" t="s">
        <v>229</v>
      </c>
      <c r="AD715" s="246" t="s">
        <v>229</v>
      </c>
      <c r="AE715" s="246" t="s">
        <v>229</v>
      </c>
      <c r="AF715" s="246" t="s">
        <v>229</v>
      </c>
      <c r="AG715" s="246" t="s">
        <v>229</v>
      </c>
      <c r="AH715" s="246" t="s">
        <v>229</v>
      </c>
      <c r="AI715" s="246" t="s">
        <v>228</v>
      </c>
      <c r="AJ715" s="246" t="s">
        <v>229</v>
      </c>
      <c r="AK715" s="246" t="s">
        <v>228</v>
      </c>
      <c r="AL715" s="246" t="s">
        <v>228</v>
      </c>
      <c r="AM715" s="246" t="s">
        <v>228</v>
      </c>
      <c r="AN715" s="246" t="s">
        <v>228</v>
      </c>
      <c r="AO715" s="246" t="s">
        <v>228</v>
      </c>
      <c r="AP715" s="246" t="s">
        <v>228</v>
      </c>
      <c r="AQ715" s="246"/>
      <c r="AR715" s="246"/>
      <c r="AS715" s="246"/>
      <c r="AT715" s="246"/>
      <c r="AU715" s="246"/>
      <c r="AV715" s="246"/>
      <c r="AW715" s="246"/>
      <c r="AX715" s="246"/>
      <c r="AY715" s="246"/>
      <c r="AZ715" s="246"/>
      <c r="BA715" s="246"/>
    </row>
    <row r="716" spans="1:53" x14ac:dyDescent="0.3">
      <c r="A716" s="246">
        <v>213254</v>
      </c>
      <c r="B716" s="246" t="s">
        <v>2163</v>
      </c>
      <c r="C716" s="246" t="s">
        <v>227</v>
      </c>
      <c r="D716" s="246" t="s">
        <v>227</v>
      </c>
      <c r="E716" s="246" t="s">
        <v>229</v>
      </c>
      <c r="F716" s="246" t="s">
        <v>227</v>
      </c>
      <c r="G716" s="246" t="s">
        <v>227</v>
      </c>
      <c r="H716" s="246" t="s">
        <v>229</v>
      </c>
      <c r="I716" s="246" t="s">
        <v>229</v>
      </c>
      <c r="J716" s="246" t="s">
        <v>229</v>
      </c>
      <c r="K716" s="246" t="s">
        <v>229</v>
      </c>
      <c r="L716" s="246" t="s">
        <v>229</v>
      </c>
      <c r="M716" s="246" t="s">
        <v>229</v>
      </c>
      <c r="N716" s="246" t="s">
        <v>229</v>
      </c>
      <c r="O716" s="246" t="s">
        <v>229</v>
      </c>
      <c r="P716" s="246" t="s">
        <v>229</v>
      </c>
      <c r="Q716" s="246" t="s">
        <v>229</v>
      </c>
      <c r="R716" s="246" t="s">
        <v>227</v>
      </c>
      <c r="S716" s="246" t="s">
        <v>229</v>
      </c>
      <c r="T716" s="246" t="s">
        <v>229</v>
      </c>
      <c r="U716" s="246" t="s">
        <v>229</v>
      </c>
      <c r="V716" s="246" t="s">
        <v>229</v>
      </c>
      <c r="W716" s="246" t="s">
        <v>229</v>
      </c>
      <c r="X716" s="246" t="s">
        <v>229</v>
      </c>
      <c r="Y716" s="246" t="s">
        <v>229</v>
      </c>
      <c r="Z716" s="246" t="s">
        <v>229</v>
      </c>
      <c r="AA716" s="246" t="s">
        <v>229</v>
      </c>
      <c r="AB716" s="246" t="s">
        <v>229</v>
      </c>
      <c r="AC716" s="246" t="s">
        <v>229</v>
      </c>
      <c r="AD716" s="246" t="s">
        <v>229</v>
      </c>
      <c r="AE716" s="246" t="s">
        <v>229</v>
      </c>
      <c r="AF716" s="246" t="s">
        <v>229</v>
      </c>
      <c r="AG716" s="246" t="s">
        <v>228</v>
      </c>
      <c r="AH716" s="246" t="s">
        <v>229</v>
      </c>
      <c r="AI716" s="246" t="s">
        <v>228</v>
      </c>
      <c r="AJ716" s="246" t="s">
        <v>229</v>
      </c>
      <c r="AK716" s="246" t="s">
        <v>228</v>
      </c>
      <c r="AL716" s="246" t="s">
        <v>228</v>
      </c>
      <c r="AM716" s="246" t="s">
        <v>228</v>
      </c>
      <c r="AN716" s="246" t="s">
        <v>228</v>
      </c>
      <c r="AO716" s="246" t="s">
        <v>228</v>
      </c>
      <c r="AP716" s="246" t="s">
        <v>228</v>
      </c>
      <c r="AQ716" s="246"/>
      <c r="AR716" s="246"/>
      <c r="AS716" s="246"/>
      <c r="AT716" s="246"/>
      <c r="AU716" s="246"/>
      <c r="AV716" s="246"/>
      <c r="AW716" s="246"/>
      <c r="AX716" s="246"/>
      <c r="AY716" s="246"/>
      <c r="AZ716" s="246"/>
      <c r="BA716" s="246"/>
    </row>
    <row r="717" spans="1:53" x14ac:dyDescent="0.3">
      <c r="A717" s="246">
        <v>213257</v>
      </c>
      <c r="B717" s="246" t="s">
        <v>2163</v>
      </c>
      <c r="C717" s="246" t="s">
        <v>229</v>
      </c>
      <c r="D717" s="246" t="s">
        <v>229</v>
      </c>
      <c r="E717" s="246" t="s">
        <v>227</v>
      </c>
      <c r="F717" s="246" t="s">
        <v>229</v>
      </c>
      <c r="G717" s="246" t="s">
        <v>227</v>
      </c>
      <c r="H717" s="246" t="s">
        <v>229</v>
      </c>
      <c r="I717" s="246" t="s">
        <v>229</v>
      </c>
      <c r="J717" s="246" t="s">
        <v>229</v>
      </c>
      <c r="K717" s="246" t="s">
        <v>229</v>
      </c>
      <c r="L717" s="246" t="s">
        <v>229</v>
      </c>
      <c r="M717" s="246" t="s">
        <v>229</v>
      </c>
      <c r="N717" s="246" t="s">
        <v>229</v>
      </c>
      <c r="O717" s="246" t="s">
        <v>227</v>
      </c>
      <c r="P717" s="246" t="s">
        <v>229</v>
      </c>
      <c r="Q717" s="246" t="s">
        <v>229</v>
      </c>
      <c r="R717" s="246" t="s">
        <v>229</v>
      </c>
      <c r="S717" s="246" t="s">
        <v>229</v>
      </c>
      <c r="T717" s="246" t="s">
        <v>229</v>
      </c>
      <c r="U717" s="246" t="s">
        <v>229</v>
      </c>
      <c r="V717" s="246" t="s">
        <v>229</v>
      </c>
      <c r="W717" s="246" t="s">
        <v>229</v>
      </c>
      <c r="X717" s="246" t="s">
        <v>229</v>
      </c>
      <c r="Y717" s="246" t="s">
        <v>227</v>
      </c>
      <c r="Z717" s="246" t="s">
        <v>229</v>
      </c>
      <c r="AA717" s="246" t="s">
        <v>227</v>
      </c>
      <c r="AB717" s="246" t="s">
        <v>229</v>
      </c>
      <c r="AC717" s="246" t="s">
        <v>229</v>
      </c>
      <c r="AD717" s="246" t="s">
        <v>229</v>
      </c>
      <c r="AE717" s="246" t="s">
        <v>229</v>
      </c>
      <c r="AF717" s="246" t="s">
        <v>229</v>
      </c>
      <c r="AG717" s="246" t="s">
        <v>229</v>
      </c>
      <c r="AH717" s="246" t="s">
        <v>229</v>
      </c>
      <c r="AI717" s="246" t="s">
        <v>229</v>
      </c>
      <c r="AJ717" s="246" t="s">
        <v>229</v>
      </c>
      <c r="AK717" s="246" t="s">
        <v>229</v>
      </c>
      <c r="AL717" s="246" t="s">
        <v>229</v>
      </c>
      <c r="AM717" s="246" t="s">
        <v>229</v>
      </c>
      <c r="AN717" s="246" t="s">
        <v>229</v>
      </c>
      <c r="AO717" s="246" t="s">
        <v>229</v>
      </c>
      <c r="AP717" s="246" t="s">
        <v>229</v>
      </c>
      <c r="AQ717" s="246"/>
      <c r="AR717" s="246"/>
      <c r="AS717" s="246"/>
      <c r="AT717" s="246"/>
      <c r="AU717" s="246"/>
      <c r="AV717" s="246"/>
      <c r="AW717" s="246"/>
      <c r="AX717" s="246"/>
      <c r="AY717" s="246"/>
      <c r="AZ717" s="246"/>
      <c r="BA717" s="246"/>
    </row>
    <row r="718" spans="1:53" x14ac:dyDescent="0.3">
      <c r="A718" s="246">
        <v>213266</v>
      </c>
      <c r="B718" s="246" t="s">
        <v>2163</v>
      </c>
      <c r="C718" s="246" t="s">
        <v>229</v>
      </c>
      <c r="D718" s="246" t="s">
        <v>229</v>
      </c>
      <c r="E718" s="246" t="s">
        <v>229</v>
      </c>
      <c r="F718" s="246" t="s">
        <v>229</v>
      </c>
      <c r="G718" s="246" t="s">
        <v>227</v>
      </c>
      <c r="H718" s="246" t="s">
        <v>229</v>
      </c>
      <c r="I718" s="246" t="s">
        <v>229</v>
      </c>
      <c r="J718" s="246" t="s">
        <v>229</v>
      </c>
      <c r="K718" s="246" t="s">
        <v>229</v>
      </c>
      <c r="L718" s="246" t="s">
        <v>229</v>
      </c>
      <c r="M718" s="246" t="s">
        <v>227</v>
      </c>
      <c r="N718" s="246" t="s">
        <v>229</v>
      </c>
      <c r="O718" s="246" t="s">
        <v>229</v>
      </c>
      <c r="P718" s="246" t="s">
        <v>229</v>
      </c>
      <c r="Q718" s="246" t="s">
        <v>229</v>
      </c>
      <c r="R718" s="246" t="s">
        <v>229</v>
      </c>
      <c r="S718" s="246" t="s">
        <v>229</v>
      </c>
      <c r="T718" s="246" t="s">
        <v>229</v>
      </c>
      <c r="U718" s="246" t="s">
        <v>229</v>
      </c>
      <c r="V718" s="246" t="s">
        <v>229</v>
      </c>
      <c r="W718" s="246" t="s">
        <v>229</v>
      </c>
      <c r="X718" s="246" t="s">
        <v>229</v>
      </c>
      <c r="Y718" s="246" t="s">
        <v>229</v>
      </c>
      <c r="Z718" s="246" t="s">
        <v>229</v>
      </c>
      <c r="AA718" s="246" t="s">
        <v>229</v>
      </c>
      <c r="AB718" s="246" t="s">
        <v>229</v>
      </c>
      <c r="AC718" s="246" t="s">
        <v>229</v>
      </c>
      <c r="AD718" s="246" t="s">
        <v>227</v>
      </c>
      <c r="AE718" s="246" t="s">
        <v>227</v>
      </c>
      <c r="AF718" s="246" t="s">
        <v>229</v>
      </c>
      <c r="AG718" s="246" t="s">
        <v>229</v>
      </c>
      <c r="AH718" s="246" t="s">
        <v>228</v>
      </c>
      <c r="AI718" s="246" t="s">
        <v>229</v>
      </c>
      <c r="AJ718" s="246" t="s">
        <v>229</v>
      </c>
      <c r="AK718" s="246" t="s">
        <v>229</v>
      </c>
      <c r="AL718" s="246" t="s">
        <v>228</v>
      </c>
      <c r="AM718" s="246" t="s">
        <v>228</v>
      </c>
      <c r="AN718" s="246" t="s">
        <v>228</v>
      </c>
      <c r="AO718" s="246" t="s">
        <v>228</v>
      </c>
      <c r="AP718" s="246" t="s">
        <v>228</v>
      </c>
      <c r="AQ718" s="246"/>
      <c r="AR718" s="246"/>
      <c r="AS718" s="246"/>
      <c r="AT718" s="246"/>
      <c r="AU718" s="246"/>
      <c r="AV718" s="246"/>
      <c r="AW718" s="246"/>
      <c r="AX718" s="246"/>
      <c r="AY718" s="246"/>
      <c r="AZ718" s="246"/>
      <c r="BA718" s="246"/>
    </row>
    <row r="719" spans="1:53" x14ac:dyDescent="0.3">
      <c r="A719" s="246">
        <v>213280</v>
      </c>
      <c r="B719" s="246" t="s">
        <v>2163</v>
      </c>
      <c r="C719" s="246" t="s">
        <v>227</v>
      </c>
      <c r="D719" s="246" t="s">
        <v>229</v>
      </c>
      <c r="E719" s="246" t="s">
        <v>229</v>
      </c>
      <c r="F719" s="246" t="s">
        <v>227</v>
      </c>
      <c r="G719" s="246" t="s">
        <v>227</v>
      </c>
      <c r="H719" s="246" t="s">
        <v>227</v>
      </c>
      <c r="I719" s="246" t="s">
        <v>229</v>
      </c>
      <c r="J719" s="246" t="s">
        <v>229</v>
      </c>
      <c r="K719" s="246" t="s">
        <v>229</v>
      </c>
      <c r="L719" s="246" t="s">
        <v>229</v>
      </c>
      <c r="M719" s="246" t="s">
        <v>229</v>
      </c>
      <c r="N719" s="246" t="s">
        <v>229</v>
      </c>
      <c r="O719" s="246" t="s">
        <v>229</v>
      </c>
      <c r="P719" s="246" t="s">
        <v>229</v>
      </c>
      <c r="Q719" s="246" t="s">
        <v>229</v>
      </c>
      <c r="R719" s="246" t="s">
        <v>229</v>
      </c>
      <c r="S719" s="246" t="s">
        <v>229</v>
      </c>
      <c r="T719" s="246" t="s">
        <v>229</v>
      </c>
      <c r="U719" s="246" t="s">
        <v>229</v>
      </c>
      <c r="V719" s="246" t="s">
        <v>229</v>
      </c>
      <c r="W719" s="246" t="s">
        <v>229</v>
      </c>
      <c r="X719" s="246" t="s">
        <v>229</v>
      </c>
      <c r="Y719" s="246" t="s">
        <v>229</v>
      </c>
      <c r="Z719" s="246" t="s">
        <v>229</v>
      </c>
      <c r="AA719" s="246" t="s">
        <v>229</v>
      </c>
      <c r="AB719" s="246" t="s">
        <v>227</v>
      </c>
      <c r="AC719" s="246" t="s">
        <v>229</v>
      </c>
      <c r="AD719" s="246" t="s">
        <v>229</v>
      </c>
      <c r="AE719" s="246" t="s">
        <v>229</v>
      </c>
      <c r="AF719" s="246" t="s">
        <v>229</v>
      </c>
      <c r="AG719" s="246" t="s">
        <v>229</v>
      </c>
      <c r="AH719" s="246" t="s">
        <v>229</v>
      </c>
      <c r="AI719" s="246" t="s">
        <v>229</v>
      </c>
      <c r="AJ719" s="246" t="s">
        <v>229</v>
      </c>
      <c r="AK719" s="246" t="s">
        <v>229</v>
      </c>
      <c r="AL719" s="246" t="s">
        <v>228</v>
      </c>
      <c r="AM719" s="246" t="s">
        <v>228</v>
      </c>
      <c r="AN719" s="246" t="s">
        <v>228</v>
      </c>
      <c r="AO719" s="246" t="s">
        <v>228</v>
      </c>
      <c r="AP719" s="246" t="s">
        <v>228</v>
      </c>
      <c r="AQ719" s="246"/>
      <c r="AR719" s="246"/>
      <c r="AS719" s="246"/>
      <c r="AT719" s="246"/>
      <c r="AU719" s="246"/>
      <c r="AV719" s="246"/>
      <c r="AW719" s="246"/>
      <c r="AX719" s="246"/>
      <c r="AY719" s="246"/>
      <c r="AZ719" s="246"/>
      <c r="BA719" s="246"/>
    </row>
    <row r="720" spans="1:53" x14ac:dyDescent="0.3">
      <c r="A720" s="246">
        <v>213293</v>
      </c>
      <c r="B720" s="246" t="s">
        <v>2163</v>
      </c>
      <c r="C720" s="246" t="s">
        <v>229</v>
      </c>
      <c r="D720" s="246" t="s">
        <v>229</v>
      </c>
      <c r="E720" s="246" t="s">
        <v>229</v>
      </c>
      <c r="F720" s="246" t="s">
        <v>227</v>
      </c>
      <c r="G720" s="246" t="s">
        <v>229</v>
      </c>
      <c r="H720" s="246" t="s">
        <v>227</v>
      </c>
      <c r="I720" s="246" t="s">
        <v>229</v>
      </c>
      <c r="J720" s="246" t="s">
        <v>229</v>
      </c>
      <c r="K720" s="246" t="s">
        <v>229</v>
      </c>
      <c r="L720" s="246" t="s">
        <v>229</v>
      </c>
      <c r="M720" s="246" t="s">
        <v>227</v>
      </c>
      <c r="N720" s="246" t="s">
        <v>229</v>
      </c>
      <c r="O720" s="246" t="s">
        <v>229</v>
      </c>
      <c r="P720" s="246" t="s">
        <v>229</v>
      </c>
      <c r="Q720" s="246" t="s">
        <v>229</v>
      </c>
      <c r="R720" s="246" t="s">
        <v>229</v>
      </c>
      <c r="S720" s="246" t="s">
        <v>227</v>
      </c>
      <c r="T720" s="246" t="s">
        <v>229</v>
      </c>
      <c r="U720" s="246" t="s">
        <v>229</v>
      </c>
      <c r="V720" s="246" t="s">
        <v>229</v>
      </c>
      <c r="W720" s="246" t="s">
        <v>227</v>
      </c>
      <c r="X720" s="246" t="s">
        <v>229</v>
      </c>
      <c r="Y720" s="246" t="s">
        <v>227</v>
      </c>
      <c r="Z720" s="246" t="s">
        <v>229</v>
      </c>
      <c r="AA720" s="246" t="s">
        <v>229</v>
      </c>
      <c r="AB720" s="246" t="s">
        <v>227</v>
      </c>
      <c r="AC720" s="246" t="s">
        <v>229</v>
      </c>
      <c r="AD720" s="246" t="s">
        <v>229</v>
      </c>
      <c r="AE720" s="246" t="s">
        <v>228</v>
      </c>
      <c r="AF720" s="246" t="s">
        <v>229</v>
      </c>
      <c r="AG720" s="246" t="s">
        <v>229</v>
      </c>
      <c r="AH720" s="246" t="s">
        <v>229</v>
      </c>
      <c r="AI720" s="246" t="s">
        <v>229</v>
      </c>
      <c r="AJ720" s="246" t="s">
        <v>229</v>
      </c>
      <c r="AK720" s="246" t="s">
        <v>229</v>
      </c>
      <c r="AL720" s="246" t="s">
        <v>228</v>
      </c>
      <c r="AM720" s="246" t="s">
        <v>228</v>
      </c>
      <c r="AN720" s="246" t="s">
        <v>228</v>
      </c>
      <c r="AO720" s="246" t="s">
        <v>228</v>
      </c>
      <c r="AP720" s="246" t="s">
        <v>228</v>
      </c>
      <c r="AQ720" s="246"/>
      <c r="AR720" s="246"/>
      <c r="AS720" s="246"/>
      <c r="AT720" s="246"/>
      <c r="AU720" s="246"/>
      <c r="AV720" s="246"/>
      <c r="AW720" s="246"/>
      <c r="AX720" s="246"/>
      <c r="AY720" s="246"/>
      <c r="AZ720" s="246"/>
      <c r="BA720" s="246"/>
    </row>
    <row r="721" spans="1:53" x14ac:dyDescent="0.3">
      <c r="A721" s="246">
        <v>213297</v>
      </c>
      <c r="B721" s="246" t="s">
        <v>2163</v>
      </c>
      <c r="C721" s="246" t="s">
        <v>229</v>
      </c>
      <c r="D721" s="246" t="s">
        <v>229</v>
      </c>
      <c r="E721" s="246" t="s">
        <v>229</v>
      </c>
      <c r="F721" s="246" t="s">
        <v>229</v>
      </c>
      <c r="G721" s="246" t="s">
        <v>229</v>
      </c>
      <c r="H721" s="246" t="s">
        <v>229</v>
      </c>
      <c r="I721" s="246" t="s">
        <v>229</v>
      </c>
      <c r="J721" s="246" t="s">
        <v>229</v>
      </c>
      <c r="K721" s="246" t="s">
        <v>229</v>
      </c>
      <c r="L721" s="246" t="s">
        <v>229</v>
      </c>
      <c r="M721" s="246" t="s">
        <v>227</v>
      </c>
      <c r="N721" s="246" t="s">
        <v>229</v>
      </c>
      <c r="O721" s="246" t="s">
        <v>229</v>
      </c>
      <c r="P721" s="246" t="s">
        <v>229</v>
      </c>
      <c r="Q721" s="246" t="s">
        <v>229</v>
      </c>
      <c r="R721" s="246" t="s">
        <v>229</v>
      </c>
      <c r="S721" s="246" t="s">
        <v>229</v>
      </c>
      <c r="T721" s="246" t="s">
        <v>229</v>
      </c>
      <c r="U721" s="246" t="s">
        <v>229</v>
      </c>
      <c r="V721" s="246" t="s">
        <v>229</v>
      </c>
      <c r="W721" s="246" t="s">
        <v>229</v>
      </c>
      <c r="X721" s="246" t="s">
        <v>229</v>
      </c>
      <c r="Y721" s="246" t="s">
        <v>229</v>
      </c>
      <c r="Z721" s="246" t="s">
        <v>229</v>
      </c>
      <c r="AA721" s="246" t="s">
        <v>229</v>
      </c>
      <c r="AB721" s="246" t="s">
        <v>229</v>
      </c>
      <c r="AC721" s="246" t="s">
        <v>229</v>
      </c>
      <c r="AD721" s="246" t="s">
        <v>229</v>
      </c>
      <c r="AE721" s="246" t="s">
        <v>229</v>
      </c>
      <c r="AF721" s="246" t="s">
        <v>229</v>
      </c>
      <c r="AG721" s="246" t="s">
        <v>229</v>
      </c>
      <c r="AH721" s="246" t="s">
        <v>229</v>
      </c>
      <c r="AI721" s="246" t="s">
        <v>229</v>
      </c>
      <c r="AJ721" s="246" t="s">
        <v>229</v>
      </c>
      <c r="AK721" s="246" t="s">
        <v>229</v>
      </c>
      <c r="AL721" s="246" t="s">
        <v>228</v>
      </c>
      <c r="AM721" s="246" t="s">
        <v>228</v>
      </c>
      <c r="AN721" s="246" t="s">
        <v>228</v>
      </c>
      <c r="AO721" s="246" t="s">
        <v>228</v>
      </c>
      <c r="AP721" s="246" t="s">
        <v>228</v>
      </c>
      <c r="AQ721" s="246"/>
      <c r="AR721" s="246"/>
      <c r="AS721" s="246"/>
      <c r="AT721" s="246"/>
      <c r="AU721" s="246"/>
      <c r="AV721" s="246"/>
      <c r="AW721" s="246"/>
      <c r="AX721" s="246"/>
      <c r="AY721" s="246"/>
      <c r="AZ721" s="246"/>
      <c r="BA721" s="246"/>
    </row>
    <row r="722" spans="1:53" x14ac:dyDescent="0.3">
      <c r="A722" s="246">
        <v>213299</v>
      </c>
      <c r="B722" s="246" t="s">
        <v>2163</v>
      </c>
      <c r="C722" s="246" t="s">
        <v>229</v>
      </c>
      <c r="D722" s="246" t="s">
        <v>229</v>
      </c>
      <c r="E722" s="246" t="s">
        <v>229</v>
      </c>
      <c r="F722" s="246" t="s">
        <v>229</v>
      </c>
      <c r="G722" s="246" t="s">
        <v>229</v>
      </c>
      <c r="H722" s="246" t="s">
        <v>229</v>
      </c>
      <c r="I722" s="246" t="s">
        <v>229</v>
      </c>
      <c r="J722" s="246" t="s">
        <v>229</v>
      </c>
      <c r="K722" s="246" t="s">
        <v>229</v>
      </c>
      <c r="L722" s="246" t="s">
        <v>229</v>
      </c>
      <c r="M722" s="246" t="s">
        <v>229</v>
      </c>
      <c r="N722" s="246" t="s">
        <v>229</v>
      </c>
      <c r="O722" s="246" t="s">
        <v>229</v>
      </c>
      <c r="P722" s="246" t="s">
        <v>229</v>
      </c>
      <c r="Q722" s="246" t="s">
        <v>229</v>
      </c>
      <c r="R722" s="246" t="s">
        <v>228</v>
      </c>
      <c r="S722" s="246" t="s">
        <v>229</v>
      </c>
      <c r="T722" s="246" t="s">
        <v>229</v>
      </c>
      <c r="U722" s="246" t="s">
        <v>229</v>
      </c>
      <c r="V722" s="246" t="s">
        <v>229</v>
      </c>
      <c r="W722" s="246" t="s">
        <v>229</v>
      </c>
      <c r="X722" s="246" t="s">
        <v>229</v>
      </c>
      <c r="Y722" s="246" t="s">
        <v>227</v>
      </c>
      <c r="Z722" s="246" t="s">
        <v>229</v>
      </c>
      <c r="AA722" s="246" t="s">
        <v>227</v>
      </c>
      <c r="AB722" s="246" t="s">
        <v>229</v>
      </c>
      <c r="AC722" s="246" t="s">
        <v>229</v>
      </c>
      <c r="AD722" s="246" t="s">
        <v>227</v>
      </c>
      <c r="AE722" s="246" t="s">
        <v>229</v>
      </c>
      <c r="AF722" s="246" t="s">
        <v>229</v>
      </c>
      <c r="AG722" s="246" t="s">
        <v>227</v>
      </c>
      <c r="AH722" s="246" t="s">
        <v>229</v>
      </c>
      <c r="AI722" s="246" t="s">
        <v>229</v>
      </c>
      <c r="AJ722" s="246" t="s">
        <v>229</v>
      </c>
      <c r="AK722" s="246" t="s">
        <v>229</v>
      </c>
      <c r="AL722" s="246" t="s">
        <v>229</v>
      </c>
      <c r="AM722" s="246" t="s">
        <v>229</v>
      </c>
      <c r="AN722" s="246" t="s">
        <v>229</v>
      </c>
      <c r="AO722" s="246" t="s">
        <v>229</v>
      </c>
      <c r="AP722" s="246" t="s">
        <v>229</v>
      </c>
      <c r="AQ722" s="246"/>
      <c r="AR722" s="246"/>
      <c r="AS722" s="246"/>
      <c r="AT722" s="246"/>
      <c r="AU722" s="246"/>
      <c r="AV722" s="246"/>
      <c r="AW722" s="246"/>
      <c r="AX722" s="246"/>
      <c r="AY722" s="246"/>
      <c r="AZ722" s="246"/>
      <c r="BA722" s="246"/>
    </row>
    <row r="723" spans="1:53" x14ac:dyDescent="0.3">
      <c r="A723" s="246">
        <v>213304</v>
      </c>
      <c r="B723" s="246" t="s">
        <v>2163</v>
      </c>
      <c r="C723" s="246" t="s">
        <v>227</v>
      </c>
      <c r="D723" s="246" t="s">
        <v>229</v>
      </c>
      <c r="E723" s="246" t="s">
        <v>229</v>
      </c>
      <c r="F723" s="246" t="s">
        <v>229</v>
      </c>
      <c r="G723" s="246" t="s">
        <v>229</v>
      </c>
      <c r="H723" s="246" t="s">
        <v>229</v>
      </c>
      <c r="I723" s="246" t="s">
        <v>229</v>
      </c>
      <c r="J723" s="246" t="s">
        <v>229</v>
      </c>
      <c r="K723" s="246" t="s">
        <v>229</v>
      </c>
      <c r="L723" s="246" t="s">
        <v>229</v>
      </c>
      <c r="M723" s="246" t="s">
        <v>227</v>
      </c>
      <c r="N723" s="246" t="s">
        <v>229</v>
      </c>
      <c r="O723" s="246" t="s">
        <v>229</v>
      </c>
      <c r="P723" s="246" t="s">
        <v>229</v>
      </c>
      <c r="Q723" s="246" t="s">
        <v>229</v>
      </c>
      <c r="R723" s="246" t="s">
        <v>229</v>
      </c>
      <c r="S723" s="246" t="s">
        <v>229</v>
      </c>
      <c r="T723" s="246" t="s">
        <v>229</v>
      </c>
      <c r="U723" s="246" t="s">
        <v>229</v>
      </c>
      <c r="V723" s="246" t="s">
        <v>229</v>
      </c>
      <c r="W723" s="246" t="s">
        <v>227</v>
      </c>
      <c r="X723" s="246" t="s">
        <v>229</v>
      </c>
      <c r="Y723" s="246" t="s">
        <v>227</v>
      </c>
      <c r="Z723" s="246" t="s">
        <v>229</v>
      </c>
      <c r="AA723" s="246" t="s">
        <v>229</v>
      </c>
      <c r="AB723" s="246" t="s">
        <v>229</v>
      </c>
      <c r="AC723" s="246" t="s">
        <v>229</v>
      </c>
      <c r="AD723" s="246" t="s">
        <v>229</v>
      </c>
      <c r="AE723" s="246" t="s">
        <v>229</v>
      </c>
      <c r="AF723" s="246" t="s">
        <v>229</v>
      </c>
      <c r="AG723" s="246" t="s">
        <v>228</v>
      </c>
      <c r="AH723" s="246" t="s">
        <v>229</v>
      </c>
      <c r="AI723" s="246" t="s">
        <v>228</v>
      </c>
      <c r="AJ723" s="246" t="s">
        <v>229</v>
      </c>
      <c r="AK723" s="246" t="s">
        <v>229</v>
      </c>
      <c r="AL723" s="246" t="s">
        <v>228</v>
      </c>
      <c r="AM723" s="246" t="s">
        <v>228</v>
      </c>
      <c r="AN723" s="246" t="s">
        <v>228</v>
      </c>
      <c r="AO723" s="246" t="s">
        <v>228</v>
      </c>
      <c r="AP723" s="246" t="s">
        <v>228</v>
      </c>
      <c r="AQ723" s="246"/>
      <c r="AR723" s="246"/>
      <c r="AS723" s="246"/>
      <c r="AT723" s="246"/>
      <c r="AU723" s="246"/>
      <c r="AV723" s="246"/>
      <c r="AW723" s="246"/>
      <c r="AX723" s="246"/>
      <c r="AY723" s="246"/>
      <c r="AZ723" s="246"/>
      <c r="BA723" s="246"/>
    </row>
    <row r="724" spans="1:53" x14ac:dyDescent="0.3">
      <c r="A724" s="246">
        <v>213310</v>
      </c>
      <c r="B724" s="246" t="s">
        <v>2163</v>
      </c>
      <c r="C724" s="246" t="s">
        <v>229</v>
      </c>
      <c r="D724" s="246" t="s">
        <v>229</v>
      </c>
      <c r="E724" s="246" t="s">
        <v>229</v>
      </c>
      <c r="F724" s="246" t="s">
        <v>229</v>
      </c>
      <c r="G724" s="246" t="s">
        <v>229</v>
      </c>
      <c r="H724" s="246" t="s">
        <v>229</v>
      </c>
      <c r="I724" s="246" t="s">
        <v>229</v>
      </c>
      <c r="J724" s="246" t="s">
        <v>229</v>
      </c>
      <c r="K724" s="246" t="s">
        <v>229</v>
      </c>
      <c r="L724" s="246" t="s">
        <v>229</v>
      </c>
      <c r="M724" s="246" t="s">
        <v>227</v>
      </c>
      <c r="N724" s="246" t="s">
        <v>229</v>
      </c>
      <c r="O724" s="246" t="s">
        <v>229</v>
      </c>
      <c r="P724" s="246" t="s">
        <v>229</v>
      </c>
      <c r="Q724" s="246" t="s">
        <v>227</v>
      </c>
      <c r="R724" s="246" t="s">
        <v>229</v>
      </c>
      <c r="S724" s="246" t="s">
        <v>229</v>
      </c>
      <c r="T724" s="246" t="s">
        <v>229</v>
      </c>
      <c r="U724" s="246" t="s">
        <v>229</v>
      </c>
      <c r="V724" s="246" t="s">
        <v>229</v>
      </c>
      <c r="W724" s="246" t="s">
        <v>227</v>
      </c>
      <c r="X724" s="246" t="s">
        <v>229</v>
      </c>
      <c r="Y724" s="246" t="s">
        <v>227</v>
      </c>
      <c r="Z724" s="246" t="s">
        <v>229</v>
      </c>
      <c r="AA724" s="246" t="s">
        <v>227</v>
      </c>
      <c r="AB724" s="246" t="s">
        <v>229</v>
      </c>
      <c r="AC724" s="246" t="s">
        <v>229</v>
      </c>
      <c r="AD724" s="246" t="s">
        <v>227</v>
      </c>
      <c r="AE724" s="246" t="s">
        <v>229</v>
      </c>
      <c r="AF724" s="246" t="s">
        <v>229</v>
      </c>
      <c r="AG724" s="246" t="s">
        <v>227</v>
      </c>
      <c r="AH724" s="246" t="s">
        <v>227</v>
      </c>
      <c r="AI724" s="246" t="s">
        <v>227</v>
      </c>
      <c r="AJ724" s="246" t="s">
        <v>229</v>
      </c>
      <c r="AK724" s="246" t="s">
        <v>227</v>
      </c>
      <c r="AL724" s="246" t="s">
        <v>228</v>
      </c>
      <c r="AM724" s="246" t="s">
        <v>228</v>
      </c>
      <c r="AN724" s="246" t="s">
        <v>228</v>
      </c>
      <c r="AO724" s="246" t="s">
        <v>228</v>
      </c>
      <c r="AP724" s="246" t="s">
        <v>229</v>
      </c>
      <c r="AQ724" s="246"/>
      <c r="AR724" s="246"/>
      <c r="AS724" s="246"/>
      <c r="AT724" s="246"/>
      <c r="AU724" s="246"/>
      <c r="AV724" s="246"/>
      <c r="AW724" s="246"/>
      <c r="AX724" s="246"/>
      <c r="AY724" s="246"/>
      <c r="AZ724" s="246"/>
      <c r="BA724" s="246"/>
    </row>
    <row r="725" spans="1:53" x14ac:dyDescent="0.3">
      <c r="A725" s="246">
        <v>213319</v>
      </c>
      <c r="B725" s="246" t="s">
        <v>2163</v>
      </c>
      <c r="C725" s="246" t="s">
        <v>229</v>
      </c>
      <c r="D725" s="246" t="s">
        <v>229</v>
      </c>
      <c r="E725" s="246" t="s">
        <v>227</v>
      </c>
      <c r="F725" s="246" t="s">
        <v>229</v>
      </c>
      <c r="G725" s="246" t="s">
        <v>227</v>
      </c>
      <c r="H725" s="246" t="s">
        <v>227</v>
      </c>
      <c r="I725" s="246" t="s">
        <v>227</v>
      </c>
      <c r="J725" s="246" t="s">
        <v>229</v>
      </c>
      <c r="K725" s="246" t="s">
        <v>229</v>
      </c>
      <c r="L725" s="246" t="s">
        <v>229</v>
      </c>
      <c r="M725" s="246" t="s">
        <v>229</v>
      </c>
      <c r="N725" s="246" t="s">
        <v>229</v>
      </c>
      <c r="O725" s="246" t="s">
        <v>229</v>
      </c>
      <c r="P725" s="246" t="s">
        <v>227</v>
      </c>
      <c r="Q725" s="246" t="s">
        <v>229</v>
      </c>
      <c r="R725" s="246" t="s">
        <v>229</v>
      </c>
      <c r="S725" s="246" t="s">
        <v>229</v>
      </c>
      <c r="T725" s="246" t="s">
        <v>229</v>
      </c>
      <c r="U725" s="246" t="s">
        <v>229</v>
      </c>
      <c r="V725" s="246" t="s">
        <v>229</v>
      </c>
      <c r="W725" s="246" t="s">
        <v>229</v>
      </c>
      <c r="X725" s="246" t="s">
        <v>229</v>
      </c>
      <c r="Y725" s="246" t="s">
        <v>229</v>
      </c>
      <c r="Z725" s="246" t="s">
        <v>227</v>
      </c>
      <c r="AA725" s="246" t="s">
        <v>227</v>
      </c>
      <c r="AB725" s="246" t="s">
        <v>229</v>
      </c>
      <c r="AC725" s="246" t="s">
        <v>229</v>
      </c>
      <c r="AD725" s="246" t="s">
        <v>227</v>
      </c>
      <c r="AE725" s="246" t="s">
        <v>227</v>
      </c>
      <c r="AF725" s="246" t="s">
        <v>229</v>
      </c>
      <c r="AG725" s="246" t="s">
        <v>229</v>
      </c>
      <c r="AH725" s="246" t="s">
        <v>229</v>
      </c>
      <c r="AI725" s="246" t="s">
        <v>229</v>
      </c>
      <c r="AJ725" s="246" t="s">
        <v>229</v>
      </c>
      <c r="AK725" s="246" t="s">
        <v>229</v>
      </c>
      <c r="AL725" s="246" t="s">
        <v>228</v>
      </c>
      <c r="AM725" s="246" t="s">
        <v>228</v>
      </c>
      <c r="AN725" s="246" t="s">
        <v>228</v>
      </c>
      <c r="AO725" s="246" t="s">
        <v>228</v>
      </c>
      <c r="AP725" s="246" t="s">
        <v>228</v>
      </c>
      <c r="AQ725" s="246"/>
      <c r="AR725" s="246"/>
      <c r="AS725" s="246"/>
      <c r="AT725" s="246"/>
      <c r="AU725" s="246"/>
      <c r="AV725" s="246"/>
      <c r="AW725" s="246"/>
      <c r="AX725" s="246"/>
      <c r="AY725" s="246"/>
      <c r="AZ725" s="246"/>
      <c r="BA725" s="246"/>
    </row>
    <row r="726" spans="1:53" x14ac:dyDescent="0.3">
      <c r="A726" s="246">
        <v>213344</v>
      </c>
      <c r="B726" s="246" t="s">
        <v>2163</v>
      </c>
      <c r="C726" s="246" t="s">
        <v>229</v>
      </c>
      <c r="D726" s="246" t="s">
        <v>229</v>
      </c>
      <c r="E726" s="246" t="s">
        <v>229</v>
      </c>
      <c r="F726" s="246" t="s">
        <v>229</v>
      </c>
      <c r="G726" s="246" t="s">
        <v>229</v>
      </c>
      <c r="H726" s="246" t="s">
        <v>229</v>
      </c>
      <c r="I726" s="246" t="s">
        <v>229</v>
      </c>
      <c r="J726" s="246" t="s">
        <v>229</v>
      </c>
      <c r="K726" s="246" t="s">
        <v>229</v>
      </c>
      <c r="L726" s="246" t="s">
        <v>229</v>
      </c>
      <c r="M726" s="246" t="s">
        <v>227</v>
      </c>
      <c r="N726" s="246" t="s">
        <v>229</v>
      </c>
      <c r="O726" s="246" t="s">
        <v>229</v>
      </c>
      <c r="P726" s="246" t="s">
        <v>229</v>
      </c>
      <c r="Q726" s="246" t="s">
        <v>229</v>
      </c>
      <c r="R726" s="246" t="s">
        <v>229</v>
      </c>
      <c r="S726" s="246" t="s">
        <v>229</v>
      </c>
      <c r="T726" s="246" t="s">
        <v>229</v>
      </c>
      <c r="U726" s="246" t="s">
        <v>229</v>
      </c>
      <c r="V726" s="246" t="s">
        <v>229</v>
      </c>
      <c r="W726" s="246" t="s">
        <v>227</v>
      </c>
      <c r="X726" s="246" t="s">
        <v>229</v>
      </c>
      <c r="Y726" s="246" t="s">
        <v>229</v>
      </c>
      <c r="Z726" s="246" t="s">
        <v>229</v>
      </c>
      <c r="AA726" s="246" t="s">
        <v>227</v>
      </c>
      <c r="AB726" s="246" t="s">
        <v>229</v>
      </c>
      <c r="AC726" s="246" t="s">
        <v>229</v>
      </c>
      <c r="AD726" s="246" t="s">
        <v>227</v>
      </c>
      <c r="AE726" s="246" t="s">
        <v>227</v>
      </c>
      <c r="AF726" s="246" t="s">
        <v>229</v>
      </c>
      <c r="AG726" s="246" t="s">
        <v>229</v>
      </c>
      <c r="AH726" s="246" t="s">
        <v>229</v>
      </c>
      <c r="AI726" s="246" t="s">
        <v>229</v>
      </c>
      <c r="AJ726" s="246" t="s">
        <v>229</v>
      </c>
      <c r="AK726" s="246" t="s">
        <v>227</v>
      </c>
      <c r="AL726" s="246" t="s">
        <v>229</v>
      </c>
      <c r="AM726" s="246" t="s">
        <v>229</v>
      </c>
      <c r="AN726" s="246" t="s">
        <v>229</v>
      </c>
      <c r="AO726" s="246" t="s">
        <v>229</v>
      </c>
      <c r="AP726" s="246" t="s">
        <v>229</v>
      </c>
      <c r="AQ726" s="246"/>
      <c r="AR726" s="246"/>
      <c r="AS726" s="246"/>
      <c r="AT726" s="246"/>
      <c r="AU726" s="246"/>
      <c r="AV726" s="246"/>
      <c r="AW726" s="246"/>
      <c r="AX726" s="246"/>
      <c r="AY726" s="246"/>
      <c r="AZ726" s="246"/>
      <c r="BA726" s="246"/>
    </row>
    <row r="727" spans="1:53" x14ac:dyDescent="0.3">
      <c r="A727" s="246">
        <v>213364</v>
      </c>
      <c r="B727" s="246" t="s">
        <v>2163</v>
      </c>
      <c r="C727" s="246" t="s">
        <v>229</v>
      </c>
      <c r="D727" s="246" t="s">
        <v>229</v>
      </c>
      <c r="E727" s="246" t="s">
        <v>229</v>
      </c>
      <c r="F727" s="246" t="s">
        <v>229</v>
      </c>
      <c r="G727" s="246" t="s">
        <v>227</v>
      </c>
      <c r="H727" s="246" t="s">
        <v>229</v>
      </c>
      <c r="I727" s="246" t="s">
        <v>229</v>
      </c>
      <c r="J727" s="246" t="s">
        <v>229</v>
      </c>
      <c r="K727" s="246" t="s">
        <v>229</v>
      </c>
      <c r="L727" s="246" t="s">
        <v>229</v>
      </c>
      <c r="M727" s="246" t="s">
        <v>229</v>
      </c>
      <c r="N727" s="246" t="s">
        <v>229</v>
      </c>
      <c r="O727" s="246" t="s">
        <v>229</v>
      </c>
      <c r="P727" s="246" t="s">
        <v>229</v>
      </c>
      <c r="Q727" s="246" t="s">
        <v>229</v>
      </c>
      <c r="R727" s="246" t="s">
        <v>229</v>
      </c>
      <c r="S727" s="246" t="s">
        <v>229</v>
      </c>
      <c r="T727" s="246" t="s">
        <v>229</v>
      </c>
      <c r="U727" s="246" t="s">
        <v>229</v>
      </c>
      <c r="V727" s="246" t="s">
        <v>229</v>
      </c>
      <c r="W727" s="246" t="s">
        <v>227</v>
      </c>
      <c r="X727" s="246" t="s">
        <v>229</v>
      </c>
      <c r="Y727" s="246" t="s">
        <v>229</v>
      </c>
      <c r="Z727" s="246" t="s">
        <v>227</v>
      </c>
      <c r="AA727" s="246" t="s">
        <v>227</v>
      </c>
      <c r="AB727" s="246" t="s">
        <v>229</v>
      </c>
      <c r="AC727" s="246" t="s">
        <v>229</v>
      </c>
      <c r="AD727" s="246" t="s">
        <v>229</v>
      </c>
      <c r="AE727" s="246" t="s">
        <v>229</v>
      </c>
      <c r="AF727" s="246" t="s">
        <v>229</v>
      </c>
      <c r="AG727" s="246" t="s">
        <v>228</v>
      </c>
      <c r="AH727" s="246" t="s">
        <v>228</v>
      </c>
      <c r="AI727" s="246" t="s">
        <v>228</v>
      </c>
      <c r="AJ727" s="246" t="s">
        <v>228</v>
      </c>
      <c r="AK727" s="246" t="s">
        <v>228</v>
      </c>
      <c r="AL727" s="246" t="s">
        <v>228</v>
      </c>
      <c r="AM727" s="246" t="s">
        <v>228</v>
      </c>
      <c r="AN727" s="246" t="s">
        <v>228</v>
      </c>
      <c r="AO727" s="246" t="s">
        <v>228</v>
      </c>
      <c r="AP727" s="246" t="s">
        <v>228</v>
      </c>
      <c r="AQ727" s="246"/>
      <c r="AR727" s="246"/>
      <c r="AS727" s="246"/>
      <c r="AT727" s="246"/>
      <c r="AU727" s="246"/>
      <c r="AV727" s="246"/>
      <c r="AW727" s="246"/>
      <c r="AX727" s="246"/>
      <c r="AY727" s="246"/>
      <c r="AZ727" s="246"/>
      <c r="BA727" s="246"/>
    </row>
    <row r="728" spans="1:53" x14ac:dyDescent="0.3">
      <c r="A728" s="246">
        <v>213367</v>
      </c>
      <c r="B728" s="246" t="s">
        <v>2163</v>
      </c>
      <c r="C728" s="246" t="s">
        <v>229</v>
      </c>
      <c r="D728" s="246" t="s">
        <v>229</v>
      </c>
      <c r="E728" s="246" t="s">
        <v>229</v>
      </c>
      <c r="F728" s="246" t="s">
        <v>229</v>
      </c>
      <c r="G728" s="246" t="s">
        <v>229</v>
      </c>
      <c r="H728" s="246" t="s">
        <v>229</v>
      </c>
      <c r="I728" s="246" t="s">
        <v>229</v>
      </c>
      <c r="J728" s="246" t="s">
        <v>229</v>
      </c>
      <c r="K728" s="246" t="s">
        <v>227</v>
      </c>
      <c r="L728" s="246" t="s">
        <v>227</v>
      </c>
      <c r="M728" s="246" t="s">
        <v>227</v>
      </c>
      <c r="N728" s="246" t="s">
        <v>229</v>
      </c>
      <c r="O728" s="246" t="s">
        <v>229</v>
      </c>
      <c r="P728" s="246" t="s">
        <v>229</v>
      </c>
      <c r="Q728" s="246" t="s">
        <v>229</v>
      </c>
      <c r="R728" s="246" t="s">
        <v>229</v>
      </c>
      <c r="S728" s="246" t="s">
        <v>229</v>
      </c>
      <c r="T728" s="246" t="s">
        <v>229</v>
      </c>
      <c r="U728" s="246" t="s">
        <v>229</v>
      </c>
      <c r="V728" s="246" t="s">
        <v>229</v>
      </c>
      <c r="W728" s="246" t="s">
        <v>229</v>
      </c>
      <c r="X728" s="246" t="s">
        <v>229</v>
      </c>
      <c r="Y728" s="246" t="s">
        <v>229</v>
      </c>
      <c r="Z728" s="246" t="s">
        <v>229</v>
      </c>
      <c r="AA728" s="246" t="s">
        <v>229</v>
      </c>
      <c r="AB728" s="246" t="s">
        <v>229</v>
      </c>
      <c r="AC728" s="246" t="s">
        <v>229</v>
      </c>
      <c r="AD728" s="246" t="s">
        <v>229</v>
      </c>
      <c r="AE728" s="246" t="s">
        <v>227</v>
      </c>
      <c r="AF728" s="246" t="s">
        <v>229</v>
      </c>
      <c r="AG728" s="246" t="s">
        <v>229</v>
      </c>
      <c r="AH728" s="246" t="s">
        <v>229</v>
      </c>
      <c r="AI728" s="246" t="s">
        <v>229</v>
      </c>
      <c r="AJ728" s="246" t="s">
        <v>229</v>
      </c>
      <c r="AK728" s="246" t="s">
        <v>229</v>
      </c>
      <c r="AL728" s="246" t="s">
        <v>228</v>
      </c>
      <c r="AM728" s="246" t="s">
        <v>228</v>
      </c>
      <c r="AN728" s="246" t="s">
        <v>228</v>
      </c>
      <c r="AO728" s="246" t="s">
        <v>228</v>
      </c>
      <c r="AP728" s="246" t="s">
        <v>228</v>
      </c>
      <c r="AQ728" s="246"/>
      <c r="AR728" s="246"/>
      <c r="AS728" s="246"/>
      <c r="AT728" s="246"/>
      <c r="AU728" s="246"/>
      <c r="AV728" s="246"/>
      <c r="AW728" s="246"/>
      <c r="AX728" s="246"/>
      <c r="AY728" s="246"/>
      <c r="AZ728" s="246"/>
      <c r="BA728" s="246"/>
    </row>
    <row r="729" spans="1:53" x14ac:dyDescent="0.3">
      <c r="A729" s="246">
        <v>213374</v>
      </c>
      <c r="B729" s="246" t="s">
        <v>2163</v>
      </c>
      <c r="C729" s="246" t="s">
        <v>227</v>
      </c>
      <c r="D729" s="246" t="s">
        <v>229</v>
      </c>
      <c r="E729" s="246" t="s">
        <v>229</v>
      </c>
      <c r="F729" s="246" t="s">
        <v>227</v>
      </c>
      <c r="G729" s="246" t="s">
        <v>227</v>
      </c>
      <c r="H729" s="246" t="s">
        <v>229</v>
      </c>
      <c r="I729" s="246" t="s">
        <v>227</v>
      </c>
      <c r="J729" s="246" t="s">
        <v>227</v>
      </c>
      <c r="K729" s="246" t="s">
        <v>229</v>
      </c>
      <c r="L729" s="246" t="s">
        <v>229</v>
      </c>
      <c r="M729" s="246" t="s">
        <v>229</v>
      </c>
      <c r="N729" s="246" t="s">
        <v>229</v>
      </c>
      <c r="O729" s="246" t="s">
        <v>229</v>
      </c>
      <c r="P729" s="246" t="s">
        <v>227</v>
      </c>
      <c r="Q729" s="246" t="s">
        <v>229</v>
      </c>
      <c r="R729" s="246" t="s">
        <v>227</v>
      </c>
      <c r="S729" s="246" t="s">
        <v>229</v>
      </c>
      <c r="T729" s="246" t="s">
        <v>229</v>
      </c>
      <c r="U729" s="246" t="s">
        <v>229</v>
      </c>
      <c r="V729" s="246" t="s">
        <v>229</v>
      </c>
      <c r="W729" s="246" t="s">
        <v>229</v>
      </c>
      <c r="X729" s="246" t="s">
        <v>229</v>
      </c>
      <c r="Y729" s="246" t="s">
        <v>227</v>
      </c>
      <c r="Z729" s="246" t="s">
        <v>227</v>
      </c>
      <c r="AA729" s="246" t="s">
        <v>227</v>
      </c>
      <c r="AB729" s="246" t="s">
        <v>229</v>
      </c>
      <c r="AC729" s="246" t="s">
        <v>229</v>
      </c>
      <c r="AD729" s="246" t="s">
        <v>227</v>
      </c>
      <c r="AE729" s="246" t="s">
        <v>227</v>
      </c>
      <c r="AF729" s="246" t="s">
        <v>227</v>
      </c>
      <c r="AG729" s="246" t="s">
        <v>229</v>
      </c>
      <c r="AH729" s="246" t="s">
        <v>229</v>
      </c>
      <c r="AI729" s="246" t="s">
        <v>229</v>
      </c>
      <c r="AJ729" s="246" t="s">
        <v>229</v>
      </c>
      <c r="AK729" s="246" t="s">
        <v>229</v>
      </c>
      <c r="AL729" s="246" t="s">
        <v>228</v>
      </c>
      <c r="AM729" s="246" t="s">
        <v>228</v>
      </c>
      <c r="AN729" s="246" t="s">
        <v>228</v>
      </c>
      <c r="AO729" s="246" t="s">
        <v>228</v>
      </c>
      <c r="AP729" s="246" t="s">
        <v>228</v>
      </c>
      <c r="AQ729" s="246"/>
      <c r="AR729" s="246"/>
      <c r="AS729" s="246"/>
      <c r="AT729" s="246"/>
      <c r="AU729" s="246"/>
      <c r="AV729" s="246"/>
      <c r="AW729" s="246"/>
      <c r="AX729" s="246"/>
      <c r="AY729" s="246"/>
      <c r="AZ729" s="246"/>
      <c r="BA729" s="246"/>
    </row>
    <row r="730" spans="1:53" x14ac:dyDescent="0.3">
      <c r="A730" s="246">
        <v>213402</v>
      </c>
      <c r="B730" s="246" t="s">
        <v>2163</v>
      </c>
      <c r="C730" s="246" t="s">
        <v>227</v>
      </c>
      <c r="D730" s="246" t="s">
        <v>229</v>
      </c>
      <c r="E730" s="246" t="s">
        <v>227</v>
      </c>
      <c r="F730" s="246" t="s">
        <v>227</v>
      </c>
      <c r="G730" s="246" t="s">
        <v>227</v>
      </c>
      <c r="H730" s="246" t="s">
        <v>229</v>
      </c>
      <c r="I730" s="246" t="s">
        <v>229</v>
      </c>
      <c r="J730" s="246" t="s">
        <v>227</v>
      </c>
      <c r="K730" s="246" t="s">
        <v>229</v>
      </c>
      <c r="L730" s="246" t="s">
        <v>229</v>
      </c>
      <c r="M730" s="246" t="s">
        <v>227</v>
      </c>
      <c r="N730" s="246" t="s">
        <v>229</v>
      </c>
      <c r="O730" s="246" t="s">
        <v>229</v>
      </c>
      <c r="P730" s="246" t="s">
        <v>227</v>
      </c>
      <c r="Q730" s="246" t="s">
        <v>229</v>
      </c>
      <c r="R730" s="246" t="s">
        <v>229</v>
      </c>
      <c r="S730" s="246" t="s">
        <v>229</v>
      </c>
      <c r="T730" s="246" t="s">
        <v>229</v>
      </c>
      <c r="U730" s="246" t="s">
        <v>229</v>
      </c>
      <c r="V730" s="246" t="s">
        <v>229</v>
      </c>
      <c r="W730" s="246" t="s">
        <v>229</v>
      </c>
      <c r="X730" s="246" t="s">
        <v>229</v>
      </c>
      <c r="Y730" s="246" t="s">
        <v>227</v>
      </c>
      <c r="Z730" s="246" t="s">
        <v>229</v>
      </c>
      <c r="AA730" s="246" t="s">
        <v>229</v>
      </c>
      <c r="AB730" s="246" t="s">
        <v>229</v>
      </c>
      <c r="AC730" s="246" t="s">
        <v>229</v>
      </c>
      <c r="AD730" s="246" t="s">
        <v>229</v>
      </c>
      <c r="AE730" s="246" t="s">
        <v>227</v>
      </c>
      <c r="AF730" s="246" t="s">
        <v>229</v>
      </c>
      <c r="AG730" s="246" t="s">
        <v>229</v>
      </c>
      <c r="AH730" s="246" t="s">
        <v>229</v>
      </c>
      <c r="AI730" s="246" t="s">
        <v>229</v>
      </c>
      <c r="AJ730" s="246" t="s">
        <v>229</v>
      </c>
      <c r="AK730" s="246" t="s">
        <v>229</v>
      </c>
      <c r="AL730" s="246" t="s">
        <v>228</v>
      </c>
      <c r="AM730" s="246" t="s">
        <v>228</v>
      </c>
      <c r="AN730" s="246" t="s">
        <v>228</v>
      </c>
      <c r="AO730" s="246" t="s">
        <v>228</v>
      </c>
      <c r="AP730" s="246" t="s">
        <v>228</v>
      </c>
      <c r="AQ730" s="246"/>
      <c r="AR730" s="246"/>
      <c r="AS730" s="246"/>
      <c r="AT730" s="246"/>
      <c r="AU730" s="246"/>
      <c r="AV730" s="246"/>
      <c r="AW730" s="246"/>
      <c r="AX730" s="246"/>
      <c r="AY730" s="246"/>
      <c r="AZ730" s="246"/>
      <c r="BA730" s="246"/>
    </row>
    <row r="731" spans="1:53" x14ac:dyDescent="0.3">
      <c r="A731" s="246">
        <v>213492</v>
      </c>
      <c r="B731" s="246" t="s">
        <v>2163</v>
      </c>
      <c r="C731" s="246" t="s">
        <v>229</v>
      </c>
      <c r="D731" s="246" t="s">
        <v>229</v>
      </c>
      <c r="E731" s="246" t="s">
        <v>229</v>
      </c>
      <c r="F731" s="246" t="s">
        <v>229</v>
      </c>
      <c r="G731" s="246" t="s">
        <v>229</v>
      </c>
      <c r="H731" s="246" t="s">
        <v>229</v>
      </c>
      <c r="I731" s="246" t="s">
        <v>229</v>
      </c>
      <c r="J731" s="246" t="s">
        <v>229</v>
      </c>
      <c r="K731" s="246" t="s">
        <v>229</v>
      </c>
      <c r="L731" s="246" t="s">
        <v>229</v>
      </c>
      <c r="M731" s="246" t="s">
        <v>227</v>
      </c>
      <c r="N731" s="246" t="s">
        <v>229</v>
      </c>
      <c r="O731" s="246" t="s">
        <v>229</v>
      </c>
      <c r="P731" s="246" t="s">
        <v>229</v>
      </c>
      <c r="Q731" s="246" t="s">
        <v>229</v>
      </c>
      <c r="R731" s="246" t="s">
        <v>229</v>
      </c>
      <c r="S731" s="246" t="s">
        <v>229</v>
      </c>
      <c r="T731" s="246" t="s">
        <v>229</v>
      </c>
      <c r="U731" s="246" t="s">
        <v>229</v>
      </c>
      <c r="V731" s="246" t="s">
        <v>229</v>
      </c>
      <c r="W731" s="246" t="s">
        <v>229</v>
      </c>
      <c r="X731" s="246" t="s">
        <v>229</v>
      </c>
      <c r="Y731" s="246" t="s">
        <v>229</v>
      </c>
      <c r="Z731" s="246" t="s">
        <v>229</v>
      </c>
      <c r="AA731" s="246" t="s">
        <v>229</v>
      </c>
      <c r="AB731" s="246" t="s">
        <v>229</v>
      </c>
      <c r="AC731" s="246" t="s">
        <v>229</v>
      </c>
      <c r="AD731" s="246" t="s">
        <v>229</v>
      </c>
      <c r="AE731" s="246" t="s">
        <v>229</v>
      </c>
      <c r="AF731" s="246" t="s">
        <v>229</v>
      </c>
      <c r="AG731" s="246" t="s">
        <v>229</v>
      </c>
      <c r="AH731" s="246" t="s">
        <v>229</v>
      </c>
      <c r="AI731" s="246" t="s">
        <v>228</v>
      </c>
      <c r="AJ731" s="246" t="s">
        <v>228</v>
      </c>
      <c r="AK731" s="246" t="s">
        <v>228</v>
      </c>
      <c r="AL731" s="246" t="s">
        <v>228</v>
      </c>
      <c r="AM731" s="246" t="s">
        <v>228</v>
      </c>
      <c r="AN731" s="246" t="s">
        <v>228</v>
      </c>
      <c r="AO731" s="246" t="s">
        <v>228</v>
      </c>
      <c r="AP731" s="246" t="s">
        <v>228</v>
      </c>
      <c r="AQ731" s="246"/>
      <c r="AR731" s="246"/>
      <c r="AS731" s="246"/>
      <c r="AT731" s="246"/>
      <c r="AU731" s="246"/>
      <c r="AV731" s="246"/>
      <c r="AW731" s="246"/>
      <c r="AX731" s="246"/>
      <c r="AY731" s="246"/>
      <c r="AZ731" s="246"/>
      <c r="BA731" s="246"/>
    </row>
    <row r="732" spans="1:53" x14ac:dyDescent="0.3">
      <c r="A732" s="246">
        <v>213506</v>
      </c>
      <c r="B732" s="246" t="s">
        <v>2163</v>
      </c>
      <c r="C732" s="246" t="s">
        <v>229</v>
      </c>
      <c r="D732" s="246" t="s">
        <v>229</v>
      </c>
      <c r="E732" s="246" t="s">
        <v>229</v>
      </c>
      <c r="F732" s="246" t="s">
        <v>229</v>
      </c>
      <c r="G732" s="246" t="s">
        <v>227</v>
      </c>
      <c r="H732" s="246" t="s">
        <v>229</v>
      </c>
      <c r="I732" s="246" t="s">
        <v>229</v>
      </c>
      <c r="J732" s="246" t="s">
        <v>229</v>
      </c>
      <c r="K732" s="246" t="s">
        <v>229</v>
      </c>
      <c r="L732" s="246" t="s">
        <v>229</v>
      </c>
      <c r="M732" s="246" t="s">
        <v>227</v>
      </c>
      <c r="N732" s="246" t="s">
        <v>229</v>
      </c>
      <c r="O732" s="246" t="s">
        <v>229</v>
      </c>
      <c r="P732" s="246" t="s">
        <v>229</v>
      </c>
      <c r="Q732" s="246" t="s">
        <v>227</v>
      </c>
      <c r="R732" s="246" t="s">
        <v>229</v>
      </c>
      <c r="S732" s="246" t="s">
        <v>227</v>
      </c>
      <c r="T732" s="246" t="s">
        <v>229</v>
      </c>
      <c r="U732" s="246" t="s">
        <v>229</v>
      </c>
      <c r="V732" s="246" t="s">
        <v>229</v>
      </c>
      <c r="W732" s="246" t="s">
        <v>227</v>
      </c>
      <c r="X732" s="246" t="s">
        <v>229</v>
      </c>
      <c r="Y732" s="246" t="s">
        <v>227</v>
      </c>
      <c r="Z732" s="246" t="s">
        <v>229</v>
      </c>
      <c r="AA732" s="246" t="s">
        <v>229</v>
      </c>
      <c r="AB732" s="246" t="s">
        <v>229</v>
      </c>
      <c r="AC732" s="246" t="s">
        <v>229</v>
      </c>
      <c r="AD732" s="246" t="s">
        <v>229</v>
      </c>
      <c r="AE732" s="246" t="s">
        <v>229</v>
      </c>
      <c r="AF732" s="246" t="s">
        <v>229</v>
      </c>
      <c r="AG732" s="246" t="s">
        <v>229</v>
      </c>
      <c r="AH732" s="246" t="s">
        <v>229</v>
      </c>
      <c r="AI732" s="246" t="s">
        <v>229</v>
      </c>
      <c r="AJ732" s="246" t="s">
        <v>229</v>
      </c>
      <c r="AK732" s="246" t="s">
        <v>229</v>
      </c>
      <c r="AL732" s="246" t="s">
        <v>228</v>
      </c>
      <c r="AM732" s="246" t="s">
        <v>228</v>
      </c>
      <c r="AN732" s="246" t="s">
        <v>228</v>
      </c>
      <c r="AO732" s="246" t="s">
        <v>228</v>
      </c>
      <c r="AP732" s="246" t="s">
        <v>228</v>
      </c>
      <c r="AQ732" s="246"/>
      <c r="AR732" s="246"/>
      <c r="AS732" s="246"/>
      <c r="AT732" s="246"/>
      <c r="AU732" s="246"/>
      <c r="AV732" s="246"/>
      <c r="AW732" s="246"/>
      <c r="AX732" s="246"/>
      <c r="AY732" s="246"/>
      <c r="AZ732" s="246"/>
      <c r="BA732" s="246"/>
    </row>
    <row r="733" spans="1:53" x14ac:dyDescent="0.3">
      <c r="A733" s="246">
        <v>213523</v>
      </c>
      <c r="B733" s="246" t="s">
        <v>2163</v>
      </c>
      <c r="C733" s="246" t="s">
        <v>229</v>
      </c>
      <c r="D733" s="246" t="s">
        <v>227</v>
      </c>
      <c r="E733" s="246" t="s">
        <v>227</v>
      </c>
      <c r="F733" s="246" t="s">
        <v>229</v>
      </c>
      <c r="G733" s="246" t="s">
        <v>227</v>
      </c>
      <c r="H733" s="246" t="s">
        <v>229</v>
      </c>
      <c r="I733" s="246" t="s">
        <v>229</v>
      </c>
      <c r="J733" s="246" t="s">
        <v>229</v>
      </c>
      <c r="K733" s="246" t="s">
        <v>229</v>
      </c>
      <c r="L733" s="246" t="s">
        <v>229</v>
      </c>
      <c r="M733" s="246" t="s">
        <v>227</v>
      </c>
      <c r="N733" s="246" t="s">
        <v>229</v>
      </c>
      <c r="O733" s="246" t="s">
        <v>229</v>
      </c>
      <c r="P733" s="246" t="s">
        <v>227</v>
      </c>
      <c r="Q733" s="246" t="s">
        <v>227</v>
      </c>
      <c r="R733" s="246" t="s">
        <v>229</v>
      </c>
      <c r="S733" s="246" t="s">
        <v>227</v>
      </c>
      <c r="T733" s="246" t="s">
        <v>229</v>
      </c>
      <c r="U733" s="246" t="s">
        <v>229</v>
      </c>
      <c r="V733" s="246" t="s">
        <v>229</v>
      </c>
      <c r="W733" s="246" t="s">
        <v>229</v>
      </c>
      <c r="X733" s="246" t="s">
        <v>229</v>
      </c>
      <c r="Y733" s="246" t="s">
        <v>227</v>
      </c>
      <c r="Z733" s="246" t="s">
        <v>229</v>
      </c>
      <c r="AA733" s="246" t="s">
        <v>227</v>
      </c>
      <c r="AB733" s="246" t="s">
        <v>229</v>
      </c>
      <c r="AC733" s="246" t="s">
        <v>229</v>
      </c>
      <c r="AD733" s="246" t="s">
        <v>229</v>
      </c>
      <c r="AE733" s="246" t="s">
        <v>229</v>
      </c>
      <c r="AF733" s="246" t="s">
        <v>229</v>
      </c>
      <c r="AG733" s="246" t="s">
        <v>229</v>
      </c>
      <c r="AH733" s="246" t="s">
        <v>229</v>
      </c>
      <c r="AI733" s="246" t="s">
        <v>229</v>
      </c>
      <c r="AJ733" s="246" t="s">
        <v>229</v>
      </c>
      <c r="AK733" s="246" t="s">
        <v>229</v>
      </c>
      <c r="AL733" s="246" t="s">
        <v>228</v>
      </c>
      <c r="AM733" s="246" t="s">
        <v>228</v>
      </c>
      <c r="AN733" s="246" t="s">
        <v>228</v>
      </c>
      <c r="AO733" s="246" t="s">
        <v>228</v>
      </c>
      <c r="AP733" s="246" t="s">
        <v>228</v>
      </c>
      <c r="AQ733" s="246"/>
      <c r="AR733" s="246"/>
      <c r="AS733" s="246"/>
      <c r="AT733" s="246"/>
      <c r="AU733" s="246"/>
      <c r="AV733" s="246"/>
      <c r="AW733" s="246"/>
      <c r="AX733" s="246"/>
      <c r="AY733" s="246"/>
      <c r="AZ733" s="246"/>
      <c r="BA733" s="246"/>
    </row>
    <row r="734" spans="1:53" x14ac:dyDescent="0.3">
      <c r="A734" s="246">
        <v>213528</v>
      </c>
      <c r="B734" s="246" t="s">
        <v>2163</v>
      </c>
      <c r="C734" s="246" t="s">
        <v>227</v>
      </c>
      <c r="D734" s="246" t="s">
        <v>229</v>
      </c>
      <c r="E734" s="246" t="s">
        <v>229</v>
      </c>
      <c r="F734" s="246" t="s">
        <v>229</v>
      </c>
      <c r="G734" s="246" t="s">
        <v>227</v>
      </c>
      <c r="H734" s="246" t="s">
        <v>229</v>
      </c>
      <c r="I734" s="246" t="s">
        <v>229</v>
      </c>
      <c r="J734" s="246" t="s">
        <v>227</v>
      </c>
      <c r="K734" s="246" t="s">
        <v>227</v>
      </c>
      <c r="L734" s="246" t="s">
        <v>229</v>
      </c>
      <c r="M734" s="246" t="s">
        <v>229</v>
      </c>
      <c r="N734" s="246" t="s">
        <v>229</v>
      </c>
      <c r="O734" s="246" t="s">
        <v>227</v>
      </c>
      <c r="P734" s="246" t="s">
        <v>227</v>
      </c>
      <c r="Q734" s="246" t="s">
        <v>229</v>
      </c>
      <c r="R734" s="246" t="s">
        <v>229</v>
      </c>
      <c r="S734" s="246" t="s">
        <v>227</v>
      </c>
      <c r="T734" s="246" t="s">
        <v>229</v>
      </c>
      <c r="U734" s="246" t="s">
        <v>229</v>
      </c>
      <c r="V734" s="246" t="s">
        <v>229</v>
      </c>
      <c r="W734" s="246" t="s">
        <v>229</v>
      </c>
      <c r="X734" s="246" t="s">
        <v>229</v>
      </c>
      <c r="Y734" s="246" t="s">
        <v>229</v>
      </c>
      <c r="Z734" s="246" t="s">
        <v>229</v>
      </c>
      <c r="AA734" s="246" t="s">
        <v>227</v>
      </c>
      <c r="AB734" s="246" t="s">
        <v>229</v>
      </c>
      <c r="AC734" s="246" t="s">
        <v>229</v>
      </c>
      <c r="AD734" s="246" t="s">
        <v>229</v>
      </c>
      <c r="AE734" s="246" t="s">
        <v>228</v>
      </c>
      <c r="AF734" s="246" t="s">
        <v>229</v>
      </c>
      <c r="AG734" s="246" t="s">
        <v>229</v>
      </c>
      <c r="AH734" s="246" t="s">
        <v>229</v>
      </c>
      <c r="AI734" s="246" t="s">
        <v>228</v>
      </c>
      <c r="AJ734" s="246" t="s">
        <v>229</v>
      </c>
      <c r="AK734" s="246" t="s">
        <v>229</v>
      </c>
      <c r="AL734" s="246" t="s">
        <v>228</v>
      </c>
      <c r="AM734" s="246" t="s">
        <v>228</v>
      </c>
      <c r="AN734" s="246" t="s">
        <v>228</v>
      </c>
      <c r="AO734" s="246" t="s">
        <v>228</v>
      </c>
      <c r="AP734" s="246" t="s">
        <v>228</v>
      </c>
      <c r="AQ734" s="246"/>
      <c r="AR734" s="246"/>
      <c r="AS734" s="246"/>
      <c r="AT734" s="246"/>
      <c r="AU734" s="246"/>
      <c r="AV734" s="246"/>
      <c r="AW734" s="246"/>
      <c r="AX734" s="246"/>
      <c r="AY734" s="246"/>
      <c r="AZ734" s="246"/>
      <c r="BA734" s="246"/>
    </row>
    <row r="735" spans="1:53" x14ac:dyDescent="0.3">
      <c r="A735" s="246">
        <v>213534</v>
      </c>
      <c r="B735" s="246" t="s">
        <v>2163</v>
      </c>
      <c r="C735" s="246" t="s">
        <v>229</v>
      </c>
      <c r="D735" s="246" t="s">
        <v>229</v>
      </c>
      <c r="E735" s="246" t="s">
        <v>229</v>
      </c>
      <c r="F735" s="246" t="s">
        <v>229</v>
      </c>
      <c r="G735" s="246" t="s">
        <v>229</v>
      </c>
      <c r="H735" s="246" t="s">
        <v>229</v>
      </c>
      <c r="I735" s="246" t="s">
        <v>229</v>
      </c>
      <c r="J735" s="246" t="s">
        <v>229</v>
      </c>
      <c r="K735" s="246" t="s">
        <v>229</v>
      </c>
      <c r="L735" s="246" t="s">
        <v>229</v>
      </c>
      <c r="M735" s="246" t="s">
        <v>229</v>
      </c>
      <c r="N735" s="246" t="s">
        <v>229</v>
      </c>
      <c r="O735" s="246" t="s">
        <v>229</v>
      </c>
      <c r="P735" s="246" t="s">
        <v>229</v>
      </c>
      <c r="Q735" s="246" t="s">
        <v>229</v>
      </c>
      <c r="R735" s="246" t="s">
        <v>229</v>
      </c>
      <c r="S735" s="246" t="s">
        <v>229</v>
      </c>
      <c r="T735" s="246" t="s">
        <v>229</v>
      </c>
      <c r="U735" s="246" t="s">
        <v>229</v>
      </c>
      <c r="V735" s="246" t="s">
        <v>229</v>
      </c>
      <c r="W735" s="246" t="s">
        <v>229</v>
      </c>
      <c r="X735" s="246" t="s">
        <v>229</v>
      </c>
      <c r="Y735" s="246" t="s">
        <v>227</v>
      </c>
      <c r="Z735" s="246" t="s">
        <v>229</v>
      </c>
      <c r="AA735" s="246" t="s">
        <v>229</v>
      </c>
      <c r="AB735" s="246" t="s">
        <v>229</v>
      </c>
      <c r="AC735" s="246" t="s">
        <v>229</v>
      </c>
      <c r="AD735" s="246" t="s">
        <v>227</v>
      </c>
      <c r="AE735" s="246" t="s">
        <v>229</v>
      </c>
      <c r="AF735" s="246" t="s">
        <v>229</v>
      </c>
      <c r="AG735" s="246" t="s">
        <v>229</v>
      </c>
      <c r="AH735" s="246" t="s">
        <v>229</v>
      </c>
      <c r="AI735" s="246" t="s">
        <v>229</v>
      </c>
      <c r="AJ735" s="246" t="s">
        <v>229</v>
      </c>
      <c r="AK735" s="246" t="s">
        <v>229</v>
      </c>
      <c r="AL735" s="246" t="s">
        <v>229</v>
      </c>
      <c r="AM735" s="246" t="s">
        <v>229</v>
      </c>
      <c r="AN735" s="246" t="s">
        <v>229</v>
      </c>
      <c r="AO735" s="246" t="s">
        <v>229</v>
      </c>
      <c r="AP735" s="246" t="s">
        <v>229</v>
      </c>
      <c r="AQ735" s="246"/>
      <c r="AR735" s="246"/>
      <c r="AS735" s="246"/>
      <c r="AT735" s="246"/>
      <c r="AU735" s="246"/>
      <c r="AV735" s="246"/>
      <c r="AW735" s="246"/>
      <c r="AX735" s="246"/>
      <c r="AY735" s="246"/>
      <c r="AZ735" s="246"/>
      <c r="BA735" s="246"/>
    </row>
    <row r="736" spans="1:53" x14ac:dyDescent="0.3">
      <c r="A736" s="246">
        <v>213548</v>
      </c>
      <c r="B736" s="246" t="s">
        <v>2163</v>
      </c>
      <c r="C736" s="246" t="s">
        <v>229</v>
      </c>
      <c r="D736" s="246" t="s">
        <v>229</v>
      </c>
      <c r="E736" s="246" t="s">
        <v>229</v>
      </c>
      <c r="F736" s="246" t="s">
        <v>229</v>
      </c>
      <c r="G736" s="246" t="s">
        <v>229</v>
      </c>
      <c r="H736" s="246" t="s">
        <v>229</v>
      </c>
      <c r="I736" s="246" t="s">
        <v>227</v>
      </c>
      <c r="J736" s="246" t="s">
        <v>229</v>
      </c>
      <c r="K736" s="246" t="s">
        <v>229</v>
      </c>
      <c r="L736" s="246" t="s">
        <v>229</v>
      </c>
      <c r="M736" s="246" t="s">
        <v>229</v>
      </c>
      <c r="N736" s="246" t="s">
        <v>229</v>
      </c>
      <c r="O736" s="246" t="s">
        <v>229</v>
      </c>
      <c r="P736" s="246" t="s">
        <v>229</v>
      </c>
      <c r="Q736" s="246" t="s">
        <v>229</v>
      </c>
      <c r="R736" s="246" t="s">
        <v>229</v>
      </c>
      <c r="S736" s="246" t="s">
        <v>229</v>
      </c>
      <c r="T736" s="246" t="s">
        <v>229</v>
      </c>
      <c r="U736" s="246" t="s">
        <v>229</v>
      </c>
      <c r="V736" s="246" t="s">
        <v>229</v>
      </c>
      <c r="W736" s="246" t="s">
        <v>227</v>
      </c>
      <c r="X736" s="246" t="s">
        <v>229</v>
      </c>
      <c r="Y736" s="246" t="s">
        <v>229</v>
      </c>
      <c r="Z736" s="246" t="s">
        <v>229</v>
      </c>
      <c r="AA736" s="246" t="s">
        <v>229</v>
      </c>
      <c r="AB736" s="246" t="s">
        <v>229</v>
      </c>
      <c r="AC736" s="246" t="s">
        <v>228</v>
      </c>
      <c r="AD736" s="246" t="s">
        <v>228</v>
      </c>
      <c r="AE736" s="246" t="s">
        <v>228</v>
      </c>
      <c r="AF736" s="246" t="s">
        <v>229</v>
      </c>
      <c r="AG736" s="246" t="s">
        <v>229</v>
      </c>
      <c r="AH736" s="246" t="s">
        <v>229</v>
      </c>
      <c r="AI736" s="246" t="s">
        <v>228</v>
      </c>
      <c r="AJ736" s="246" t="s">
        <v>229</v>
      </c>
      <c r="AK736" s="246" t="s">
        <v>229</v>
      </c>
      <c r="AL736" s="246" t="s">
        <v>228</v>
      </c>
      <c r="AM736" s="246" t="s">
        <v>228</v>
      </c>
      <c r="AN736" s="246" t="s">
        <v>228</v>
      </c>
      <c r="AO736" s="246" t="s">
        <v>228</v>
      </c>
      <c r="AP736" s="246" t="s">
        <v>228</v>
      </c>
      <c r="AQ736" s="246"/>
      <c r="AR736" s="246"/>
      <c r="AS736" s="246"/>
      <c r="AT736" s="246"/>
      <c r="AU736" s="246"/>
      <c r="AV736" s="246"/>
      <c r="AW736" s="246"/>
      <c r="AX736" s="246"/>
      <c r="AY736" s="246"/>
      <c r="AZ736" s="246"/>
      <c r="BA736" s="246"/>
    </row>
    <row r="737" spans="1:53" x14ac:dyDescent="0.3">
      <c r="A737" s="246">
        <v>213557</v>
      </c>
      <c r="B737" s="246" t="s">
        <v>2163</v>
      </c>
      <c r="C737" s="246" t="s">
        <v>229</v>
      </c>
      <c r="D737" s="246" t="s">
        <v>229</v>
      </c>
      <c r="E737" s="246" t="s">
        <v>229</v>
      </c>
      <c r="F737" s="246" t="s">
        <v>227</v>
      </c>
      <c r="G737" s="246" t="s">
        <v>227</v>
      </c>
      <c r="H737" s="246" t="s">
        <v>227</v>
      </c>
      <c r="I737" s="246" t="s">
        <v>229</v>
      </c>
      <c r="J737" s="246" t="s">
        <v>229</v>
      </c>
      <c r="K737" s="246" t="s">
        <v>229</v>
      </c>
      <c r="L737" s="246" t="s">
        <v>229</v>
      </c>
      <c r="M737" s="246" t="s">
        <v>227</v>
      </c>
      <c r="N737" s="246" t="s">
        <v>229</v>
      </c>
      <c r="O737" s="246" t="s">
        <v>229</v>
      </c>
      <c r="P737" s="246" t="s">
        <v>227</v>
      </c>
      <c r="Q737" s="246" t="s">
        <v>229</v>
      </c>
      <c r="R737" s="246" t="s">
        <v>229</v>
      </c>
      <c r="S737" s="246" t="s">
        <v>229</v>
      </c>
      <c r="T737" s="246" t="s">
        <v>229</v>
      </c>
      <c r="U737" s="246" t="s">
        <v>229</v>
      </c>
      <c r="V737" s="246" t="s">
        <v>229</v>
      </c>
      <c r="W737" s="246" t="s">
        <v>227</v>
      </c>
      <c r="X737" s="246" t="s">
        <v>229</v>
      </c>
      <c r="Y737" s="246" t="s">
        <v>227</v>
      </c>
      <c r="Z737" s="246" t="s">
        <v>229</v>
      </c>
      <c r="AA737" s="246" t="s">
        <v>229</v>
      </c>
      <c r="AB737" s="246" t="s">
        <v>229</v>
      </c>
      <c r="AC737" s="246" t="s">
        <v>229</v>
      </c>
      <c r="AD737" s="246" t="s">
        <v>227</v>
      </c>
      <c r="AE737" s="246" t="s">
        <v>228</v>
      </c>
      <c r="AF737" s="246" t="s">
        <v>229</v>
      </c>
      <c r="AG737" s="246" t="s">
        <v>229</v>
      </c>
      <c r="AH737" s="246" t="s">
        <v>229</v>
      </c>
      <c r="AI737" s="246" t="s">
        <v>229</v>
      </c>
      <c r="AJ737" s="246" t="s">
        <v>229</v>
      </c>
      <c r="AK737" s="246" t="s">
        <v>229</v>
      </c>
      <c r="AL737" s="246" t="s">
        <v>228</v>
      </c>
      <c r="AM737" s="246" t="s">
        <v>228</v>
      </c>
      <c r="AN737" s="246" t="s">
        <v>228</v>
      </c>
      <c r="AO737" s="246" t="s">
        <v>228</v>
      </c>
      <c r="AP737" s="246" t="s">
        <v>228</v>
      </c>
      <c r="AQ737" s="246"/>
      <c r="AR737" s="246"/>
      <c r="AS737" s="246"/>
      <c r="AT737" s="246"/>
      <c r="AU737" s="246"/>
      <c r="AV737" s="246"/>
      <c r="AW737" s="246"/>
      <c r="AX737" s="246"/>
      <c r="AY737" s="246"/>
      <c r="AZ737" s="246"/>
      <c r="BA737" s="246"/>
    </row>
    <row r="738" spans="1:53" x14ac:dyDescent="0.3">
      <c r="A738" s="246">
        <v>213558</v>
      </c>
      <c r="B738" s="246" t="s">
        <v>2163</v>
      </c>
      <c r="C738" s="246" t="s">
        <v>227</v>
      </c>
      <c r="D738" s="246" t="s">
        <v>229</v>
      </c>
      <c r="E738" s="246" t="s">
        <v>229</v>
      </c>
      <c r="F738" s="246" t="s">
        <v>229</v>
      </c>
      <c r="G738" s="246" t="s">
        <v>229</v>
      </c>
      <c r="H738" s="246" t="s">
        <v>229</v>
      </c>
      <c r="I738" s="246" t="s">
        <v>229</v>
      </c>
      <c r="J738" s="246" t="s">
        <v>229</v>
      </c>
      <c r="K738" s="246" t="s">
        <v>229</v>
      </c>
      <c r="L738" s="246" t="s">
        <v>227</v>
      </c>
      <c r="M738" s="246" t="s">
        <v>227</v>
      </c>
      <c r="N738" s="246" t="s">
        <v>229</v>
      </c>
      <c r="O738" s="246" t="s">
        <v>229</v>
      </c>
      <c r="P738" s="246" t="s">
        <v>227</v>
      </c>
      <c r="Q738" s="246" t="s">
        <v>227</v>
      </c>
      <c r="R738" s="246" t="s">
        <v>229</v>
      </c>
      <c r="S738" s="246" t="s">
        <v>227</v>
      </c>
      <c r="T738" s="246" t="s">
        <v>229</v>
      </c>
      <c r="U738" s="246" t="s">
        <v>229</v>
      </c>
      <c r="V738" s="246" t="s">
        <v>229</v>
      </c>
      <c r="W738" s="246" t="s">
        <v>229</v>
      </c>
      <c r="X738" s="246" t="s">
        <v>229</v>
      </c>
      <c r="Y738" s="246" t="s">
        <v>229</v>
      </c>
      <c r="Z738" s="246" t="s">
        <v>229</v>
      </c>
      <c r="AA738" s="246" t="s">
        <v>227</v>
      </c>
      <c r="AB738" s="246" t="s">
        <v>229</v>
      </c>
      <c r="AC738" s="246" t="s">
        <v>229</v>
      </c>
      <c r="AD738" s="246" t="s">
        <v>227</v>
      </c>
      <c r="AE738" s="246" t="s">
        <v>227</v>
      </c>
      <c r="AF738" s="246" t="s">
        <v>227</v>
      </c>
      <c r="AG738" s="246" t="s">
        <v>227</v>
      </c>
      <c r="AH738" s="246" t="s">
        <v>227</v>
      </c>
      <c r="AI738" s="246" t="s">
        <v>227</v>
      </c>
      <c r="AJ738" s="246" t="s">
        <v>227</v>
      </c>
      <c r="AK738" s="246" t="s">
        <v>227</v>
      </c>
      <c r="AL738" s="246" t="s">
        <v>229</v>
      </c>
      <c r="AM738" s="246" t="s">
        <v>229</v>
      </c>
      <c r="AN738" s="246" t="s">
        <v>229</v>
      </c>
      <c r="AO738" s="246" t="s">
        <v>229</v>
      </c>
      <c r="AP738" s="246" t="s">
        <v>229</v>
      </c>
      <c r="AQ738" s="246"/>
      <c r="AR738" s="246"/>
      <c r="AS738" s="246"/>
      <c r="AT738" s="246"/>
      <c r="AU738" s="246"/>
      <c r="AV738" s="246"/>
      <c r="AW738" s="246"/>
      <c r="AX738" s="246"/>
      <c r="AY738" s="246"/>
      <c r="AZ738" s="246"/>
      <c r="BA738" s="246"/>
    </row>
    <row r="739" spans="1:53" x14ac:dyDescent="0.3">
      <c r="A739" s="246">
        <v>213566</v>
      </c>
      <c r="B739" s="246" t="s">
        <v>2163</v>
      </c>
      <c r="C739" s="246" t="s">
        <v>229</v>
      </c>
      <c r="D739" s="246" t="s">
        <v>229</v>
      </c>
      <c r="E739" s="246" t="s">
        <v>229</v>
      </c>
      <c r="F739" s="246" t="s">
        <v>229</v>
      </c>
      <c r="G739" s="246" t="s">
        <v>227</v>
      </c>
      <c r="H739" s="246" t="s">
        <v>227</v>
      </c>
      <c r="I739" s="246" t="s">
        <v>227</v>
      </c>
      <c r="J739" s="246" t="s">
        <v>229</v>
      </c>
      <c r="K739" s="246" t="s">
        <v>229</v>
      </c>
      <c r="L739" s="246" t="s">
        <v>229</v>
      </c>
      <c r="M739" s="246" t="s">
        <v>229</v>
      </c>
      <c r="N739" s="246" t="s">
        <v>229</v>
      </c>
      <c r="O739" s="246" t="s">
        <v>229</v>
      </c>
      <c r="P739" s="246" t="s">
        <v>227</v>
      </c>
      <c r="Q739" s="246" t="s">
        <v>229</v>
      </c>
      <c r="R739" s="246" t="s">
        <v>229</v>
      </c>
      <c r="S739" s="246" t="s">
        <v>229</v>
      </c>
      <c r="T739" s="246" t="s">
        <v>229</v>
      </c>
      <c r="U739" s="246" t="s">
        <v>229</v>
      </c>
      <c r="V739" s="246" t="s">
        <v>229</v>
      </c>
      <c r="W739" s="246" t="s">
        <v>229</v>
      </c>
      <c r="X739" s="246" t="s">
        <v>229</v>
      </c>
      <c r="Y739" s="246" t="s">
        <v>227</v>
      </c>
      <c r="Z739" s="246" t="s">
        <v>229</v>
      </c>
      <c r="AA739" s="246" t="s">
        <v>227</v>
      </c>
      <c r="AB739" s="246" t="s">
        <v>227</v>
      </c>
      <c r="AC739" s="246" t="s">
        <v>229</v>
      </c>
      <c r="AD739" s="246" t="s">
        <v>229</v>
      </c>
      <c r="AE739" s="246" t="s">
        <v>229</v>
      </c>
      <c r="AF739" s="246" t="s">
        <v>229</v>
      </c>
      <c r="AG739" s="246" t="s">
        <v>229</v>
      </c>
      <c r="AH739" s="246" t="s">
        <v>229</v>
      </c>
      <c r="AI739" s="246" t="s">
        <v>229</v>
      </c>
      <c r="AJ739" s="246" t="s">
        <v>227</v>
      </c>
      <c r="AK739" s="246" t="s">
        <v>227</v>
      </c>
      <c r="AL739" s="246" t="s">
        <v>228</v>
      </c>
      <c r="AM739" s="246" t="s">
        <v>228</v>
      </c>
      <c r="AN739" s="246" t="s">
        <v>228</v>
      </c>
      <c r="AO739" s="246" t="s">
        <v>229</v>
      </c>
      <c r="AP739" s="246" t="s">
        <v>228</v>
      </c>
      <c r="AQ739" s="246"/>
      <c r="AR739" s="246"/>
      <c r="AS739" s="246"/>
      <c r="AT739" s="246"/>
      <c r="AU739" s="246"/>
      <c r="AV739" s="246"/>
      <c r="AW739" s="246"/>
      <c r="AX739" s="246"/>
      <c r="AY739" s="246"/>
      <c r="AZ739" s="246"/>
      <c r="BA739" s="246"/>
    </row>
    <row r="740" spans="1:53" x14ac:dyDescent="0.3">
      <c r="A740" s="246">
        <v>213567</v>
      </c>
      <c r="B740" s="246" t="s">
        <v>2163</v>
      </c>
      <c r="C740" s="246" t="s">
        <v>229</v>
      </c>
      <c r="D740" s="246" t="s">
        <v>229</v>
      </c>
      <c r="E740" s="246" t="s">
        <v>229</v>
      </c>
      <c r="F740" s="246" t="s">
        <v>229</v>
      </c>
      <c r="G740" s="246" t="s">
        <v>229</v>
      </c>
      <c r="H740" s="246" t="s">
        <v>229</v>
      </c>
      <c r="I740" s="246" t="s">
        <v>229</v>
      </c>
      <c r="J740" s="246" t="s">
        <v>229</v>
      </c>
      <c r="K740" s="246" t="s">
        <v>229</v>
      </c>
      <c r="L740" s="246" t="s">
        <v>229</v>
      </c>
      <c r="M740" s="246" t="s">
        <v>229</v>
      </c>
      <c r="N740" s="246" t="s">
        <v>229</v>
      </c>
      <c r="O740" s="246" t="s">
        <v>227</v>
      </c>
      <c r="P740" s="246" t="s">
        <v>229</v>
      </c>
      <c r="Q740" s="246" t="s">
        <v>229</v>
      </c>
      <c r="R740" s="246" t="s">
        <v>227</v>
      </c>
      <c r="S740" s="246" t="s">
        <v>229</v>
      </c>
      <c r="T740" s="246" t="s">
        <v>229</v>
      </c>
      <c r="U740" s="246" t="s">
        <v>229</v>
      </c>
      <c r="V740" s="246" t="s">
        <v>227</v>
      </c>
      <c r="W740" s="246" t="s">
        <v>229</v>
      </c>
      <c r="X740" s="246" t="s">
        <v>229</v>
      </c>
      <c r="Y740" s="246" t="s">
        <v>227</v>
      </c>
      <c r="Z740" s="246" t="s">
        <v>229</v>
      </c>
      <c r="AA740" s="246" t="s">
        <v>229</v>
      </c>
      <c r="AB740" s="246" t="s">
        <v>229</v>
      </c>
      <c r="AC740" s="246" t="s">
        <v>229</v>
      </c>
      <c r="AD740" s="246" t="s">
        <v>227</v>
      </c>
      <c r="AE740" s="246" t="s">
        <v>228</v>
      </c>
      <c r="AF740" s="246" t="s">
        <v>229</v>
      </c>
      <c r="AG740" s="246" t="s">
        <v>229</v>
      </c>
      <c r="AH740" s="246" t="s">
        <v>229</v>
      </c>
      <c r="AI740" s="246" t="s">
        <v>229</v>
      </c>
      <c r="AJ740" s="246" t="s">
        <v>229</v>
      </c>
      <c r="AK740" s="246" t="s">
        <v>229</v>
      </c>
      <c r="AL740" s="246" t="s">
        <v>228</v>
      </c>
      <c r="AM740" s="246" t="s">
        <v>228</v>
      </c>
      <c r="AN740" s="246" t="s">
        <v>228</v>
      </c>
      <c r="AO740" s="246" t="s">
        <v>228</v>
      </c>
      <c r="AP740" s="246" t="s">
        <v>228</v>
      </c>
      <c r="AQ740" s="246"/>
      <c r="AR740" s="246"/>
      <c r="AS740" s="246"/>
      <c r="AT740" s="246"/>
      <c r="AU740" s="246"/>
      <c r="AV740" s="246"/>
      <c r="AW740" s="246"/>
      <c r="AX740" s="246"/>
      <c r="AY740" s="246"/>
      <c r="AZ740" s="246"/>
      <c r="BA740" s="246"/>
    </row>
    <row r="741" spans="1:53" x14ac:dyDescent="0.3">
      <c r="A741" s="246">
        <v>213573</v>
      </c>
      <c r="B741" s="246" t="s">
        <v>2163</v>
      </c>
      <c r="C741" s="246" t="s">
        <v>229</v>
      </c>
      <c r="D741" s="246" t="s">
        <v>229</v>
      </c>
      <c r="E741" s="246" t="s">
        <v>229</v>
      </c>
      <c r="F741" s="246" t="s">
        <v>229</v>
      </c>
      <c r="G741" s="246" t="s">
        <v>228</v>
      </c>
      <c r="H741" s="246" t="s">
        <v>228</v>
      </c>
      <c r="I741" s="246" t="s">
        <v>229</v>
      </c>
      <c r="J741" s="246" t="s">
        <v>229</v>
      </c>
      <c r="K741" s="246" t="s">
        <v>229</v>
      </c>
      <c r="L741" s="246" t="s">
        <v>229</v>
      </c>
      <c r="M741" s="246" t="s">
        <v>229</v>
      </c>
      <c r="N741" s="246" t="s">
        <v>229</v>
      </c>
      <c r="O741" s="246" t="s">
        <v>229</v>
      </c>
      <c r="P741" s="246" t="s">
        <v>229</v>
      </c>
      <c r="Q741" s="246" t="s">
        <v>229</v>
      </c>
      <c r="R741" s="246" t="s">
        <v>229</v>
      </c>
      <c r="S741" s="246" t="s">
        <v>227</v>
      </c>
      <c r="T741" s="246" t="s">
        <v>229</v>
      </c>
      <c r="U741" s="246" t="s">
        <v>229</v>
      </c>
      <c r="V741" s="246" t="s">
        <v>229</v>
      </c>
      <c r="W741" s="246" t="s">
        <v>229</v>
      </c>
      <c r="X741" s="246" t="s">
        <v>229</v>
      </c>
      <c r="Y741" s="246" t="s">
        <v>229</v>
      </c>
      <c r="Z741" s="246" t="s">
        <v>229</v>
      </c>
      <c r="AA741" s="246" t="s">
        <v>229</v>
      </c>
      <c r="AB741" s="246" t="s">
        <v>229</v>
      </c>
      <c r="AC741" s="246" t="s">
        <v>229</v>
      </c>
      <c r="AD741" s="246" t="s">
        <v>229</v>
      </c>
      <c r="AE741" s="246" t="s">
        <v>227</v>
      </c>
      <c r="AF741" s="246" t="s">
        <v>229</v>
      </c>
      <c r="AG741" s="246" t="s">
        <v>228</v>
      </c>
      <c r="AH741" s="246" t="s">
        <v>228</v>
      </c>
      <c r="AI741" s="246" t="s">
        <v>229</v>
      </c>
      <c r="AJ741" s="246" t="s">
        <v>229</v>
      </c>
      <c r="AK741" s="246" t="s">
        <v>229</v>
      </c>
      <c r="AL741" s="246" t="s">
        <v>228</v>
      </c>
      <c r="AM741" s="246" t="s">
        <v>228</v>
      </c>
      <c r="AN741" s="246" t="s">
        <v>228</v>
      </c>
      <c r="AO741" s="246" t="s">
        <v>228</v>
      </c>
      <c r="AP741" s="246" t="s">
        <v>228</v>
      </c>
      <c r="AQ741" s="246"/>
      <c r="AR741" s="246"/>
      <c r="AS741" s="246"/>
      <c r="AT741" s="246"/>
      <c r="AU741" s="246"/>
      <c r="AV741" s="246"/>
      <c r="AW741" s="246"/>
      <c r="AX741" s="246"/>
      <c r="AY741" s="246"/>
      <c r="AZ741" s="246"/>
      <c r="BA741" s="246"/>
    </row>
    <row r="742" spans="1:53" x14ac:dyDescent="0.3">
      <c r="A742" s="246">
        <v>213577</v>
      </c>
      <c r="B742" s="246" t="s">
        <v>2163</v>
      </c>
      <c r="C742" s="246" t="s">
        <v>229</v>
      </c>
      <c r="D742" s="246" t="s">
        <v>227</v>
      </c>
      <c r="E742" s="246" t="s">
        <v>229</v>
      </c>
      <c r="F742" s="246" t="s">
        <v>229</v>
      </c>
      <c r="G742" s="246" t="s">
        <v>229</v>
      </c>
      <c r="H742" s="246" t="s">
        <v>229</v>
      </c>
      <c r="I742" s="246" t="s">
        <v>229</v>
      </c>
      <c r="J742" s="246" t="s">
        <v>229</v>
      </c>
      <c r="K742" s="246" t="s">
        <v>229</v>
      </c>
      <c r="L742" s="246" t="s">
        <v>229</v>
      </c>
      <c r="M742" s="246" t="s">
        <v>229</v>
      </c>
      <c r="N742" s="246" t="s">
        <v>229</v>
      </c>
      <c r="O742" s="246" t="s">
        <v>229</v>
      </c>
      <c r="P742" s="246" t="s">
        <v>229</v>
      </c>
      <c r="Q742" s="246" t="s">
        <v>229</v>
      </c>
      <c r="R742" s="246" t="s">
        <v>229</v>
      </c>
      <c r="S742" s="246" t="s">
        <v>229</v>
      </c>
      <c r="T742" s="246" t="s">
        <v>229</v>
      </c>
      <c r="U742" s="246" t="s">
        <v>229</v>
      </c>
      <c r="V742" s="246" t="s">
        <v>229</v>
      </c>
      <c r="W742" s="246" t="s">
        <v>227</v>
      </c>
      <c r="X742" s="246" t="s">
        <v>227</v>
      </c>
      <c r="Y742" s="246" t="s">
        <v>229</v>
      </c>
      <c r="Z742" s="246" t="s">
        <v>229</v>
      </c>
      <c r="AA742" s="246" t="s">
        <v>227</v>
      </c>
      <c r="AB742" s="246" t="s">
        <v>227</v>
      </c>
      <c r="AC742" s="246" t="s">
        <v>229</v>
      </c>
      <c r="AD742" s="246" t="s">
        <v>229</v>
      </c>
      <c r="AE742" s="246" t="s">
        <v>227</v>
      </c>
      <c r="AF742" s="246" t="s">
        <v>227</v>
      </c>
      <c r="AG742" s="246" t="s">
        <v>229</v>
      </c>
      <c r="AH742" s="246" t="s">
        <v>229</v>
      </c>
      <c r="AI742" s="246" t="s">
        <v>229</v>
      </c>
      <c r="AJ742" s="246" t="s">
        <v>229</v>
      </c>
      <c r="AK742" s="246" t="s">
        <v>229</v>
      </c>
      <c r="AL742" s="246" t="s">
        <v>228</v>
      </c>
      <c r="AM742" s="246" t="s">
        <v>228</v>
      </c>
      <c r="AN742" s="246" t="s">
        <v>228</v>
      </c>
      <c r="AO742" s="246" t="s">
        <v>228</v>
      </c>
      <c r="AP742" s="246" t="s">
        <v>228</v>
      </c>
      <c r="AQ742" s="246"/>
      <c r="AR742" s="246"/>
      <c r="AS742" s="246"/>
      <c r="AT742" s="246"/>
      <c r="AU742" s="246"/>
      <c r="AV742" s="246"/>
      <c r="AW742" s="246"/>
      <c r="AX742" s="246"/>
      <c r="AY742" s="246"/>
      <c r="AZ742" s="246"/>
      <c r="BA742" s="246"/>
    </row>
    <row r="743" spans="1:53" x14ac:dyDescent="0.3">
      <c r="A743" s="246">
        <v>213588</v>
      </c>
      <c r="B743" s="246" t="s">
        <v>2163</v>
      </c>
      <c r="C743" s="246" t="s">
        <v>229</v>
      </c>
      <c r="D743" s="246" t="s">
        <v>229</v>
      </c>
      <c r="E743" s="246" t="s">
        <v>227</v>
      </c>
      <c r="F743" s="246" t="s">
        <v>227</v>
      </c>
      <c r="G743" s="246" t="s">
        <v>227</v>
      </c>
      <c r="H743" s="246" t="s">
        <v>229</v>
      </c>
      <c r="I743" s="246" t="s">
        <v>229</v>
      </c>
      <c r="J743" s="246" t="s">
        <v>229</v>
      </c>
      <c r="K743" s="246" t="s">
        <v>229</v>
      </c>
      <c r="L743" s="246" t="s">
        <v>229</v>
      </c>
      <c r="M743" s="246" t="s">
        <v>227</v>
      </c>
      <c r="N743" s="246" t="s">
        <v>229</v>
      </c>
      <c r="O743" s="246" t="s">
        <v>229</v>
      </c>
      <c r="P743" s="246" t="s">
        <v>229</v>
      </c>
      <c r="Q743" s="246" t="s">
        <v>229</v>
      </c>
      <c r="R743" s="246" t="s">
        <v>229</v>
      </c>
      <c r="S743" s="246" t="s">
        <v>229</v>
      </c>
      <c r="T743" s="246" t="s">
        <v>229</v>
      </c>
      <c r="U743" s="246" t="s">
        <v>229</v>
      </c>
      <c r="V743" s="246" t="s">
        <v>229</v>
      </c>
      <c r="W743" s="246" t="s">
        <v>229</v>
      </c>
      <c r="X743" s="246" t="s">
        <v>229</v>
      </c>
      <c r="Y743" s="246" t="s">
        <v>229</v>
      </c>
      <c r="Z743" s="246" t="s">
        <v>229</v>
      </c>
      <c r="AA743" s="246" t="s">
        <v>229</v>
      </c>
      <c r="AB743" s="246" t="s">
        <v>229</v>
      </c>
      <c r="AC743" s="246" t="s">
        <v>229</v>
      </c>
      <c r="AD743" s="246" t="s">
        <v>229</v>
      </c>
      <c r="AE743" s="246" t="s">
        <v>229</v>
      </c>
      <c r="AF743" s="246" t="s">
        <v>229</v>
      </c>
      <c r="AG743" s="246" t="s">
        <v>229</v>
      </c>
      <c r="AH743" s="246" t="s">
        <v>227</v>
      </c>
      <c r="AI743" s="246" t="s">
        <v>229</v>
      </c>
      <c r="AJ743" s="246" t="s">
        <v>229</v>
      </c>
      <c r="AK743" s="246" t="s">
        <v>229</v>
      </c>
      <c r="AL743" s="246" t="s">
        <v>228</v>
      </c>
      <c r="AM743" s="246" t="s">
        <v>228</v>
      </c>
      <c r="AN743" s="246" t="s">
        <v>228</v>
      </c>
      <c r="AO743" s="246" t="s">
        <v>229</v>
      </c>
      <c r="AP743" s="246" t="s">
        <v>229</v>
      </c>
      <c r="AQ743" s="246"/>
      <c r="AR743" s="246"/>
      <c r="AS743" s="246"/>
      <c r="AT743" s="246"/>
      <c r="AU743" s="246"/>
      <c r="AV743" s="246"/>
      <c r="AW743" s="246"/>
      <c r="AX743" s="246"/>
      <c r="AY743" s="246"/>
      <c r="AZ743" s="246"/>
      <c r="BA743" s="246"/>
    </row>
    <row r="744" spans="1:53" x14ac:dyDescent="0.3">
      <c r="A744" s="246">
        <v>213610</v>
      </c>
      <c r="B744" s="246" t="s">
        <v>2163</v>
      </c>
      <c r="C744" s="246" t="s">
        <v>229</v>
      </c>
      <c r="D744" s="246" t="s">
        <v>229</v>
      </c>
      <c r="E744" s="246" t="s">
        <v>227</v>
      </c>
      <c r="F744" s="246" t="s">
        <v>229</v>
      </c>
      <c r="G744" s="246" t="s">
        <v>229</v>
      </c>
      <c r="H744" s="246" t="s">
        <v>229</v>
      </c>
      <c r="I744" s="246" t="s">
        <v>227</v>
      </c>
      <c r="J744" s="246" t="s">
        <v>229</v>
      </c>
      <c r="K744" s="246" t="s">
        <v>229</v>
      </c>
      <c r="L744" s="246" t="s">
        <v>229</v>
      </c>
      <c r="M744" s="246" t="s">
        <v>229</v>
      </c>
      <c r="N744" s="246" t="s">
        <v>227</v>
      </c>
      <c r="O744" s="246" t="s">
        <v>227</v>
      </c>
      <c r="P744" s="246" t="s">
        <v>227</v>
      </c>
      <c r="Q744" s="246" t="s">
        <v>229</v>
      </c>
      <c r="R744" s="246" t="s">
        <v>229</v>
      </c>
      <c r="S744" s="246" t="s">
        <v>227</v>
      </c>
      <c r="T744" s="246" t="s">
        <v>229</v>
      </c>
      <c r="U744" s="246" t="s">
        <v>229</v>
      </c>
      <c r="V744" s="246" t="s">
        <v>229</v>
      </c>
      <c r="W744" s="246" t="s">
        <v>229</v>
      </c>
      <c r="X744" s="246" t="s">
        <v>229</v>
      </c>
      <c r="Y744" s="246" t="s">
        <v>229</v>
      </c>
      <c r="Z744" s="246" t="s">
        <v>229</v>
      </c>
      <c r="AA744" s="246" t="s">
        <v>229</v>
      </c>
      <c r="AB744" s="246" t="s">
        <v>227</v>
      </c>
      <c r="AC744" s="246" t="s">
        <v>229</v>
      </c>
      <c r="AD744" s="246" t="s">
        <v>229</v>
      </c>
      <c r="AE744" s="246" t="s">
        <v>229</v>
      </c>
      <c r="AF744" s="246" t="s">
        <v>229</v>
      </c>
      <c r="AG744" s="246" t="s">
        <v>229</v>
      </c>
      <c r="AH744" s="246" t="s">
        <v>229</v>
      </c>
      <c r="AI744" s="246" t="s">
        <v>229</v>
      </c>
      <c r="AJ744" s="246" t="s">
        <v>229</v>
      </c>
      <c r="AK744" s="246" t="s">
        <v>229</v>
      </c>
      <c r="AL744" s="246" t="s">
        <v>228</v>
      </c>
      <c r="AM744" s="246" t="s">
        <v>228</v>
      </c>
      <c r="AN744" s="246" t="s">
        <v>228</v>
      </c>
      <c r="AO744" s="246" t="s">
        <v>228</v>
      </c>
      <c r="AP744" s="246" t="s">
        <v>228</v>
      </c>
      <c r="AQ744" s="246"/>
      <c r="AR744" s="246"/>
      <c r="AS744" s="246"/>
      <c r="AT744" s="246"/>
      <c r="AU744" s="246"/>
      <c r="AV744" s="246"/>
      <c r="AW744" s="246"/>
      <c r="AX744" s="246"/>
      <c r="AY744" s="246"/>
      <c r="AZ744" s="246"/>
      <c r="BA744" s="246"/>
    </row>
    <row r="745" spans="1:53" x14ac:dyDescent="0.3">
      <c r="A745" s="246">
        <v>213611</v>
      </c>
      <c r="B745" s="246" t="s">
        <v>2163</v>
      </c>
      <c r="C745" s="246" t="s">
        <v>229</v>
      </c>
      <c r="D745" s="246" t="s">
        <v>229</v>
      </c>
      <c r="E745" s="246" t="s">
        <v>229</v>
      </c>
      <c r="F745" s="246" t="s">
        <v>229</v>
      </c>
      <c r="G745" s="246" t="s">
        <v>229</v>
      </c>
      <c r="H745" s="246" t="s">
        <v>229</v>
      </c>
      <c r="I745" s="246" t="s">
        <v>229</v>
      </c>
      <c r="J745" s="246" t="s">
        <v>229</v>
      </c>
      <c r="K745" s="246" t="s">
        <v>229</v>
      </c>
      <c r="L745" s="246" t="s">
        <v>229</v>
      </c>
      <c r="M745" s="246" t="s">
        <v>229</v>
      </c>
      <c r="N745" s="246" t="s">
        <v>229</v>
      </c>
      <c r="O745" s="246" t="s">
        <v>229</v>
      </c>
      <c r="P745" s="246" t="s">
        <v>229</v>
      </c>
      <c r="Q745" s="246" t="s">
        <v>227</v>
      </c>
      <c r="R745" s="246" t="s">
        <v>227</v>
      </c>
      <c r="S745" s="246" t="s">
        <v>229</v>
      </c>
      <c r="T745" s="246" t="s">
        <v>229</v>
      </c>
      <c r="U745" s="246" t="s">
        <v>229</v>
      </c>
      <c r="V745" s="246" t="s">
        <v>227</v>
      </c>
      <c r="W745" s="246" t="s">
        <v>229</v>
      </c>
      <c r="X745" s="246" t="s">
        <v>229</v>
      </c>
      <c r="Y745" s="246" t="s">
        <v>227</v>
      </c>
      <c r="Z745" s="246" t="s">
        <v>227</v>
      </c>
      <c r="AA745" s="246" t="s">
        <v>227</v>
      </c>
      <c r="AB745" s="246" t="s">
        <v>229</v>
      </c>
      <c r="AC745" s="246" t="s">
        <v>227</v>
      </c>
      <c r="AD745" s="246" t="s">
        <v>229</v>
      </c>
      <c r="AE745" s="246" t="s">
        <v>229</v>
      </c>
      <c r="AF745" s="246" t="s">
        <v>227</v>
      </c>
      <c r="AG745" s="246" t="s">
        <v>229</v>
      </c>
      <c r="AH745" s="246" t="s">
        <v>229</v>
      </c>
      <c r="AI745" s="246" t="s">
        <v>229</v>
      </c>
      <c r="AJ745" s="246" t="s">
        <v>228</v>
      </c>
      <c r="AK745" s="246" t="s">
        <v>228</v>
      </c>
      <c r="AL745" s="246" t="s">
        <v>228</v>
      </c>
      <c r="AM745" s="246" t="s">
        <v>228</v>
      </c>
      <c r="AN745" s="246" t="s">
        <v>228</v>
      </c>
      <c r="AO745" s="246" t="s">
        <v>228</v>
      </c>
      <c r="AP745" s="246" t="s">
        <v>228</v>
      </c>
      <c r="AQ745" s="246"/>
      <c r="AR745" s="246"/>
      <c r="AS745" s="246"/>
      <c r="AT745" s="246"/>
      <c r="AU745" s="246"/>
      <c r="AV745" s="246"/>
      <c r="AW745" s="246"/>
      <c r="AX745" s="246"/>
      <c r="AY745" s="246"/>
      <c r="AZ745" s="246"/>
      <c r="BA745" s="246"/>
    </row>
    <row r="746" spans="1:53" x14ac:dyDescent="0.3">
      <c r="A746" s="246">
        <v>213636</v>
      </c>
      <c r="B746" s="246" t="s">
        <v>2163</v>
      </c>
      <c r="C746" s="246" t="s">
        <v>229</v>
      </c>
      <c r="D746" s="246" t="s">
        <v>229</v>
      </c>
      <c r="E746" s="246" t="s">
        <v>229</v>
      </c>
      <c r="F746" s="246" t="s">
        <v>229</v>
      </c>
      <c r="G746" s="246" t="s">
        <v>229</v>
      </c>
      <c r="H746" s="246" t="s">
        <v>229</v>
      </c>
      <c r="I746" s="246" t="s">
        <v>229</v>
      </c>
      <c r="J746" s="246" t="s">
        <v>229</v>
      </c>
      <c r="K746" s="246" t="s">
        <v>229</v>
      </c>
      <c r="L746" s="246" t="s">
        <v>229</v>
      </c>
      <c r="M746" s="246" t="s">
        <v>227</v>
      </c>
      <c r="N746" s="246" t="s">
        <v>229</v>
      </c>
      <c r="O746" s="246" t="s">
        <v>229</v>
      </c>
      <c r="P746" s="246" t="s">
        <v>229</v>
      </c>
      <c r="Q746" s="246" t="s">
        <v>229</v>
      </c>
      <c r="R746" s="246" t="s">
        <v>229</v>
      </c>
      <c r="S746" s="246" t="s">
        <v>229</v>
      </c>
      <c r="T746" s="246" t="s">
        <v>229</v>
      </c>
      <c r="U746" s="246" t="s">
        <v>229</v>
      </c>
      <c r="V746" s="246" t="s">
        <v>229</v>
      </c>
      <c r="W746" s="246" t="s">
        <v>227</v>
      </c>
      <c r="X746" s="246" t="s">
        <v>229</v>
      </c>
      <c r="Y746" s="246" t="s">
        <v>227</v>
      </c>
      <c r="Z746" s="246" t="s">
        <v>229</v>
      </c>
      <c r="AA746" s="246" t="s">
        <v>227</v>
      </c>
      <c r="AB746" s="246" t="s">
        <v>229</v>
      </c>
      <c r="AC746" s="246" t="s">
        <v>229</v>
      </c>
      <c r="AD746" s="246" t="s">
        <v>227</v>
      </c>
      <c r="AE746" s="246" t="s">
        <v>227</v>
      </c>
      <c r="AF746" s="246" t="s">
        <v>229</v>
      </c>
      <c r="AG746" s="246" t="s">
        <v>229</v>
      </c>
      <c r="AH746" s="246" t="s">
        <v>229</v>
      </c>
      <c r="AI746" s="246" t="s">
        <v>229</v>
      </c>
      <c r="AJ746" s="246" t="s">
        <v>229</v>
      </c>
      <c r="AK746" s="246" t="s">
        <v>229</v>
      </c>
      <c r="AL746" s="246" t="s">
        <v>228</v>
      </c>
      <c r="AM746" s="246" t="s">
        <v>228</v>
      </c>
      <c r="AN746" s="246" t="s">
        <v>228</v>
      </c>
      <c r="AO746" s="246" t="s">
        <v>228</v>
      </c>
      <c r="AP746" s="246" t="s">
        <v>228</v>
      </c>
      <c r="AQ746" s="246"/>
      <c r="AR746" s="246"/>
      <c r="AS746" s="246"/>
      <c r="AT746" s="246"/>
      <c r="AU746" s="246"/>
      <c r="AV746" s="246"/>
      <c r="AW746" s="246"/>
      <c r="AX746" s="246"/>
      <c r="AY746" s="246"/>
      <c r="AZ746" s="246"/>
      <c r="BA746" s="246"/>
    </row>
    <row r="747" spans="1:53" x14ac:dyDescent="0.3">
      <c r="A747" s="246">
        <v>213642</v>
      </c>
      <c r="B747" s="246" t="s">
        <v>2163</v>
      </c>
      <c r="C747" s="246" t="s">
        <v>229</v>
      </c>
      <c r="D747" s="246" t="s">
        <v>229</v>
      </c>
      <c r="E747" s="246" t="s">
        <v>229</v>
      </c>
      <c r="F747" s="246" t="s">
        <v>229</v>
      </c>
      <c r="G747" s="246" t="s">
        <v>229</v>
      </c>
      <c r="H747" s="246" t="s">
        <v>229</v>
      </c>
      <c r="I747" s="246" t="s">
        <v>229</v>
      </c>
      <c r="J747" s="246" t="s">
        <v>229</v>
      </c>
      <c r="K747" s="246" t="s">
        <v>229</v>
      </c>
      <c r="L747" s="246" t="s">
        <v>229</v>
      </c>
      <c r="M747" s="246" t="s">
        <v>229</v>
      </c>
      <c r="N747" s="246" t="s">
        <v>229</v>
      </c>
      <c r="O747" s="246" t="s">
        <v>229</v>
      </c>
      <c r="P747" s="246" t="s">
        <v>229</v>
      </c>
      <c r="Q747" s="246" t="s">
        <v>229</v>
      </c>
      <c r="R747" s="246" t="s">
        <v>229</v>
      </c>
      <c r="S747" s="246" t="s">
        <v>229</v>
      </c>
      <c r="T747" s="246" t="s">
        <v>229</v>
      </c>
      <c r="U747" s="246" t="s">
        <v>229</v>
      </c>
      <c r="V747" s="246" t="s">
        <v>229</v>
      </c>
      <c r="W747" s="246" t="s">
        <v>229</v>
      </c>
      <c r="X747" s="246" t="s">
        <v>229</v>
      </c>
      <c r="Y747" s="246" t="s">
        <v>229</v>
      </c>
      <c r="Z747" s="246" t="s">
        <v>227</v>
      </c>
      <c r="AA747" s="246" t="s">
        <v>229</v>
      </c>
      <c r="AB747" s="246" t="s">
        <v>229</v>
      </c>
      <c r="AC747" s="246" t="s">
        <v>229</v>
      </c>
      <c r="AD747" s="246" t="s">
        <v>229</v>
      </c>
      <c r="AE747" s="246" t="s">
        <v>229</v>
      </c>
      <c r="AF747" s="246" t="s">
        <v>229</v>
      </c>
      <c r="AG747" s="246" t="s">
        <v>229</v>
      </c>
      <c r="AH747" s="246" t="s">
        <v>229</v>
      </c>
      <c r="AI747" s="246" t="s">
        <v>229</v>
      </c>
      <c r="AJ747" s="246" t="s">
        <v>229</v>
      </c>
      <c r="AK747" s="246" t="s">
        <v>227</v>
      </c>
      <c r="AL747" s="246" t="s">
        <v>229</v>
      </c>
      <c r="AM747" s="246" t="s">
        <v>229</v>
      </c>
      <c r="AN747" s="246" t="s">
        <v>229</v>
      </c>
      <c r="AO747" s="246" t="s">
        <v>229</v>
      </c>
      <c r="AP747" s="246" t="s">
        <v>229</v>
      </c>
      <c r="AQ747" s="246"/>
      <c r="AR747" s="246"/>
      <c r="AS747" s="246"/>
      <c r="AT747" s="246"/>
      <c r="AU747" s="246"/>
      <c r="AV747" s="246"/>
      <c r="AW747" s="246"/>
      <c r="AX747" s="246"/>
      <c r="AY747" s="246"/>
      <c r="AZ747" s="246"/>
      <c r="BA747" s="246"/>
    </row>
    <row r="748" spans="1:53" x14ac:dyDescent="0.3">
      <c r="A748" s="246">
        <v>213651</v>
      </c>
      <c r="B748" s="246" t="s">
        <v>2163</v>
      </c>
      <c r="C748" s="246" t="s">
        <v>227</v>
      </c>
      <c r="D748" s="246" t="s">
        <v>229</v>
      </c>
      <c r="E748" s="246" t="s">
        <v>227</v>
      </c>
      <c r="F748" s="246" t="s">
        <v>229</v>
      </c>
      <c r="G748" s="246" t="s">
        <v>229</v>
      </c>
      <c r="H748" s="246" t="s">
        <v>229</v>
      </c>
      <c r="I748" s="246" t="s">
        <v>229</v>
      </c>
      <c r="J748" s="246" t="s">
        <v>227</v>
      </c>
      <c r="K748" s="246" t="s">
        <v>229</v>
      </c>
      <c r="L748" s="246" t="s">
        <v>229</v>
      </c>
      <c r="M748" s="246" t="s">
        <v>229</v>
      </c>
      <c r="N748" s="246" t="s">
        <v>229</v>
      </c>
      <c r="O748" s="246" t="s">
        <v>229</v>
      </c>
      <c r="P748" s="246" t="s">
        <v>227</v>
      </c>
      <c r="Q748" s="246" t="s">
        <v>229</v>
      </c>
      <c r="R748" s="246" t="s">
        <v>229</v>
      </c>
      <c r="S748" s="246" t="s">
        <v>227</v>
      </c>
      <c r="T748" s="246" t="s">
        <v>229</v>
      </c>
      <c r="U748" s="246" t="s">
        <v>229</v>
      </c>
      <c r="V748" s="246" t="s">
        <v>229</v>
      </c>
      <c r="W748" s="246" t="s">
        <v>227</v>
      </c>
      <c r="X748" s="246" t="s">
        <v>229</v>
      </c>
      <c r="Y748" s="246" t="s">
        <v>227</v>
      </c>
      <c r="Z748" s="246" t="s">
        <v>227</v>
      </c>
      <c r="AA748" s="246" t="s">
        <v>227</v>
      </c>
      <c r="AB748" s="246" t="s">
        <v>227</v>
      </c>
      <c r="AC748" s="246" t="s">
        <v>229</v>
      </c>
      <c r="AD748" s="246" t="s">
        <v>229</v>
      </c>
      <c r="AE748" s="246" t="s">
        <v>229</v>
      </c>
      <c r="AF748" s="246" t="s">
        <v>229</v>
      </c>
      <c r="AG748" s="246" t="s">
        <v>227</v>
      </c>
      <c r="AH748" s="246" t="s">
        <v>229</v>
      </c>
      <c r="AI748" s="246" t="s">
        <v>227</v>
      </c>
      <c r="AJ748" s="246" t="s">
        <v>229</v>
      </c>
      <c r="AK748" s="246" t="s">
        <v>227</v>
      </c>
      <c r="AL748" s="246" t="s">
        <v>229</v>
      </c>
      <c r="AM748" s="246" t="s">
        <v>229</v>
      </c>
      <c r="AN748" s="246" t="s">
        <v>229</v>
      </c>
      <c r="AO748" s="246" t="s">
        <v>229</v>
      </c>
      <c r="AP748" s="246" t="s">
        <v>229</v>
      </c>
      <c r="AQ748" s="246"/>
      <c r="AR748" s="246"/>
      <c r="AS748" s="246"/>
      <c r="AT748" s="246"/>
      <c r="AU748" s="246"/>
      <c r="AV748" s="246"/>
      <c r="AW748" s="246"/>
      <c r="AX748" s="246"/>
      <c r="AY748" s="246"/>
      <c r="AZ748" s="246"/>
      <c r="BA748" s="246"/>
    </row>
    <row r="749" spans="1:53" x14ac:dyDescent="0.3">
      <c r="A749" s="246">
        <v>213652</v>
      </c>
      <c r="B749" s="246" t="s">
        <v>2163</v>
      </c>
      <c r="C749" s="246" t="s">
        <v>229</v>
      </c>
      <c r="D749" s="246" t="s">
        <v>229</v>
      </c>
      <c r="E749" s="246" t="s">
        <v>229</v>
      </c>
      <c r="F749" s="246" t="s">
        <v>229</v>
      </c>
      <c r="G749" s="246" t="s">
        <v>229</v>
      </c>
      <c r="H749" s="246" t="s">
        <v>229</v>
      </c>
      <c r="I749" s="246" t="s">
        <v>229</v>
      </c>
      <c r="J749" s="246" t="s">
        <v>227</v>
      </c>
      <c r="K749" s="246" t="s">
        <v>229</v>
      </c>
      <c r="L749" s="246" t="s">
        <v>229</v>
      </c>
      <c r="M749" s="246" t="s">
        <v>229</v>
      </c>
      <c r="N749" s="246" t="s">
        <v>229</v>
      </c>
      <c r="O749" s="246" t="s">
        <v>229</v>
      </c>
      <c r="P749" s="246" t="s">
        <v>229</v>
      </c>
      <c r="Q749" s="246" t="s">
        <v>229</v>
      </c>
      <c r="R749" s="246" t="s">
        <v>229</v>
      </c>
      <c r="S749" s="246" t="s">
        <v>229</v>
      </c>
      <c r="T749" s="246" t="s">
        <v>229</v>
      </c>
      <c r="U749" s="246" t="s">
        <v>229</v>
      </c>
      <c r="V749" s="246" t="s">
        <v>229</v>
      </c>
      <c r="W749" s="246" t="s">
        <v>229</v>
      </c>
      <c r="X749" s="246" t="s">
        <v>229</v>
      </c>
      <c r="Y749" s="246" t="s">
        <v>229</v>
      </c>
      <c r="Z749" s="246" t="s">
        <v>229</v>
      </c>
      <c r="AA749" s="246" t="s">
        <v>227</v>
      </c>
      <c r="AB749" s="246" t="s">
        <v>229</v>
      </c>
      <c r="AC749" s="246" t="s">
        <v>229</v>
      </c>
      <c r="AD749" s="246" t="s">
        <v>227</v>
      </c>
      <c r="AE749" s="246" t="s">
        <v>227</v>
      </c>
      <c r="AF749" s="246" t="s">
        <v>229</v>
      </c>
      <c r="AG749" s="246" t="s">
        <v>227</v>
      </c>
      <c r="AH749" s="246" t="s">
        <v>229</v>
      </c>
      <c r="AI749" s="246" t="s">
        <v>229</v>
      </c>
      <c r="AJ749" s="246" t="s">
        <v>229</v>
      </c>
      <c r="AK749" s="246" t="s">
        <v>229</v>
      </c>
      <c r="AL749" s="246" t="s">
        <v>229</v>
      </c>
      <c r="AM749" s="246" t="s">
        <v>229</v>
      </c>
      <c r="AN749" s="246" t="s">
        <v>229</v>
      </c>
      <c r="AO749" s="246" t="s">
        <v>229</v>
      </c>
      <c r="AP749" s="246" t="s">
        <v>229</v>
      </c>
      <c r="AQ749" s="246"/>
      <c r="AR749" s="246"/>
      <c r="AS749" s="246"/>
      <c r="AT749" s="246"/>
      <c r="AU749" s="246"/>
      <c r="AV749" s="246"/>
      <c r="AW749" s="246"/>
      <c r="AX749" s="246"/>
      <c r="AY749" s="246"/>
      <c r="AZ749" s="246"/>
      <c r="BA749" s="246"/>
    </row>
    <row r="750" spans="1:53" x14ac:dyDescent="0.3">
      <c r="A750" s="246">
        <v>213667</v>
      </c>
      <c r="B750" s="246" t="s">
        <v>2163</v>
      </c>
      <c r="C750" s="246" t="s">
        <v>229</v>
      </c>
      <c r="D750" s="246" t="s">
        <v>229</v>
      </c>
      <c r="E750" s="246" t="s">
        <v>227</v>
      </c>
      <c r="F750" s="246" t="s">
        <v>229</v>
      </c>
      <c r="G750" s="246" t="s">
        <v>229</v>
      </c>
      <c r="H750" s="246" t="s">
        <v>229</v>
      </c>
      <c r="I750" s="246" t="s">
        <v>229</v>
      </c>
      <c r="J750" s="246" t="s">
        <v>229</v>
      </c>
      <c r="K750" s="246" t="s">
        <v>229</v>
      </c>
      <c r="L750" s="246" t="s">
        <v>229</v>
      </c>
      <c r="M750" s="246" t="s">
        <v>229</v>
      </c>
      <c r="N750" s="246" t="s">
        <v>229</v>
      </c>
      <c r="O750" s="246" t="s">
        <v>229</v>
      </c>
      <c r="P750" s="246" t="s">
        <v>229</v>
      </c>
      <c r="Q750" s="246" t="s">
        <v>229</v>
      </c>
      <c r="R750" s="246" t="s">
        <v>229</v>
      </c>
      <c r="S750" s="246" t="s">
        <v>229</v>
      </c>
      <c r="T750" s="246" t="s">
        <v>229</v>
      </c>
      <c r="U750" s="246" t="s">
        <v>229</v>
      </c>
      <c r="V750" s="246" t="s">
        <v>229</v>
      </c>
      <c r="W750" s="246" t="s">
        <v>229</v>
      </c>
      <c r="X750" s="246" t="s">
        <v>227</v>
      </c>
      <c r="Y750" s="246" t="s">
        <v>229</v>
      </c>
      <c r="Z750" s="246" t="s">
        <v>229</v>
      </c>
      <c r="AA750" s="246" t="s">
        <v>227</v>
      </c>
      <c r="AB750" s="246" t="s">
        <v>229</v>
      </c>
      <c r="AC750" s="246" t="s">
        <v>229</v>
      </c>
      <c r="AD750" s="246" t="s">
        <v>229</v>
      </c>
      <c r="AE750" s="246" t="s">
        <v>229</v>
      </c>
      <c r="AF750" s="246" t="s">
        <v>229</v>
      </c>
      <c r="AG750" s="246" t="s">
        <v>229</v>
      </c>
      <c r="AH750" s="246" t="s">
        <v>228</v>
      </c>
      <c r="AI750" s="246" t="s">
        <v>228</v>
      </c>
      <c r="AJ750" s="246" t="s">
        <v>229</v>
      </c>
      <c r="AK750" s="246" t="s">
        <v>228</v>
      </c>
      <c r="AL750" s="246" t="s">
        <v>228</v>
      </c>
      <c r="AM750" s="246" t="s">
        <v>228</v>
      </c>
      <c r="AN750" s="246" t="s">
        <v>228</v>
      </c>
      <c r="AO750" s="246" t="s">
        <v>229</v>
      </c>
      <c r="AP750" s="246" t="s">
        <v>229</v>
      </c>
      <c r="AQ750" s="246"/>
      <c r="AR750" s="246"/>
      <c r="AS750" s="246"/>
      <c r="AT750" s="246"/>
      <c r="AU750" s="246"/>
      <c r="AV750" s="246"/>
      <c r="AW750" s="246"/>
      <c r="AX750" s="246"/>
      <c r="AY750" s="246"/>
      <c r="AZ750" s="246"/>
      <c r="BA750" s="246"/>
    </row>
    <row r="751" spans="1:53" x14ac:dyDescent="0.3">
      <c r="A751" s="246">
        <v>213678</v>
      </c>
      <c r="B751" s="246" t="s">
        <v>2163</v>
      </c>
      <c r="C751" s="246" t="s">
        <v>229</v>
      </c>
      <c r="D751" s="246" t="s">
        <v>229</v>
      </c>
      <c r="E751" s="246" t="s">
        <v>229</v>
      </c>
      <c r="F751" s="246" t="s">
        <v>229</v>
      </c>
      <c r="G751" s="246" t="s">
        <v>227</v>
      </c>
      <c r="H751" s="246" t="s">
        <v>229</v>
      </c>
      <c r="I751" s="246" t="s">
        <v>229</v>
      </c>
      <c r="J751" s="246" t="s">
        <v>229</v>
      </c>
      <c r="K751" s="246" t="s">
        <v>229</v>
      </c>
      <c r="L751" s="246" t="s">
        <v>229</v>
      </c>
      <c r="M751" s="246" t="s">
        <v>229</v>
      </c>
      <c r="N751" s="246" t="s">
        <v>229</v>
      </c>
      <c r="O751" s="246" t="s">
        <v>227</v>
      </c>
      <c r="P751" s="246" t="s">
        <v>227</v>
      </c>
      <c r="Q751" s="246" t="s">
        <v>227</v>
      </c>
      <c r="R751" s="246" t="s">
        <v>229</v>
      </c>
      <c r="S751" s="246" t="s">
        <v>229</v>
      </c>
      <c r="T751" s="246" t="s">
        <v>229</v>
      </c>
      <c r="U751" s="246" t="s">
        <v>229</v>
      </c>
      <c r="V751" s="246" t="s">
        <v>229</v>
      </c>
      <c r="W751" s="246" t="s">
        <v>227</v>
      </c>
      <c r="X751" s="246" t="s">
        <v>229</v>
      </c>
      <c r="Y751" s="246" t="s">
        <v>229</v>
      </c>
      <c r="Z751" s="246" t="s">
        <v>229</v>
      </c>
      <c r="AA751" s="246" t="s">
        <v>229</v>
      </c>
      <c r="AB751" s="246" t="s">
        <v>229</v>
      </c>
      <c r="AC751" s="246" t="s">
        <v>229</v>
      </c>
      <c r="AD751" s="246" t="s">
        <v>229</v>
      </c>
      <c r="AE751" s="246" t="s">
        <v>229</v>
      </c>
      <c r="AF751" s="246" t="s">
        <v>229</v>
      </c>
      <c r="AG751" s="246" t="s">
        <v>229</v>
      </c>
      <c r="AH751" s="246" t="s">
        <v>229</v>
      </c>
      <c r="AI751" s="246" t="s">
        <v>229</v>
      </c>
      <c r="AJ751" s="246" t="s">
        <v>229</v>
      </c>
      <c r="AK751" s="246" t="s">
        <v>229</v>
      </c>
      <c r="AL751" s="246" t="s">
        <v>228</v>
      </c>
      <c r="AM751" s="246" t="s">
        <v>228</v>
      </c>
      <c r="AN751" s="246" t="s">
        <v>228</v>
      </c>
      <c r="AO751" s="246" t="s">
        <v>228</v>
      </c>
      <c r="AP751" s="246" t="s">
        <v>228</v>
      </c>
      <c r="AQ751" s="246"/>
      <c r="AR751" s="246"/>
      <c r="AS751" s="246"/>
      <c r="AT751" s="246"/>
      <c r="AU751" s="246"/>
      <c r="AV751" s="246"/>
      <c r="AW751" s="246"/>
      <c r="AX751" s="246"/>
      <c r="AY751" s="246"/>
      <c r="AZ751" s="246"/>
      <c r="BA751" s="246"/>
    </row>
    <row r="752" spans="1:53" x14ac:dyDescent="0.3">
      <c r="A752" s="246">
        <v>213717</v>
      </c>
      <c r="B752" s="246" t="s">
        <v>2163</v>
      </c>
      <c r="C752" s="246" t="s">
        <v>229</v>
      </c>
      <c r="D752" s="246" t="s">
        <v>229</v>
      </c>
      <c r="E752" s="246" t="s">
        <v>229</v>
      </c>
      <c r="F752" s="246" t="s">
        <v>229</v>
      </c>
      <c r="G752" s="246" t="s">
        <v>229</v>
      </c>
      <c r="H752" s="246" t="s">
        <v>227</v>
      </c>
      <c r="I752" s="246" t="s">
        <v>229</v>
      </c>
      <c r="J752" s="246" t="s">
        <v>229</v>
      </c>
      <c r="K752" s="246" t="s">
        <v>227</v>
      </c>
      <c r="L752" s="246" t="s">
        <v>229</v>
      </c>
      <c r="M752" s="246" t="s">
        <v>227</v>
      </c>
      <c r="N752" s="246" t="s">
        <v>229</v>
      </c>
      <c r="O752" s="246" t="s">
        <v>229</v>
      </c>
      <c r="P752" s="246" t="s">
        <v>229</v>
      </c>
      <c r="Q752" s="246" t="s">
        <v>227</v>
      </c>
      <c r="R752" s="246" t="s">
        <v>229</v>
      </c>
      <c r="S752" s="246" t="s">
        <v>229</v>
      </c>
      <c r="T752" s="246" t="s">
        <v>229</v>
      </c>
      <c r="U752" s="246" t="s">
        <v>229</v>
      </c>
      <c r="V752" s="246" t="s">
        <v>229</v>
      </c>
      <c r="W752" s="246" t="s">
        <v>229</v>
      </c>
      <c r="X752" s="246" t="s">
        <v>229</v>
      </c>
      <c r="Y752" s="246" t="s">
        <v>229</v>
      </c>
      <c r="Z752" s="246" t="s">
        <v>229</v>
      </c>
      <c r="AA752" s="246" t="s">
        <v>229</v>
      </c>
      <c r="AB752" s="246" t="s">
        <v>227</v>
      </c>
      <c r="AC752" s="246" t="s">
        <v>229</v>
      </c>
      <c r="AD752" s="246" t="s">
        <v>229</v>
      </c>
      <c r="AE752" s="246" t="s">
        <v>227</v>
      </c>
      <c r="AF752" s="246" t="s">
        <v>229</v>
      </c>
      <c r="AG752" s="246" t="s">
        <v>229</v>
      </c>
      <c r="AH752" s="246" t="s">
        <v>229</v>
      </c>
      <c r="AI752" s="246" t="s">
        <v>229</v>
      </c>
      <c r="AJ752" s="246" t="s">
        <v>229</v>
      </c>
      <c r="AK752" s="246" t="s">
        <v>229</v>
      </c>
      <c r="AL752" s="246" t="s">
        <v>228</v>
      </c>
      <c r="AM752" s="246" t="s">
        <v>228</v>
      </c>
      <c r="AN752" s="246" t="s">
        <v>228</v>
      </c>
      <c r="AO752" s="246" t="s">
        <v>228</v>
      </c>
      <c r="AP752" s="246" t="s">
        <v>228</v>
      </c>
      <c r="AQ752" s="246"/>
      <c r="AR752" s="246"/>
      <c r="AS752" s="246"/>
      <c r="AT752" s="246"/>
      <c r="AU752" s="246"/>
      <c r="AV752" s="246"/>
      <c r="AW752" s="246"/>
      <c r="AX752" s="246"/>
      <c r="AY752" s="246"/>
      <c r="AZ752" s="246"/>
      <c r="BA752" s="246"/>
    </row>
    <row r="753" spans="1:53" x14ac:dyDescent="0.3">
      <c r="A753" s="246">
        <v>213724</v>
      </c>
      <c r="B753" s="246" t="s">
        <v>2163</v>
      </c>
      <c r="C753" s="246" t="s">
        <v>229</v>
      </c>
      <c r="D753" s="246" t="s">
        <v>229</v>
      </c>
      <c r="E753" s="246" t="s">
        <v>227</v>
      </c>
      <c r="F753" s="246" t="s">
        <v>227</v>
      </c>
      <c r="G753" s="246" t="s">
        <v>229</v>
      </c>
      <c r="H753" s="246" t="s">
        <v>227</v>
      </c>
      <c r="I753" s="246" t="s">
        <v>229</v>
      </c>
      <c r="J753" s="246" t="s">
        <v>229</v>
      </c>
      <c r="K753" s="246" t="s">
        <v>229</v>
      </c>
      <c r="L753" s="246" t="s">
        <v>229</v>
      </c>
      <c r="M753" s="246" t="s">
        <v>227</v>
      </c>
      <c r="N753" s="246" t="s">
        <v>229</v>
      </c>
      <c r="O753" s="246" t="s">
        <v>229</v>
      </c>
      <c r="P753" s="246" t="s">
        <v>229</v>
      </c>
      <c r="Q753" s="246" t="s">
        <v>227</v>
      </c>
      <c r="R753" s="246" t="s">
        <v>229</v>
      </c>
      <c r="S753" s="246" t="s">
        <v>229</v>
      </c>
      <c r="T753" s="246" t="s">
        <v>229</v>
      </c>
      <c r="U753" s="246" t="s">
        <v>229</v>
      </c>
      <c r="V753" s="246" t="s">
        <v>229</v>
      </c>
      <c r="W753" s="246" t="s">
        <v>229</v>
      </c>
      <c r="X753" s="246" t="s">
        <v>229</v>
      </c>
      <c r="Y753" s="246" t="s">
        <v>229</v>
      </c>
      <c r="Z753" s="246" t="s">
        <v>229</v>
      </c>
      <c r="AA753" s="246" t="s">
        <v>229</v>
      </c>
      <c r="AB753" s="246" t="s">
        <v>229</v>
      </c>
      <c r="AC753" s="246" t="s">
        <v>229</v>
      </c>
      <c r="AD753" s="246" t="s">
        <v>229</v>
      </c>
      <c r="AE753" s="246" t="s">
        <v>227</v>
      </c>
      <c r="AF753" s="246" t="s">
        <v>229</v>
      </c>
      <c r="AG753" s="246" t="s">
        <v>229</v>
      </c>
      <c r="AH753" s="246" t="s">
        <v>229</v>
      </c>
      <c r="AI753" s="246" t="s">
        <v>227</v>
      </c>
      <c r="AJ753" s="246" t="s">
        <v>227</v>
      </c>
      <c r="AK753" s="246" t="s">
        <v>229</v>
      </c>
      <c r="AL753" s="246" t="s">
        <v>229</v>
      </c>
      <c r="AM753" s="246" t="s">
        <v>229</v>
      </c>
      <c r="AN753" s="246" t="s">
        <v>229</v>
      </c>
      <c r="AO753" s="246" t="s">
        <v>229</v>
      </c>
      <c r="AP753" s="246" t="s">
        <v>229</v>
      </c>
      <c r="AQ753" s="246"/>
      <c r="AR753" s="246"/>
      <c r="AS753" s="246"/>
      <c r="AT753" s="246"/>
      <c r="AU753" s="246"/>
      <c r="AV753" s="246"/>
      <c r="AW753" s="246"/>
      <c r="AX753" s="246"/>
      <c r="AY753" s="246"/>
      <c r="AZ753" s="246"/>
      <c r="BA753" s="246"/>
    </row>
    <row r="754" spans="1:53" x14ac:dyDescent="0.3">
      <c r="A754" s="246">
        <v>213792</v>
      </c>
      <c r="B754" s="246" t="s">
        <v>2163</v>
      </c>
      <c r="C754" s="246" t="s">
        <v>229</v>
      </c>
      <c r="D754" s="246" t="s">
        <v>227</v>
      </c>
      <c r="E754" s="246" t="s">
        <v>229</v>
      </c>
      <c r="F754" s="246" t="s">
        <v>229</v>
      </c>
      <c r="G754" s="246" t="s">
        <v>229</v>
      </c>
      <c r="H754" s="246" t="s">
        <v>229</v>
      </c>
      <c r="I754" s="246" t="s">
        <v>229</v>
      </c>
      <c r="J754" s="246" t="s">
        <v>229</v>
      </c>
      <c r="K754" s="246" t="s">
        <v>229</v>
      </c>
      <c r="L754" s="246" t="s">
        <v>229</v>
      </c>
      <c r="M754" s="246" t="s">
        <v>229</v>
      </c>
      <c r="N754" s="246" t="s">
        <v>229</v>
      </c>
      <c r="O754" s="246" t="s">
        <v>229</v>
      </c>
      <c r="P754" s="246" t="s">
        <v>229</v>
      </c>
      <c r="Q754" s="246" t="s">
        <v>229</v>
      </c>
      <c r="R754" s="246" t="s">
        <v>229</v>
      </c>
      <c r="S754" s="246" t="s">
        <v>229</v>
      </c>
      <c r="T754" s="246" t="s">
        <v>229</v>
      </c>
      <c r="U754" s="246" t="s">
        <v>229</v>
      </c>
      <c r="V754" s="246" t="s">
        <v>229</v>
      </c>
      <c r="W754" s="246" t="s">
        <v>229</v>
      </c>
      <c r="X754" s="246" t="s">
        <v>229</v>
      </c>
      <c r="Y754" s="246" t="s">
        <v>229</v>
      </c>
      <c r="Z754" s="246" t="s">
        <v>229</v>
      </c>
      <c r="AA754" s="246" t="s">
        <v>229</v>
      </c>
      <c r="AB754" s="246" t="s">
        <v>229</v>
      </c>
      <c r="AC754" s="246" t="s">
        <v>229</v>
      </c>
      <c r="AD754" s="246" t="s">
        <v>229</v>
      </c>
      <c r="AE754" s="246" t="s">
        <v>229</v>
      </c>
      <c r="AF754" s="246" t="s">
        <v>227</v>
      </c>
      <c r="AG754" s="246" t="s">
        <v>228</v>
      </c>
      <c r="AH754" s="246" t="s">
        <v>229</v>
      </c>
      <c r="AI754" s="246" t="s">
        <v>229</v>
      </c>
      <c r="AJ754" s="246" t="s">
        <v>229</v>
      </c>
      <c r="AK754" s="246" t="s">
        <v>228</v>
      </c>
      <c r="AL754" s="246" t="s">
        <v>228</v>
      </c>
      <c r="AM754" s="246" t="s">
        <v>228</v>
      </c>
      <c r="AN754" s="246" t="s">
        <v>228</v>
      </c>
      <c r="AO754" s="246" t="s">
        <v>228</v>
      </c>
      <c r="AP754" s="246" t="s">
        <v>228</v>
      </c>
      <c r="AQ754" s="246"/>
      <c r="AR754" s="246"/>
      <c r="AS754" s="246"/>
      <c r="AT754" s="246"/>
      <c r="AU754" s="246"/>
      <c r="AV754" s="246"/>
      <c r="AW754" s="246"/>
      <c r="AX754" s="246"/>
      <c r="AY754" s="246"/>
      <c r="AZ754" s="246"/>
      <c r="BA754" s="246"/>
    </row>
    <row r="755" spans="1:53" x14ac:dyDescent="0.3">
      <c r="A755" s="246">
        <v>213804</v>
      </c>
      <c r="B755" s="246" t="s">
        <v>2163</v>
      </c>
      <c r="C755" s="246" t="s">
        <v>229</v>
      </c>
      <c r="D755" s="246" t="s">
        <v>229</v>
      </c>
      <c r="E755" s="246" t="s">
        <v>229</v>
      </c>
      <c r="F755" s="246" t="s">
        <v>229</v>
      </c>
      <c r="G755" s="246" t="s">
        <v>229</v>
      </c>
      <c r="H755" s="246" t="s">
        <v>229</v>
      </c>
      <c r="I755" s="246" t="s">
        <v>229</v>
      </c>
      <c r="J755" s="246" t="s">
        <v>229</v>
      </c>
      <c r="K755" s="246" t="s">
        <v>229</v>
      </c>
      <c r="L755" s="246" t="s">
        <v>229</v>
      </c>
      <c r="M755" s="246" t="s">
        <v>229</v>
      </c>
      <c r="N755" s="246" t="s">
        <v>229</v>
      </c>
      <c r="O755" s="246" t="s">
        <v>229</v>
      </c>
      <c r="P755" s="246" t="s">
        <v>229</v>
      </c>
      <c r="Q755" s="246" t="s">
        <v>229</v>
      </c>
      <c r="R755" s="246" t="s">
        <v>229</v>
      </c>
      <c r="S755" s="246" t="s">
        <v>229</v>
      </c>
      <c r="T755" s="246" t="s">
        <v>229</v>
      </c>
      <c r="U755" s="246" t="s">
        <v>229</v>
      </c>
      <c r="V755" s="246" t="s">
        <v>229</v>
      </c>
      <c r="W755" s="246" t="s">
        <v>229</v>
      </c>
      <c r="X755" s="246" t="s">
        <v>229</v>
      </c>
      <c r="Y755" s="246" t="s">
        <v>228</v>
      </c>
      <c r="Z755" s="246" t="s">
        <v>229</v>
      </c>
      <c r="AA755" s="246" t="s">
        <v>229</v>
      </c>
      <c r="AB755" s="246" t="s">
        <v>229</v>
      </c>
      <c r="AC755" s="246" t="s">
        <v>229</v>
      </c>
      <c r="AD755" s="246" t="s">
        <v>229</v>
      </c>
      <c r="AE755" s="246" t="s">
        <v>228</v>
      </c>
      <c r="AF755" s="246" t="s">
        <v>229</v>
      </c>
      <c r="AG755" s="246" t="s">
        <v>229</v>
      </c>
      <c r="AH755" s="246" t="s">
        <v>229</v>
      </c>
      <c r="AI755" s="246" t="s">
        <v>229</v>
      </c>
      <c r="AJ755" s="246" t="s">
        <v>229</v>
      </c>
      <c r="AK755" s="246" t="s">
        <v>229</v>
      </c>
      <c r="AL755" s="246" t="s">
        <v>228</v>
      </c>
      <c r="AM755" s="246" t="s">
        <v>228</v>
      </c>
      <c r="AN755" s="246" t="s">
        <v>228</v>
      </c>
      <c r="AO755" s="246" t="s">
        <v>228</v>
      </c>
      <c r="AP755" s="246" t="s">
        <v>228</v>
      </c>
      <c r="AQ755" s="246"/>
      <c r="AR755" s="246"/>
      <c r="AS755" s="246"/>
      <c r="AT755" s="246"/>
      <c r="AU755" s="246"/>
      <c r="AV755" s="246"/>
      <c r="AW755" s="246"/>
      <c r="AX755" s="246"/>
      <c r="AY755" s="246"/>
      <c r="AZ755" s="246"/>
      <c r="BA755" s="246"/>
    </row>
    <row r="756" spans="1:53" x14ac:dyDescent="0.3">
      <c r="A756" s="246">
        <v>213807</v>
      </c>
      <c r="B756" s="246" t="s">
        <v>2163</v>
      </c>
      <c r="C756" s="246" t="s">
        <v>229</v>
      </c>
      <c r="D756" s="246" t="s">
        <v>227</v>
      </c>
      <c r="E756" s="246" t="s">
        <v>227</v>
      </c>
      <c r="F756" s="246" t="s">
        <v>227</v>
      </c>
      <c r="G756" s="246" t="s">
        <v>229</v>
      </c>
      <c r="H756" s="246" t="s">
        <v>229</v>
      </c>
      <c r="I756" s="246" t="s">
        <v>229</v>
      </c>
      <c r="J756" s="246" t="s">
        <v>229</v>
      </c>
      <c r="K756" s="246" t="s">
        <v>229</v>
      </c>
      <c r="L756" s="246" t="s">
        <v>227</v>
      </c>
      <c r="M756" s="246" t="s">
        <v>229</v>
      </c>
      <c r="N756" s="246" t="s">
        <v>229</v>
      </c>
      <c r="O756" s="246" t="s">
        <v>229</v>
      </c>
      <c r="P756" s="246" t="s">
        <v>229</v>
      </c>
      <c r="Q756" s="246" t="s">
        <v>229</v>
      </c>
      <c r="R756" s="246" t="s">
        <v>229</v>
      </c>
      <c r="S756" s="246" t="s">
        <v>229</v>
      </c>
      <c r="T756" s="246" t="s">
        <v>229</v>
      </c>
      <c r="U756" s="246" t="s">
        <v>229</v>
      </c>
      <c r="V756" s="246" t="s">
        <v>229</v>
      </c>
      <c r="W756" s="246" t="s">
        <v>229</v>
      </c>
      <c r="X756" s="246" t="s">
        <v>229</v>
      </c>
      <c r="Y756" s="246" t="s">
        <v>227</v>
      </c>
      <c r="Z756" s="246" t="s">
        <v>227</v>
      </c>
      <c r="AA756" s="246" t="s">
        <v>229</v>
      </c>
      <c r="AB756" s="246" t="s">
        <v>229</v>
      </c>
      <c r="AC756" s="246" t="s">
        <v>229</v>
      </c>
      <c r="AD756" s="246" t="s">
        <v>229</v>
      </c>
      <c r="AE756" s="246" t="s">
        <v>229</v>
      </c>
      <c r="AF756" s="246" t="s">
        <v>229</v>
      </c>
      <c r="AG756" s="246" t="s">
        <v>229</v>
      </c>
      <c r="AH756" s="246" t="s">
        <v>229</v>
      </c>
      <c r="AI756" s="246" t="s">
        <v>229</v>
      </c>
      <c r="AJ756" s="246" t="s">
        <v>229</v>
      </c>
      <c r="AK756" s="246" t="s">
        <v>229</v>
      </c>
      <c r="AL756" s="246" t="s">
        <v>228</v>
      </c>
      <c r="AM756" s="246" t="s">
        <v>228</v>
      </c>
      <c r="AN756" s="246" t="s">
        <v>228</v>
      </c>
      <c r="AO756" s="246" t="s">
        <v>228</v>
      </c>
      <c r="AP756" s="246" t="s">
        <v>228</v>
      </c>
      <c r="AQ756" s="246"/>
      <c r="AR756" s="246"/>
      <c r="AS756" s="246"/>
      <c r="AT756" s="246"/>
      <c r="AU756" s="246"/>
      <c r="AV756" s="246"/>
      <c r="AW756" s="246"/>
      <c r="AX756" s="246"/>
      <c r="AY756" s="246"/>
      <c r="AZ756" s="246"/>
      <c r="BA756" s="246"/>
    </row>
    <row r="757" spans="1:53" x14ac:dyDescent="0.3">
      <c r="A757" s="246">
        <v>213849</v>
      </c>
      <c r="B757" s="246" t="s">
        <v>2163</v>
      </c>
      <c r="C757" s="246" t="s">
        <v>227</v>
      </c>
      <c r="D757" s="246" t="s">
        <v>229</v>
      </c>
      <c r="E757" s="246" t="s">
        <v>229</v>
      </c>
      <c r="F757" s="246" t="s">
        <v>229</v>
      </c>
      <c r="G757" s="246" t="s">
        <v>229</v>
      </c>
      <c r="H757" s="246" t="s">
        <v>227</v>
      </c>
      <c r="I757" s="246" t="s">
        <v>229</v>
      </c>
      <c r="J757" s="246" t="s">
        <v>229</v>
      </c>
      <c r="K757" s="246" t="s">
        <v>229</v>
      </c>
      <c r="L757" s="246" t="s">
        <v>229</v>
      </c>
      <c r="M757" s="246" t="s">
        <v>227</v>
      </c>
      <c r="N757" s="246" t="s">
        <v>229</v>
      </c>
      <c r="O757" s="246" t="s">
        <v>229</v>
      </c>
      <c r="P757" s="246" t="s">
        <v>227</v>
      </c>
      <c r="Q757" s="246" t="s">
        <v>229</v>
      </c>
      <c r="R757" s="246" t="s">
        <v>229</v>
      </c>
      <c r="S757" s="246" t="s">
        <v>229</v>
      </c>
      <c r="T757" s="246" t="s">
        <v>229</v>
      </c>
      <c r="U757" s="246" t="s">
        <v>229</v>
      </c>
      <c r="V757" s="246" t="s">
        <v>229</v>
      </c>
      <c r="W757" s="246" t="s">
        <v>229</v>
      </c>
      <c r="X757" s="246" t="s">
        <v>229</v>
      </c>
      <c r="Y757" s="246" t="s">
        <v>227</v>
      </c>
      <c r="Z757" s="246" t="s">
        <v>229</v>
      </c>
      <c r="AA757" s="246" t="s">
        <v>229</v>
      </c>
      <c r="AB757" s="246" t="s">
        <v>229</v>
      </c>
      <c r="AC757" s="246" t="s">
        <v>229</v>
      </c>
      <c r="AD757" s="246" t="s">
        <v>227</v>
      </c>
      <c r="AE757" s="246" t="s">
        <v>227</v>
      </c>
      <c r="AF757" s="246" t="s">
        <v>227</v>
      </c>
      <c r="AG757" s="246" t="s">
        <v>229</v>
      </c>
      <c r="AH757" s="246" t="s">
        <v>229</v>
      </c>
      <c r="AI757" s="246" t="s">
        <v>228</v>
      </c>
      <c r="AJ757" s="246" t="s">
        <v>229</v>
      </c>
      <c r="AK757" s="246" t="s">
        <v>229</v>
      </c>
      <c r="AL757" s="246" t="s">
        <v>228</v>
      </c>
      <c r="AM757" s="246" t="s">
        <v>228</v>
      </c>
      <c r="AN757" s="246" t="s">
        <v>228</v>
      </c>
      <c r="AO757" s="246" t="s">
        <v>228</v>
      </c>
      <c r="AP757" s="246" t="s">
        <v>228</v>
      </c>
      <c r="AQ757" s="246"/>
      <c r="AR757" s="246"/>
      <c r="AS757" s="246"/>
      <c r="AT757" s="246"/>
      <c r="AU757" s="246"/>
      <c r="AV757" s="246"/>
      <c r="AW757" s="246"/>
      <c r="AX757" s="246"/>
      <c r="AY757" s="246"/>
      <c r="AZ757" s="246"/>
      <c r="BA757" s="246"/>
    </row>
    <row r="758" spans="1:53" x14ac:dyDescent="0.3">
      <c r="A758" s="246">
        <v>213873</v>
      </c>
      <c r="B758" s="246" t="s">
        <v>2163</v>
      </c>
      <c r="C758" s="246" t="s">
        <v>229</v>
      </c>
      <c r="D758" s="246" t="s">
        <v>229</v>
      </c>
      <c r="E758" s="246" t="s">
        <v>229</v>
      </c>
      <c r="F758" s="246" t="s">
        <v>229</v>
      </c>
      <c r="G758" s="246" t="s">
        <v>227</v>
      </c>
      <c r="H758" s="246" t="s">
        <v>229</v>
      </c>
      <c r="I758" s="246" t="s">
        <v>229</v>
      </c>
      <c r="J758" s="246" t="s">
        <v>229</v>
      </c>
      <c r="K758" s="246" t="s">
        <v>229</v>
      </c>
      <c r="L758" s="246" t="s">
        <v>229</v>
      </c>
      <c r="M758" s="246" t="s">
        <v>229</v>
      </c>
      <c r="N758" s="246" t="s">
        <v>229</v>
      </c>
      <c r="O758" s="246" t="s">
        <v>229</v>
      </c>
      <c r="P758" s="246" t="s">
        <v>229</v>
      </c>
      <c r="Q758" s="246" t="s">
        <v>229</v>
      </c>
      <c r="R758" s="246" t="s">
        <v>229</v>
      </c>
      <c r="S758" s="246" t="s">
        <v>229</v>
      </c>
      <c r="T758" s="246" t="s">
        <v>229</v>
      </c>
      <c r="U758" s="246" t="s">
        <v>229</v>
      </c>
      <c r="V758" s="246" t="s">
        <v>229</v>
      </c>
      <c r="W758" s="246" t="s">
        <v>229</v>
      </c>
      <c r="X758" s="246" t="s">
        <v>229</v>
      </c>
      <c r="Y758" s="246" t="s">
        <v>229</v>
      </c>
      <c r="Z758" s="246" t="s">
        <v>229</v>
      </c>
      <c r="AA758" s="246" t="s">
        <v>227</v>
      </c>
      <c r="AB758" s="246" t="s">
        <v>229</v>
      </c>
      <c r="AC758" s="246" t="s">
        <v>229</v>
      </c>
      <c r="AD758" s="246" t="s">
        <v>229</v>
      </c>
      <c r="AE758" s="246" t="s">
        <v>229</v>
      </c>
      <c r="AF758" s="246" t="s">
        <v>229</v>
      </c>
      <c r="AG758" s="246" t="s">
        <v>227</v>
      </c>
      <c r="AH758" s="246" t="s">
        <v>229</v>
      </c>
      <c r="AI758" s="246" t="s">
        <v>229</v>
      </c>
      <c r="AJ758" s="246" t="s">
        <v>229</v>
      </c>
      <c r="AK758" s="246" t="s">
        <v>228</v>
      </c>
      <c r="AL758" s="246" t="s">
        <v>229</v>
      </c>
      <c r="AM758" s="246" t="s">
        <v>229</v>
      </c>
      <c r="AN758" s="246" t="s">
        <v>229</v>
      </c>
      <c r="AO758" s="246" t="s">
        <v>229</v>
      </c>
      <c r="AP758" s="246" t="s">
        <v>229</v>
      </c>
      <c r="AQ758" s="246"/>
      <c r="AR758" s="246"/>
      <c r="AS758" s="246"/>
      <c r="AT758" s="246"/>
      <c r="AU758" s="246"/>
      <c r="AV758" s="246"/>
      <c r="AW758" s="246"/>
      <c r="AX758" s="246"/>
      <c r="AY758" s="246"/>
      <c r="AZ758" s="246"/>
      <c r="BA758" s="246"/>
    </row>
    <row r="759" spans="1:53" x14ac:dyDescent="0.3">
      <c r="A759" s="246">
        <v>213888</v>
      </c>
      <c r="B759" s="246" t="s">
        <v>2163</v>
      </c>
      <c r="C759" s="246" t="s">
        <v>229</v>
      </c>
      <c r="D759" s="246" t="s">
        <v>229</v>
      </c>
      <c r="E759" s="246" t="s">
        <v>229</v>
      </c>
      <c r="F759" s="246" t="s">
        <v>229</v>
      </c>
      <c r="G759" s="246" t="s">
        <v>227</v>
      </c>
      <c r="H759" s="246" t="s">
        <v>227</v>
      </c>
      <c r="I759" s="246" t="s">
        <v>229</v>
      </c>
      <c r="J759" s="246" t="s">
        <v>227</v>
      </c>
      <c r="K759" s="246" t="s">
        <v>229</v>
      </c>
      <c r="L759" s="246" t="s">
        <v>229</v>
      </c>
      <c r="M759" s="246" t="s">
        <v>229</v>
      </c>
      <c r="N759" s="246" t="s">
        <v>229</v>
      </c>
      <c r="O759" s="246" t="s">
        <v>229</v>
      </c>
      <c r="P759" s="246" t="s">
        <v>229</v>
      </c>
      <c r="Q759" s="246" t="s">
        <v>229</v>
      </c>
      <c r="R759" s="246" t="s">
        <v>229</v>
      </c>
      <c r="S759" s="246" t="s">
        <v>229</v>
      </c>
      <c r="T759" s="246" t="s">
        <v>229</v>
      </c>
      <c r="U759" s="246" t="s">
        <v>229</v>
      </c>
      <c r="V759" s="246" t="s">
        <v>229</v>
      </c>
      <c r="W759" s="246" t="s">
        <v>229</v>
      </c>
      <c r="X759" s="246" t="s">
        <v>227</v>
      </c>
      <c r="Y759" s="246" t="s">
        <v>229</v>
      </c>
      <c r="Z759" s="246" t="s">
        <v>229</v>
      </c>
      <c r="AA759" s="246" t="s">
        <v>229</v>
      </c>
      <c r="AB759" s="246" t="s">
        <v>229</v>
      </c>
      <c r="AC759" s="246" t="s">
        <v>229</v>
      </c>
      <c r="AD759" s="246" t="s">
        <v>229</v>
      </c>
      <c r="AE759" s="246" t="s">
        <v>229</v>
      </c>
      <c r="AF759" s="246" t="s">
        <v>229</v>
      </c>
      <c r="AG759" s="246" t="s">
        <v>229</v>
      </c>
      <c r="AH759" s="246" t="s">
        <v>229</v>
      </c>
      <c r="AI759" s="246" t="s">
        <v>229</v>
      </c>
      <c r="AJ759" s="246" t="s">
        <v>229</v>
      </c>
      <c r="AK759" s="246" t="s">
        <v>229</v>
      </c>
      <c r="AL759" s="246" t="s">
        <v>228</v>
      </c>
      <c r="AM759" s="246" t="s">
        <v>228</v>
      </c>
      <c r="AN759" s="246" t="s">
        <v>228</v>
      </c>
      <c r="AO759" s="246" t="s">
        <v>228</v>
      </c>
      <c r="AP759" s="246" t="s">
        <v>228</v>
      </c>
      <c r="AQ759" s="246"/>
      <c r="AR759" s="246"/>
      <c r="AS759" s="246"/>
      <c r="AT759" s="246"/>
      <c r="AU759" s="246"/>
      <c r="AV759" s="246"/>
      <c r="AW759" s="246"/>
      <c r="AX759" s="246"/>
      <c r="AY759" s="246"/>
      <c r="AZ759" s="246"/>
      <c r="BA759" s="246"/>
    </row>
    <row r="760" spans="1:53" x14ac:dyDescent="0.3">
      <c r="A760" s="246">
        <v>213899</v>
      </c>
      <c r="B760" s="246" t="s">
        <v>2163</v>
      </c>
      <c r="C760" s="246" t="s">
        <v>227</v>
      </c>
      <c r="D760" s="246" t="s">
        <v>227</v>
      </c>
      <c r="E760" s="246" t="s">
        <v>227</v>
      </c>
      <c r="F760" s="246" t="s">
        <v>229</v>
      </c>
      <c r="G760" s="246" t="s">
        <v>229</v>
      </c>
      <c r="H760" s="246" t="s">
        <v>229</v>
      </c>
      <c r="I760" s="246" t="s">
        <v>229</v>
      </c>
      <c r="J760" s="246" t="s">
        <v>229</v>
      </c>
      <c r="K760" s="246" t="s">
        <v>229</v>
      </c>
      <c r="L760" s="246" t="s">
        <v>229</v>
      </c>
      <c r="M760" s="246" t="s">
        <v>227</v>
      </c>
      <c r="N760" s="246" t="s">
        <v>229</v>
      </c>
      <c r="O760" s="246" t="s">
        <v>229</v>
      </c>
      <c r="P760" s="246" t="s">
        <v>227</v>
      </c>
      <c r="Q760" s="246" t="s">
        <v>229</v>
      </c>
      <c r="R760" s="246" t="s">
        <v>229</v>
      </c>
      <c r="S760" s="246" t="s">
        <v>229</v>
      </c>
      <c r="T760" s="246" t="s">
        <v>229</v>
      </c>
      <c r="U760" s="246" t="s">
        <v>229</v>
      </c>
      <c r="V760" s="246" t="s">
        <v>227</v>
      </c>
      <c r="W760" s="246" t="s">
        <v>229</v>
      </c>
      <c r="X760" s="246" t="s">
        <v>229</v>
      </c>
      <c r="Y760" s="246" t="s">
        <v>229</v>
      </c>
      <c r="Z760" s="246" t="s">
        <v>229</v>
      </c>
      <c r="AA760" s="246" t="s">
        <v>229</v>
      </c>
      <c r="AB760" s="246" t="s">
        <v>229</v>
      </c>
      <c r="AC760" s="246" t="s">
        <v>229</v>
      </c>
      <c r="AD760" s="246" t="s">
        <v>229</v>
      </c>
      <c r="AE760" s="246" t="s">
        <v>227</v>
      </c>
      <c r="AF760" s="246" t="s">
        <v>229</v>
      </c>
      <c r="AG760" s="246" t="s">
        <v>229</v>
      </c>
      <c r="AH760" s="246" t="s">
        <v>229</v>
      </c>
      <c r="AI760" s="246" t="s">
        <v>229</v>
      </c>
      <c r="AJ760" s="246" t="s">
        <v>229</v>
      </c>
      <c r="AK760" s="246" t="s">
        <v>229</v>
      </c>
      <c r="AL760" s="246" t="s">
        <v>228</v>
      </c>
      <c r="AM760" s="246" t="s">
        <v>228</v>
      </c>
      <c r="AN760" s="246" t="s">
        <v>228</v>
      </c>
      <c r="AO760" s="246" t="s">
        <v>228</v>
      </c>
      <c r="AP760" s="246" t="s">
        <v>228</v>
      </c>
      <c r="AQ760" s="246"/>
      <c r="AR760" s="246"/>
      <c r="AS760" s="246"/>
      <c r="AT760" s="246"/>
      <c r="AU760" s="246"/>
      <c r="AV760" s="246"/>
      <c r="AW760" s="246"/>
      <c r="AX760" s="246"/>
      <c r="AY760" s="246"/>
      <c r="AZ760" s="246"/>
      <c r="BA760" s="246"/>
    </row>
    <row r="761" spans="1:53" x14ac:dyDescent="0.3">
      <c r="A761" s="246">
        <v>213902</v>
      </c>
      <c r="B761" s="246" t="s">
        <v>2163</v>
      </c>
      <c r="C761" s="246" t="s">
        <v>227</v>
      </c>
      <c r="D761" s="246" t="s">
        <v>229</v>
      </c>
      <c r="E761" s="246" t="s">
        <v>229</v>
      </c>
      <c r="F761" s="246" t="s">
        <v>229</v>
      </c>
      <c r="G761" s="246" t="s">
        <v>229</v>
      </c>
      <c r="H761" s="246" t="s">
        <v>229</v>
      </c>
      <c r="I761" s="246" t="s">
        <v>229</v>
      </c>
      <c r="J761" s="246" t="s">
        <v>227</v>
      </c>
      <c r="K761" s="246" t="s">
        <v>229</v>
      </c>
      <c r="L761" s="246" t="s">
        <v>229</v>
      </c>
      <c r="M761" s="246" t="s">
        <v>229</v>
      </c>
      <c r="N761" s="246" t="s">
        <v>229</v>
      </c>
      <c r="O761" s="246" t="s">
        <v>229</v>
      </c>
      <c r="P761" s="246" t="s">
        <v>229</v>
      </c>
      <c r="Q761" s="246" t="s">
        <v>229</v>
      </c>
      <c r="R761" s="246" t="s">
        <v>229</v>
      </c>
      <c r="S761" s="246" t="s">
        <v>229</v>
      </c>
      <c r="T761" s="246" t="s">
        <v>229</v>
      </c>
      <c r="U761" s="246" t="s">
        <v>229</v>
      </c>
      <c r="V761" s="246" t="s">
        <v>229</v>
      </c>
      <c r="W761" s="246" t="s">
        <v>229</v>
      </c>
      <c r="X761" s="246" t="s">
        <v>229</v>
      </c>
      <c r="Y761" s="246" t="s">
        <v>227</v>
      </c>
      <c r="Z761" s="246" t="s">
        <v>229</v>
      </c>
      <c r="AA761" s="246" t="s">
        <v>229</v>
      </c>
      <c r="AB761" s="246" t="s">
        <v>229</v>
      </c>
      <c r="AC761" s="246" t="s">
        <v>229</v>
      </c>
      <c r="AD761" s="246" t="s">
        <v>229</v>
      </c>
      <c r="AE761" s="246" t="s">
        <v>227</v>
      </c>
      <c r="AF761" s="246" t="s">
        <v>229</v>
      </c>
      <c r="AG761" s="246" t="s">
        <v>229</v>
      </c>
      <c r="AH761" s="246" t="s">
        <v>229</v>
      </c>
      <c r="AI761" s="246" t="s">
        <v>229</v>
      </c>
      <c r="AJ761" s="246" t="s">
        <v>229</v>
      </c>
      <c r="AK761" s="246" t="s">
        <v>229</v>
      </c>
      <c r="AL761" s="246" t="s">
        <v>228</v>
      </c>
      <c r="AM761" s="246" t="s">
        <v>228</v>
      </c>
      <c r="AN761" s="246" t="s">
        <v>228</v>
      </c>
      <c r="AO761" s="246" t="s">
        <v>228</v>
      </c>
      <c r="AP761" s="246" t="s">
        <v>228</v>
      </c>
      <c r="AQ761" s="246"/>
      <c r="AR761" s="246"/>
      <c r="AS761" s="246"/>
      <c r="AT761" s="246"/>
      <c r="AU761" s="246"/>
      <c r="AV761" s="246"/>
      <c r="AW761" s="246"/>
      <c r="AX761" s="246"/>
      <c r="AY761" s="246"/>
      <c r="AZ761" s="246"/>
      <c r="BA761" s="246"/>
    </row>
    <row r="762" spans="1:53" x14ac:dyDescent="0.3">
      <c r="A762" s="246">
        <v>213915</v>
      </c>
      <c r="B762" s="246" t="s">
        <v>2163</v>
      </c>
      <c r="C762" s="246" t="s">
        <v>229</v>
      </c>
      <c r="D762" s="246" t="s">
        <v>229</v>
      </c>
      <c r="E762" s="246" t="s">
        <v>229</v>
      </c>
      <c r="F762" s="246" t="s">
        <v>229</v>
      </c>
      <c r="G762" s="246" t="s">
        <v>229</v>
      </c>
      <c r="H762" s="246" t="s">
        <v>229</v>
      </c>
      <c r="I762" s="246" t="s">
        <v>229</v>
      </c>
      <c r="J762" s="246" t="s">
        <v>229</v>
      </c>
      <c r="K762" s="246" t="s">
        <v>229</v>
      </c>
      <c r="L762" s="246" t="s">
        <v>229</v>
      </c>
      <c r="M762" s="246" t="s">
        <v>229</v>
      </c>
      <c r="N762" s="246" t="s">
        <v>229</v>
      </c>
      <c r="O762" s="246" t="s">
        <v>229</v>
      </c>
      <c r="P762" s="246" t="s">
        <v>229</v>
      </c>
      <c r="Q762" s="246" t="s">
        <v>229</v>
      </c>
      <c r="R762" s="246" t="s">
        <v>229</v>
      </c>
      <c r="S762" s="246" t="s">
        <v>229</v>
      </c>
      <c r="T762" s="246" t="s">
        <v>229</v>
      </c>
      <c r="U762" s="246" t="s">
        <v>229</v>
      </c>
      <c r="V762" s="246" t="s">
        <v>229</v>
      </c>
      <c r="W762" s="246" t="s">
        <v>229</v>
      </c>
      <c r="X762" s="246" t="s">
        <v>227</v>
      </c>
      <c r="Y762" s="246" t="s">
        <v>227</v>
      </c>
      <c r="Z762" s="246" t="s">
        <v>229</v>
      </c>
      <c r="AA762" s="246" t="s">
        <v>227</v>
      </c>
      <c r="AB762" s="246" t="s">
        <v>228</v>
      </c>
      <c r="AC762" s="246" t="s">
        <v>229</v>
      </c>
      <c r="AD762" s="246" t="s">
        <v>228</v>
      </c>
      <c r="AE762" s="246" t="s">
        <v>229</v>
      </c>
      <c r="AF762" s="246" t="s">
        <v>229</v>
      </c>
      <c r="AG762" s="246" t="s">
        <v>229</v>
      </c>
      <c r="AH762" s="246" t="s">
        <v>229</v>
      </c>
      <c r="AI762" s="246" t="s">
        <v>229</v>
      </c>
      <c r="AJ762" s="246" t="s">
        <v>229</v>
      </c>
      <c r="AK762" s="246" t="s">
        <v>227</v>
      </c>
      <c r="AL762" s="246" t="s">
        <v>229</v>
      </c>
      <c r="AM762" s="246" t="s">
        <v>229</v>
      </c>
      <c r="AN762" s="246" t="s">
        <v>229</v>
      </c>
      <c r="AO762" s="246" t="s">
        <v>229</v>
      </c>
      <c r="AP762" s="246" t="s">
        <v>229</v>
      </c>
      <c r="AQ762" s="246"/>
      <c r="AR762" s="246"/>
      <c r="AS762" s="246"/>
      <c r="AT762" s="246"/>
      <c r="AU762" s="246"/>
      <c r="AV762" s="246"/>
      <c r="AW762" s="246"/>
      <c r="AX762" s="246"/>
      <c r="AY762" s="246"/>
      <c r="AZ762" s="246"/>
      <c r="BA762" s="246"/>
    </row>
    <row r="763" spans="1:53" x14ac:dyDescent="0.3">
      <c r="A763" s="246">
        <v>213917</v>
      </c>
      <c r="B763" s="246" t="s">
        <v>2163</v>
      </c>
      <c r="C763" s="246" t="s">
        <v>229</v>
      </c>
      <c r="D763" s="246" t="s">
        <v>227</v>
      </c>
      <c r="E763" s="246" t="s">
        <v>229</v>
      </c>
      <c r="F763" s="246" t="s">
        <v>229</v>
      </c>
      <c r="G763" s="246" t="s">
        <v>229</v>
      </c>
      <c r="H763" s="246" t="s">
        <v>229</v>
      </c>
      <c r="I763" s="246" t="s">
        <v>229</v>
      </c>
      <c r="J763" s="246" t="s">
        <v>229</v>
      </c>
      <c r="K763" s="246" t="s">
        <v>229</v>
      </c>
      <c r="L763" s="246" t="s">
        <v>229</v>
      </c>
      <c r="M763" s="246" t="s">
        <v>227</v>
      </c>
      <c r="N763" s="246" t="s">
        <v>229</v>
      </c>
      <c r="O763" s="246" t="s">
        <v>227</v>
      </c>
      <c r="P763" s="246" t="s">
        <v>227</v>
      </c>
      <c r="Q763" s="246" t="s">
        <v>229</v>
      </c>
      <c r="R763" s="246" t="s">
        <v>229</v>
      </c>
      <c r="S763" s="246" t="s">
        <v>229</v>
      </c>
      <c r="T763" s="246" t="s">
        <v>229</v>
      </c>
      <c r="U763" s="246" t="s">
        <v>229</v>
      </c>
      <c r="V763" s="246" t="s">
        <v>229</v>
      </c>
      <c r="W763" s="246" t="s">
        <v>227</v>
      </c>
      <c r="X763" s="246" t="s">
        <v>229</v>
      </c>
      <c r="Y763" s="246" t="s">
        <v>229</v>
      </c>
      <c r="Z763" s="246" t="s">
        <v>229</v>
      </c>
      <c r="AA763" s="246" t="s">
        <v>227</v>
      </c>
      <c r="AB763" s="246" t="s">
        <v>227</v>
      </c>
      <c r="AC763" s="246" t="s">
        <v>229</v>
      </c>
      <c r="AD763" s="246" t="s">
        <v>229</v>
      </c>
      <c r="AE763" s="246" t="s">
        <v>227</v>
      </c>
      <c r="AF763" s="246" t="s">
        <v>229</v>
      </c>
      <c r="AG763" s="246" t="s">
        <v>227</v>
      </c>
      <c r="AH763" s="246" t="s">
        <v>229</v>
      </c>
      <c r="AI763" s="246" t="s">
        <v>229</v>
      </c>
      <c r="AJ763" s="246" t="s">
        <v>229</v>
      </c>
      <c r="AK763" s="246" t="s">
        <v>227</v>
      </c>
      <c r="AL763" s="246" t="s">
        <v>229</v>
      </c>
      <c r="AM763" s="246" t="s">
        <v>229</v>
      </c>
      <c r="AN763" s="246" t="s">
        <v>229</v>
      </c>
      <c r="AO763" s="246" t="s">
        <v>229</v>
      </c>
      <c r="AP763" s="246" t="s">
        <v>229</v>
      </c>
      <c r="AQ763" s="246"/>
      <c r="AR763" s="246"/>
      <c r="AS763" s="246"/>
      <c r="AT763" s="246"/>
      <c r="AU763" s="246"/>
      <c r="AV763" s="246"/>
      <c r="AW763" s="246"/>
      <c r="AX763" s="246"/>
      <c r="AY763" s="246"/>
      <c r="AZ763" s="246"/>
      <c r="BA763" s="246"/>
    </row>
    <row r="764" spans="1:53" x14ac:dyDescent="0.3">
      <c r="A764" s="246">
        <v>213929</v>
      </c>
      <c r="B764" s="246" t="s">
        <v>2163</v>
      </c>
      <c r="C764" s="246" t="s">
        <v>229</v>
      </c>
      <c r="D764" s="246" t="s">
        <v>229</v>
      </c>
      <c r="E764" s="246" t="s">
        <v>229</v>
      </c>
      <c r="F764" s="246" t="s">
        <v>229</v>
      </c>
      <c r="G764" s="246" t="s">
        <v>229</v>
      </c>
      <c r="H764" s="246" t="s">
        <v>229</v>
      </c>
      <c r="I764" s="246" t="s">
        <v>229</v>
      </c>
      <c r="J764" s="246" t="s">
        <v>229</v>
      </c>
      <c r="K764" s="246" t="s">
        <v>229</v>
      </c>
      <c r="L764" s="246" t="s">
        <v>229</v>
      </c>
      <c r="M764" s="246" t="s">
        <v>227</v>
      </c>
      <c r="N764" s="246" t="s">
        <v>229</v>
      </c>
      <c r="O764" s="246" t="s">
        <v>229</v>
      </c>
      <c r="P764" s="246" t="s">
        <v>229</v>
      </c>
      <c r="Q764" s="246" t="s">
        <v>229</v>
      </c>
      <c r="R764" s="246" t="s">
        <v>229</v>
      </c>
      <c r="S764" s="246" t="s">
        <v>227</v>
      </c>
      <c r="T764" s="246" t="s">
        <v>229</v>
      </c>
      <c r="U764" s="246" t="s">
        <v>229</v>
      </c>
      <c r="V764" s="246" t="s">
        <v>229</v>
      </c>
      <c r="W764" s="246" t="s">
        <v>229</v>
      </c>
      <c r="X764" s="246" t="s">
        <v>229</v>
      </c>
      <c r="Y764" s="246" t="s">
        <v>228</v>
      </c>
      <c r="Z764" s="246" t="s">
        <v>227</v>
      </c>
      <c r="AA764" s="246" t="s">
        <v>227</v>
      </c>
      <c r="AB764" s="246" t="s">
        <v>227</v>
      </c>
      <c r="AC764" s="246" t="s">
        <v>229</v>
      </c>
      <c r="AD764" s="246" t="s">
        <v>227</v>
      </c>
      <c r="AE764" s="246" t="s">
        <v>228</v>
      </c>
      <c r="AF764" s="246" t="s">
        <v>229</v>
      </c>
      <c r="AG764" s="246" t="s">
        <v>229</v>
      </c>
      <c r="AH764" s="246" t="s">
        <v>229</v>
      </c>
      <c r="AI764" s="246" t="s">
        <v>229</v>
      </c>
      <c r="AJ764" s="246" t="s">
        <v>229</v>
      </c>
      <c r="AK764" s="246" t="s">
        <v>228</v>
      </c>
      <c r="AL764" s="246" t="s">
        <v>228</v>
      </c>
      <c r="AM764" s="246" t="s">
        <v>228</v>
      </c>
      <c r="AN764" s="246" t="s">
        <v>228</v>
      </c>
      <c r="AO764" s="246" t="s">
        <v>228</v>
      </c>
      <c r="AP764" s="246" t="s">
        <v>228</v>
      </c>
      <c r="AQ764" s="246"/>
      <c r="AR764" s="246"/>
      <c r="AS764" s="246"/>
      <c r="AT764" s="246"/>
      <c r="AU764" s="246"/>
      <c r="AV764" s="246"/>
      <c r="AW764" s="246"/>
      <c r="AX764" s="246"/>
      <c r="AY764" s="246"/>
      <c r="AZ764" s="246"/>
      <c r="BA764" s="246"/>
    </row>
    <row r="765" spans="1:53" x14ac:dyDescent="0.3">
      <c r="A765" s="246">
        <v>213946</v>
      </c>
      <c r="B765" s="246" t="s">
        <v>2163</v>
      </c>
      <c r="C765" s="246" t="s">
        <v>229</v>
      </c>
      <c r="D765" s="246" t="s">
        <v>229</v>
      </c>
      <c r="E765" s="246" t="s">
        <v>229</v>
      </c>
      <c r="F765" s="246" t="s">
        <v>229</v>
      </c>
      <c r="G765" s="246" t="s">
        <v>229</v>
      </c>
      <c r="H765" s="246" t="s">
        <v>229</v>
      </c>
      <c r="I765" s="246" t="s">
        <v>229</v>
      </c>
      <c r="J765" s="246" t="s">
        <v>229</v>
      </c>
      <c r="K765" s="246" t="s">
        <v>229</v>
      </c>
      <c r="L765" s="246" t="s">
        <v>229</v>
      </c>
      <c r="M765" s="246" t="s">
        <v>229</v>
      </c>
      <c r="N765" s="246" t="s">
        <v>229</v>
      </c>
      <c r="O765" s="246" t="s">
        <v>229</v>
      </c>
      <c r="P765" s="246" t="s">
        <v>229</v>
      </c>
      <c r="Q765" s="246" t="s">
        <v>229</v>
      </c>
      <c r="R765" s="246" t="s">
        <v>229</v>
      </c>
      <c r="S765" s="246" t="s">
        <v>229</v>
      </c>
      <c r="T765" s="246" t="s">
        <v>229</v>
      </c>
      <c r="U765" s="246" t="s">
        <v>229</v>
      </c>
      <c r="V765" s="246" t="s">
        <v>227</v>
      </c>
      <c r="W765" s="246" t="s">
        <v>229</v>
      </c>
      <c r="X765" s="246" t="s">
        <v>229</v>
      </c>
      <c r="Y765" s="246" t="s">
        <v>229</v>
      </c>
      <c r="Z765" s="246" t="s">
        <v>227</v>
      </c>
      <c r="AA765" s="246" t="s">
        <v>227</v>
      </c>
      <c r="AB765" s="246" t="s">
        <v>229</v>
      </c>
      <c r="AC765" s="246" t="s">
        <v>229</v>
      </c>
      <c r="AD765" s="246" t="s">
        <v>229</v>
      </c>
      <c r="AE765" s="246" t="s">
        <v>227</v>
      </c>
      <c r="AF765" s="246" t="s">
        <v>229</v>
      </c>
      <c r="AG765" s="246" t="s">
        <v>229</v>
      </c>
      <c r="AH765" s="246" t="s">
        <v>227</v>
      </c>
      <c r="AI765" s="246" t="s">
        <v>229</v>
      </c>
      <c r="AJ765" s="246" t="s">
        <v>229</v>
      </c>
      <c r="AK765" s="246" t="s">
        <v>229</v>
      </c>
      <c r="AL765" s="246" t="s">
        <v>229</v>
      </c>
      <c r="AM765" s="246" t="s">
        <v>229</v>
      </c>
      <c r="AN765" s="246" t="s">
        <v>229</v>
      </c>
      <c r="AO765" s="246" t="s">
        <v>229</v>
      </c>
      <c r="AP765" s="246" t="s">
        <v>229</v>
      </c>
      <c r="AQ765" s="246"/>
      <c r="AR765" s="246"/>
      <c r="AS765" s="246"/>
      <c r="AT765" s="246"/>
      <c r="AU765" s="246"/>
      <c r="AV765" s="246"/>
      <c r="AW765" s="246"/>
      <c r="AX765" s="246"/>
      <c r="AY765" s="246"/>
      <c r="AZ765" s="246"/>
      <c r="BA765" s="246"/>
    </row>
    <row r="766" spans="1:53" x14ac:dyDescent="0.3">
      <c r="A766" s="246">
        <v>213958</v>
      </c>
      <c r="B766" s="246" t="s">
        <v>2163</v>
      </c>
      <c r="C766" s="246" t="s">
        <v>229</v>
      </c>
      <c r="D766" s="246" t="s">
        <v>229</v>
      </c>
      <c r="E766" s="246" t="s">
        <v>229</v>
      </c>
      <c r="F766" s="246" t="s">
        <v>229</v>
      </c>
      <c r="G766" s="246" t="s">
        <v>227</v>
      </c>
      <c r="H766" s="246" t="s">
        <v>229</v>
      </c>
      <c r="I766" s="246" t="s">
        <v>229</v>
      </c>
      <c r="J766" s="246" t="s">
        <v>227</v>
      </c>
      <c r="K766" s="246" t="s">
        <v>229</v>
      </c>
      <c r="L766" s="246" t="s">
        <v>229</v>
      </c>
      <c r="M766" s="246" t="s">
        <v>229</v>
      </c>
      <c r="N766" s="246" t="s">
        <v>229</v>
      </c>
      <c r="O766" s="246" t="s">
        <v>227</v>
      </c>
      <c r="P766" s="246" t="s">
        <v>229</v>
      </c>
      <c r="Q766" s="246" t="s">
        <v>229</v>
      </c>
      <c r="R766" s="246" t="s">
        <v>227</v>
      </c>
      <c r="S766" s="246" t="s">
        <v>229</v>
      </c>
      <c r="T766" s="246" t="s">
        <v>229</v>
      </c>
      <c r="U766" s="246" t="s">
        <v>229</v>
      </c>
      <c r="V766" s="246" t="s">
        <v>229</v>
      </c>
      <c r="W766" s="246" t="s">
        <v>227</v>
      </c>
      <c r="X766" s="246" t="s">
        <v>227</v>
      </c>
      <c r="Y766" s="246" t="s">
        <v>227</v>
      </c>
      <c r="Z766" s="246" t="s">
        <v>229</v>
      </c>
      <c r="AA766" s="246" t="s">
        <v>227</v>
      </c>
      <c r="AB766" s="246" t="s">
        <v>229</v>
      </c>
      <c r="AC766" s="246" t="s">
        <v>229</v>
      </c>
      <c r="AD766" s="246" t="s">
        <v>229</v>
      </c>
      <c r="AE766" s="246" t="s">
        <v>229</v>
      </c>
      <c r="AF766" s="246" t="s">
        <v>229</v>
      </c>
      <c r="AG766" s="246" t="s">
        <v>229</v>
      </c>
      <c r="AH766" s="246" t="s">
        <v>229</v>
      </c>
      <c r="AI766" s="246" t="s">
        <v>229</v>
      </c>
      <c r="AJ766" s="246" t="s">
        <v>229</v>
      </c>
      <c r="AK766" s="246" t="s">
        <v>229</v>
      </c>
      <c r="AL766" s="246" t="s">
        <v>228</v>
      </c>
      <c r="AM766" s="246" t="s">
        <v>228</v>
      </c>
      <c r="AN766" s="246" t="s">
        <v>228</v>
      </c>
      <c r="AO766" s="246" t="s">
        <v>228</v>
      </c>
      <c r="AP766" s="246" t="s">
        <v>228</v>
      </c>
      <c r="AQ766" s="246"/>
      <c r="AR766" s="246"/>
      <c r="AS766" s="246"/>
      <c r="AT766" s="246"/>
      <c r="AU766" s="246"/>
      <c r="AV766" s="246"/>
      <c r="AW766" s="246"/>
      <c r="AX766" s="246"/>
      <c r="AY766" s="246"/>
      <c r="AZ766" s="246"/>
      <c r="BA766" s="246"/>
    </row>
    <row r="767" spans="1:53" x14ac:dyDescent="0.3">
      <c r="A767" s="246">
        <v>213984</v>
      </c>
      <c r="B767" s="246" t="s">
        <v>2163</v>
      </c>
      <c r="C767" s="246" t="s">
        <v>229</v>
      </c>
      <c r="D767" s="246" t="s">
        <v>229</v>
      </c>
      <c r="E767" s="246" t="s">
        <v>229</v>
      </c>
      <c r="F767" s="246" t="s">
        <v>229</v>
      </c>
      <c r="G767" s="246" t="s">
        <v>229</v>
      </c>
      <c r="H767" s="246" t="s">
        <v>229</v>
      </c>
      <c r="I767" s="246" t="s">
        <v>229</v>
      </c>
      <c r="J767" s="246" t="s">
        <v>227</v>
      </c>
      <c r="K767" s="246" t="s">
        <v>229</v>
      </c>
      <c r="L767" s="246" t="s">
        <v>229</v>
      </c>
      <c r="M767" s="246" t="s">
        <v>229</v>
      </c>
      <c r="N767" s="246" t="s">
        <v>227</v>
      </c>
      <c r="O767" s="246" t="s">
        <v>229</v>
      </c>
      <c r="P767" s="246" t="s">
        <v>229</v>
      </c>
      <c r="Q767" s="246" t="s">
        <v>229</v>
      </c>
      <c r="R767" s="246" t="s">
        <v>229</v>
      </c>
      <c r="S767" s="246" t="s">
        <v>229</v>
      </c>
      <c r="T767" s="246" t="s">
        <v>229</v>
      </c>
      <c r="U767" s="246" t="s">
        <v>229</v>
      </c>
      <c r="V767" s="246" t="s">
        <v>229</v>
      </c>
      <c r="W767" s="246" t="s">
        <v>227</v>
      </c>
      <c r="X767" s="246" t="s">
        <v>229</v>
      </c>
      <c r="Y767" s="246" t="s">
        <v>229</v>
      </c>
      <c r="Z767" s="246" t="s">
        <v>229</v>
      </c>
      <c r="AA767" s="246" t="s">
        <v>227</v>
      </c>
      <c r="AB767" s="246" t="s">
        <v>229</v>
      </c>
      <c r="AC767" s="246" t="s">
        <v>229</v>
      </c>
      <c r="AD767" s="246" t="s">
        <v>229</v>
      </c>
      <c r="AE767" s="246" t="s">
        <v>228</v>
      </c>
      <c r="AF767" s="246" t="s">
        <v>229</v>
      </c>
      <c r="AG767" s="246" t="s">
        <v>229</v>
      </c>
      <c r="AH767" s="246" t="s">
        <v>228</v>
      </c>
      <c r="AI767" s="246" t="s">
        <v>228</v>
      </c>
      <c r="AJ767" s="246" t="s">
        <v>229</v>
      </c>
      <c r="AK767" s="246" t="s">
        <v>228</v>
      </c>
      <c r="AL767" s="246" t="s">
        <v>228</v>
      </c>
      <c r="AM767" s="246" t="s">
        <v>228</v>
      </c>
      <c r="AN767" s="246" t="s">
        <v>228</v>
      </c>
      <c r="AO767" s="246" t="s">
        <v>228</v>
      </c>
      <c r="AP767" s="246" t="s">
        <v>228</v>
      </c>
      <c r="AQ767" s="246"/>
      <c r="AR767" s="246"/>
      <c r="AS767" s="246"/>
      <c r="AT767" s="246"/>
      <c r="AU767" s="246"/>
      <c r="AV767" s="246"/>
      <c r="AW767" s="246"/>
      <c r="AX767" s="246"/>
      <c r="AY767" s="246"/>
      <c r="AZ767" s="246"/>
      <c r="BA767" s="246"/>
    </row>
    <row r="768" spans="1:53" x14ac:dyDescent="0.3">
      <c r="A768" s="246">
        <v>213987</v>
      </c>
      <c r="B768" s="246" t="s">
        <v>2163</v>
      </c>
      <c r="C768" s="246" t="s">
        <v>229</v>
      </c>
      <c r="D768" s="246" t="s">
        <v>229</v>
      </c>
      <c r="E768" s="246" t="s">
        <v>229</v>
      </c>
      <c r="F768" s="246" t="s">
        <v>229</v>
      </c>
      <c r="G768" s="246" t="s">
        <v>229</v>
      </c>
      <c r="H768" s="246" t="s">
        <v>229</v>
      </c>
      <c r="I768" s="246" t="s">
        <v>229</v>
      </c>
      <c r="J768" s="246" t="s">
        <v>229</v>
      </c>
      <c r="K768" s="246" t="s">
        <v>229</v>
      </c>
      <c r="L768" s="246" t="s">
        <v>229</v>
      </c>
      <c r="M768" s="246" t="s">
        <v>229</v>
      </c>
      <c r="N768" s="246" t="s">
        <v>229</v>
      </c>
      <c r="O768" s="246" t="s">
        <v>229</v>
      </c>
      <c r="P768" s="246" t="s">
        <v>227</v>
      </c>
      <c r="Q768" s="246" t="s">
        <v>229</v>
      </c>
      <c r="R768" s="246" t="s">
        <v>229</v>
      </c>
      <c r="S768" s="246" t="s">
        <v>228</v>
      </c>
      <c r="T768" s="246" t="s">
        <v>229</v>
      </c>
      <c r="U768" s="246" t="s">
        <v>229</v>
      </c>
      <c r="V768" s="246" t="s">
        <v>229</v>
      </c>
      <c r="W768" s="246" t="s">
        <v>228</v>
      </c>
      <c r="X768" s="246" t="s">
        <v>229</v>
      </c>
      <c r="Y768" s="246" t="s">
        <v>229</v>
      </c>
      <c r="Z768" s="246" t="s">
        <v>227</v>
      </c>
      <c r="AA768" s="246" t="s">
        <v>227</v>
      </c>
      <c r="AB768" s="246" t="s">
        <v>229</v>
      </c>
      <c r="AC768" s="246" t="s">
        <v>229</v>
      </c>
      <c r="AD768" s="246" t="s">
        <v>227</v>
      </c>
      <c r="AE768" s="246" t="s">
        <v>229</v>
      </c>
      <c r="AF768" s="246" t="s">
        <v>229</v>
      </c>
      <c r="AG768" s="246" t="s">
        <v>228</v>
      </c>
      <c r="AH768" s="246" t="s">
        <v>227</v>
      </c>
      <c r="AI768" s="246" t="s">
        <v>227</v>
      </c>
      <c r="AJ768" s="246" t="s">
        <v>229</v>
      </c>
      <c r="AK768" s="246" t="s">
        <v>227</v>
      </c>
      <c r="AL768" s="246" t="s">
        <v>228</v>
      </c>
      <c r="AM768" s="246" t="s">
        <v>228</v>
      </c>
      <c r="AN768" s="246" t="s">
        <v>228</v>
      </c>
      <c r="AO768" s="246" t="s">
        <v>229</v>
      </c>
      <c r="AP768" s="246" t="s">
        <v>228</v>
      </c>
      <c r="AQ768" s="246"/>
      <c r="AR768" s="246"/>
      <c r="AS768" s="246"/>
      <c r="AT768" s="246"/>
      <c r="AU768" s="246"/>
      <c r="AV768" s="246"/>
      <c r="AW768" s="246"/>
      <c r="AX768" s="246"/>
      <c r="AY768" s="246"/>
      <c r="AZ768" s="246"/>
      <c r="BA768" s="246"/>
    </row>
    <row r="769" spans="1:53" x14ac:dyDescent="0.3">
      <c r="A769" s="246">
        <v>213990</v>
      </c>
      <c r="B769" s="246" t="s">
        <v>2163</v>
      </c>
      <c r="C769" s="246" t="s">
        <v>229</v>
      </c>
      <c r="D769" s="246" t="s">
        <v>227</v>
      </c>
      <c r="E769" s="246" t="s">
        <v>229</v>
      </c>
      <c r="F769" s="246" t="s">
        <v>229</v>
      </c>
      <c r="G769" s="246" t="s">
        <v>229</v>
      </c>
      <c r="H769" s="246" t="s">
        <v>229</v>
      </c>
      <c r="I769" s="246" t="s">
        <v>229</v>
      </c>
      <c r="J769" s="246" t="s">
        <v>229</v>
      </c>
      <c r="K769" s="246" t="s">
        <v>229</v>
      </c>
      <c r="L769" s="246" t="s">
        <v>229</v>
      </c>
      <c r="M769" s="246" t="s">
        <v>229</v>
      </c>
      <c r="N769" s="246" t="s">
        <v>229</v>
      </c>
      <c r="O769" s="246" t="s">
        <v>229</v>
      </c>
      <c r="P769" s="246" t="s">
        <v>229</v>
      </c>
      <c r="Q769" s="246" t="s">
        <v>229</v>
      </c>
      <c r="R769" s="246" t="s">
        <v>229</v>
      </c>
      <c r="S769" s="246" t="s">
        <v>229</v>
      </c>
      <c r="T769" s="246" t="s">
        <v>229</v>
      </c>
      <c r="U769" s="246" t="s">
        <v>229</v>
      </c>
      <c r="V769" s="246" t="s">
        <v>229</v>
      </c>
      <c r="W769" s="246" t="s">
        <v>227</v>
      </c>
      <c r="X769" s="246" t="s">
        <v>229</v>
      </c>
      <c r="Y769" s="246" t="s">
        <v>228</v>
      </c>
      <c r="Z769" s="246" t="s">
        <v>227</v>
      </c>
      <c r="AA769" s="246" t="s">
        <v>227</v>
      </c>
      <c r="AB769" s="246" t="s">
        <v>227</v>
      </c>
      <c r="AC769" s="246" t="s">
        <v>229</v>
      </c>
      <c r="AD769" s="246" t="s">
        <v>229</v>
      </c>
      <c r="AE769" s="246" t="s">
        <v>228</v>
      </c>
      <c r="AF769" s="246" t="s">
        <v>229</v>
      </c>
      <c r="AG769" s="246" t="s">
        <v>228</v>
      </c>
      <c r="AH769" s="246" t="s">
        <v>227</v>
      </c>
      <c r="AI769" s="246" t="s">
        <v>228</v>
      </c>
      <c r="AJ769" s="246" t="s">
        <v>228</v>
      </c>
      <c r="AK769" s="246" t="s">
        <v>228</v>
      </c>
      <c r="AL769" s="246" t="s">
        <v>228</v>
      </c>
      <c r="AM769" s="246" t="s">
        <v>228</v>
      </c>
      <c r="AN769" s="246" t="s">
        <v>228</v>
      </c>
      <c r="AO769" s="246" t="s">
        <v>229</v>
      </c>
      <c r="AP769" s="246" t="s">
        <v>228</v>
      </c>
      <c r="AQ769" s="246"/>
      <c r="AR769" s="246"/>
      <c r="AS769" s="246"/>
      <c r="AT769" s="246"/>
      <c r="AU769" s="246"/>
      <c r="AV769" s="246"/>
      <c r="AW769" s="246"/>
      <c r="AX769" s="246"/>
      <c r="AY769" s="246"/>
      <c r="AZ769" s="246"/>
      <c r="BA769" s="246"/>
    </row>
    <row r="770" spans="1:53" x14ac:dyDescent="0.3">
      <c r="A770" s="246">
        <v>213994</v>
      </c>
      <c r="B770" s="246" t="s">
        <v>2163</v>
      </c>
      <c r="C770" s="246" t="s">
        <v>229</v>
      </c>
      <c r="D770" s="246" t="s">
        <v>229</v>
      </c>
      <c r="E770" s="246" t="s">
        <v>227</v>
      </c>
      <c r="F770" s="246" t="s">
        <v>229</v>
      </c>
      <c r="G770" s="246" t="s">
        <v>227</v>
      </c>
      <c r="H770" s="246" t="s">
        <v>229</v>
      </c>
      <c r="I770" s="246" t="s">
        <v>229</v>
      </c>
      <c r="J770" s="246" t="s">
        <v>229</v>
      </c>
      <c r="K770" s="246" t="s">
        <v>229</v>
      </c>
      <c r="L770" s="246" t="s">
        <v>229</v>
      </c>
      <c r="M770" s="246" t="s">
        <v>227</v>
      </c>
      <c r="N770" s="246" t="s">
        <v>229</v>
      </c>
      <c r="O770" s="246" t="s">
        <v>229</v>
      </c>
      <c r="P770" s="246" t="s">
        <v>229</v>
      </c>
      <c r="Q770" s="246" t="s">
        <v>227</v>
      </c>
      <c r="R770" s="246" t="s">
        <v>227</v>
      </c>
      <c r="S770" s="246" t="s">
        <v>229</v>
      </c>
      <c r="T770" s="246" t="s">
        <v>229</v>
      </c>
      <c r="U770" s="246" t="s">
        <v>229</v>
      </c>
      <c r="V770" s="246" t="s">
        <v>229</v>
      </c>
      <c r="W770" s="246" t="s">
        <v>227</v>
      </c>
      <c r="X770" s="246" t="s">
        <v>229</v>
      </c>
      <c r="Y770" s="246" t="s">
        <v>229</v>
      </c>
      <c r="Z770" s="246" t="s">
        <v>229</v>
      </c>
      <c r="AA770" s="246" t="s">
        <v>227</v>
      </c>
      <c r="AB770" s="246" t="s">
        <v>229</v>
      </c>
      <c r="AC770" s="246" t="s">
        <v>229</v>
      </c>
      <c r="AD770" s="246" t="s">
        <v>229</v>
      </c>
      <c r="AE770" s="246" t="s">
        <v>229</v>
      </c>
      <c r="AF770" s="246" t="s">
        <v>229</v>
      </c>
      <c r="AG770" s="246" t="s">
        <v>229</v>
      </c>
      <c r="AH770" s="246" t="s">
        <v>229</v>
      </c>
      <c r="AI770" s="246" t="s">
        <v>229</v>
      </c>
      <c r="AJ770" s="246" t="s">
        <v>229</v>
      </c>
      <c r="AK770" s="246" t="s">
        <v>229</v>
      </c>
      <c r="AL770" s="246" t="s">
        <v>229</v>
      </c>
      <c r="AM770" s="246" t="s">
        <v>229</v>
      </c>
      <c r="AN770" s="246" t="s">
        <v>229</v>
      </c>
      <c r="AO770" s="246" t="s">
        <v>229</v>
      </c>
      <c r="AP770" s="246" t="s">
        <v>229</v>
      </c>
      <c r="AQ770" s="246"/>
      <c r="AR770" s="246"/>
      <c r="AS770" s="246"/>
      <c r="AT770" s="246"/>
      <c r="AU770" s="246"/>
      <c r="AV770" s="246"/>
      <c r="AW770" s="246"/>
      <c r="AX770" s="246"/>
      <c r="AY770" s="246"/>
      <c r="AZ770" s="246"/>
      <c r="BA770" s="246"/>
    </row>
    <row r="771" spans="1:53" x14ac:dyDescent="0.3">
      <c r="A771" s="246">
        <v>213996</v>
      </c>
      <c r="B771" s="246" t="s">
        <v>2163</v>
      </c>
      <c r="C771" s="246" t="s">
        <v>229</v>
      </c>
      <c r="D771" s="246" t="s">
        <v>229</v>
      </c>
      <c r="E771" s="246" t="s">
        <v>227</v>
      </c>
      <c r="F771" s="246" t="s">
        <v>227</v>
      </c>
      <c r="G771" s="246" t="s">
        <v>227</v>
      </c>
      <c r="H771" s="246" t="s">
        <v>229</v>
      </c>
      <c r="I771" s="246" t="s">
        <v>229</v>
      </c>
      <c r="J771" s="246" t="s">
        <v>229</v>
      </c>
      <c r="K771" s="246" t="s">
        <v>229</v>
      </c>
      <c r="L771" s="246" t="s">
        <v>229</v>
      </c>
      <c r="M771" s="246" t="s">
        <v>227</v>
      </c>
      <c r="N771" s="246" t="s">
        <v>229</v>
      </c>
      <c r="O771" s="246" t="s">
        <v>229</v>
      </c>
      <c r="P771" s="246" t="s">
        <v>229</v>
      </c>
      <c r="Q771" s="246" t="s">
        <v>229</v>
      </c>
      <c r="R771" s="246" t="s">
        <v>229</v>
      </c>
      <c r="S771" s="246" t="s">
        <v>229</v>
      </c>
      <c r="T771" s="246" t="s">
        <v>229</v>
      </c>
      <c r="U771" s="246" t="s">
        <v>229</v>
      </c>
      <c r="V771" s="246" t="s">
        <v>229</v>
      </c>
      <c r="W771" s="246" t="s">
        <v>227</v>
      </c>
      <c r="X771" s="246" t="s">
        <v>229</v>
      </c>
      <c r="Y771" s="246" t="s">
        <v>229</v>
      </c>
      <c r="Z771" s="246" t="s">
        <v>229</v>
      </c>
      <c r="AA771" s="246" t="s">
        <v>227</v>
      </c>
      <c r="AB771" s="246" t="s">
        <v>227</v>
      </c>
      <c r="AC771" s="246" t="s">
        <v>229</v>
      </c>
      <c r="AD771" s="246" t="s">
        <v>227</v>
      </c>
      <c r="AE771" s="246" t="s">
        <v>227</v>
      </c>
      <c r="AF771" s="246" t="s">
        <v>229</v>
      </c>
      <c r="AG771" s="246" t="s">
        <v>229</v>
      </c>
      <c r="AH771" s="246" t="s">
        <v>229</v>
      </c>
      <c r="AI771" s="246" t="s">
        <v>229</v>
      </c>
      <c r="AJ771" s="246" t="s">
        <v>229</v>
      </c>
      <c r="AK771" s="246" t="s">
        <v>229</v>
      </c>
      <c r="AL771" s="246" t="s">
        <v>228</v>
      </c>
      <c r="AM771" s="246" t="s">
        <v>228</v>
      </c>
      <c r="AN771" s="246" t="s">
        <v>228</v>
      </c>
      <c r="AO771" s="246" t="s">
        <v>228</v>
      </c>
      <c r="AP771" s="246" t="s">
        <v>228</v>
      </c>
      <c r="AQ771" s="246"/>
      <c r="AR771" s="246"/>
      <c r="AS771" s="246"/>
      <c r="AT771" s="246"/>
      <c r="AU771" s="246"/>
      <c r="AV771" s="246"/>
      <c r="AW771" s="246"/>
      <c r="AX771" s="246"/>
      <c r="AY771" s="246"/>
      <c r="AZ771" s="246"/>
      <c r="BA771" s="246"/>
    </row>
    <row r="772" spans="1:53" x14ac:dyDescent="0.3">
      <c r="A772" s="246">
        <v>214017</v>
      </c>
      <c r="B772" s="246" t="s">
        <v>2163</v>
      </c>
      <c r="C772" s="246" t="s">
        <v>229</v>
      </c>
      <c r="D772" s="246" t="s">
        <v>229</v>
      </c>
      <c r="E772" s="246" t="s">
        <v>229</v>
      </c>
      <c r="F772" s="246" t="s">
        <v>229</v>
      </c>
      <c r="G772" s="246" t="s">
        <v>229</v>
      </c>
      <c r="H772" s="246" t="s">
        <v>229</v>
      </c>
      <c r="I772" s="246" t="s">
        <v>229</v>
      </c>
      <c r="J772" s="246" t="s">
        <v>229</v>
      </c>
      <c r="K772" s="246" t="s">
        <v>229</v>
      </c>
      <c r="L772" s="246" t="s">
        <v>229</v>
      </c>
      <c r="M772" s="246" t="s">
        <v>229</v>
      </c>
      <c r="N772" s="246" t="s">
        <v>229</v>
      </c>
      <c r="O772" s="246" t="s">
        <v>229</v>
      </c>
      <c r="P772" s="246" t="s">
        <v>229</v>
      </c>
      <c r="Q772" s="246" t="s">
        <v>229</v>
      </c>
      <c r="R772" s="246" t="s">
        <v>229</v>
      </c>
      <c r="S772" s="246" t="s">
        <v>229</v>
      </c>
      <c r="T772" s="246" t="s">
        <v>229</v>
      </c>
      <c r="U772" s="246" t="s">
        <v>229</v>
      </c>
      <c r="V772" s="246" t="s">
        <v>229</v>
      </c>
      <c r="W772" s="246" t="s">
        <v>229</v>
      </c>
      <c r="X772" s="246" t="s">
        <v>229</v>
      </c>
      <c r="Y772" s="246" t="s">
        <v>229</v>
      </c>
      <c r="Z772" s="246" t="s">
        <v>227</v>
      </c>
      <c r="AA772" s="246" t="s">
        <v>227</v>
      </c>
      <c r="AB772" s="246" t="s">
        <v>228</v>
      </c>
      <c r="AC772" s="246" t="s">
        <v>229</v>
      </c>
      <c r="AD772" s="246" t="s">
        <v>229</v>
      </c>
      <c r="AE772" s="246" t="s">
        <v>228</v>
      </c>
      <c r="AF772" s="246" t="s">
        <v>229</v>
      </c>
      <c r="AG772" s="246" t="s">
        <v>229</v>
      </c>
      <c r="AH772" s="246" t="s">
        <v>229</v>
      </c>
      <c r="AI772" s="246" t="s">
        <v>229</v>
      </c>
      <c r="AJ772" s="246" t="s">
        <v>227</v>
      </c>
      <c r="AK772" s="246" t="s">
        <v>227</v>
      </c>
      <c r="AL772" s="246" t="s">
        <v>229</v>
      </c>
      <c r="AM772" s="246" t="s">
        <v>228</v>
      </c>
      <c r="AN772" s="246" t="s">
        <v>229</v>
      </c>
      <c r="AO772" s="246" t="s">
        <v>229</v>
      </c>
      <c r="AP772" s="246" t="s">
        <v>229</v>
      </c>
      <c r="AQ772" s="246"/>
      <c r="AR772" s="246"/>
      <c r="AS772" s="246"/>
      <c r="AT772" s="246"/>
      <c r="AU772" s="246"/>
      <c r="AV772" s="246"/>
      <c r="AW772" s="246"/>
      <c r="AX772" s="246"/>
      <c r="AY772" s="246"/>
      <c r="AZ772" s="246"/>
      <c r="BA772" s="246"/>
    </row>
    <row r="773" spans="1:53" x14ac:dyDescent="0.3">
      <c r="A773" s="246">
        <v>214027</v>
      </c>
      <c r="B773" s="246" t="s">
        <v>2163</v>
      </c>
      <c r="C773" s="246" t="s">
        <v>229</v>
      </c>
      <c r="D773" s="246" t="s">
        <v>227</v>
      </c>
      <c r="E773" s="246" t="s">
        <v>227</v>
      </c>
      <c r="F773" s="246" t="s">
        <v>227</v>
      </c>
      <c r="G773" s="246" t="s">
        <v>229</v>
      </c>
      <c r="H773" s="246" t="s">
        <v>229</v>
      </c>
      <c r="I773" s="246" t="s">
        <v>229</v>
      </c>
      <c r="J773" s="246" t="s">
        <v>229</v>
      </c>
      <c r="K773" s="246" t="s">
        <v>229</v>
      </c>
      <c r="L773" s="246" t="s">
        <v>229</v>
      </c>
      <c r="M773" s="246" t="s">
        <v>229</v>
      </c>
      <c r="N773" s="246" t="s">
        <v>227</v>
      </c>
      <c r="O773" s="246" t="s">
        <v>227</v>
      </c>
      <c r="P773" s="246" t="s">
        <v>229</v>
      </c>
      <c r="Q773" s="246" t="s">
        <v>227</v>
      </c>
      <c r="R773" s="246" t="s">
        <v>229</v>
      </c>
      <c r="S773" s="246" t="s">
        <v>229</v>
      </c>
      <c r="T773" s="246" t="s">
        <v>229</v>
      </c>
      <c r="U773" s="246" t="s">
        <v>229</v>
      </c>
      <c r="V773" s="246" t="s">
        <v>227</v>
      </c>
      <c r="W773" s="246" t="s">
        <v>227</v>
      </c>
      <c r="X773" s="246" t="s">
        <v>229</v>
      </c>
      <c r="Y773" s="246" t="s">
        <v>227</v>
      </c>
      <c r="Z773" s="246" t="s">
        <v>227</v>
      </c>
      <c r="AA773" s="246" t="s">
        <v>227</v>
      </c>
      <c r="AB773" s="246" t="s">
        <v>227</v>
      </c>
      <c r="AC773" s="246" t="s">
        <v>229</v>
      </c>
      <c r="AD773" s="246" t="s">
        <v>229</v>
      </c>
      <c r="AE773" s="246" t="s">
        <v>227</v>
      </c>
      <c r="AF773" s="246" t="s">
        <v>229</v>
      </c>
      <c r="AG773" s="246" t="s">
        <v>229</v>
      </c>
      <c r="AH773" s="246" t="s">
        <v>229</v>
      </c>
      <c r="AI773" s="246" t="s">
        <v>229</v>
      </c>
      <c r="AJ773" s="246" t="s">
        <v>229</v>
      </c>
      <c r="AK773" s="246" t="s">
        <v>229</v>
      </c>
      <c r="AL773" s="246" t="s">
        <v>228</v>
      </c>
      <c r="AM773" s="246" t="s">
        <v>228</v>
      </c>
      <c r="AN773" s="246" t="s">
        <v>228</v>
      </c>
      <c r="AO773" s="246" t="s">
        <v>228</v>
      </c>
      <c r="AP773" s="246" t="s">
        <v>228</v>
      </c>
      <c r="AQ773" s="246"/>
      <c r="AR773" s="246"/>
      <c r="AS773" s="246"/>
      <c r="AT773" s="246"/>
      <c r="AU773" s="246"/>
      <c r="AV773" s="246"/>
      <c r="AW773" s="246"/>
      <c r="AX773" s="246"/>
      <c r="AY773" s="246"/>
      <c r="AZ773" s="246"/>
      <c r="BA773" s="246"/>
    </row>
    <row r="774" spans="1:53" x14ac:dyDescent="0.3">
      <c r="A774" s="246">
        <v>214031</v>
      </c>
      <c r="B774" s="246" t="s">
        <v>2163</v>
      </c>
      <c r="C774" s="246" t="s">
        <v>229</v>
      </c>
      <c r="D774" s="246" t="s">
        <v>229</v>
      </c>
      <c r="E774" s="246" t="s">
        <v>229</v>
      </c>
      <c r="F774" s="246" t="s">
        <v>229</v>
      </c>
      <c r="G774" s="246" t="s">
        <v>229</v>
      </c>
      <c r="H774" s="246" t="s">
        <v>229</v>
      </c>
      <c r="I774" s="246" t="s">
        <v>229</v>
      </c>
      <c r="J774" s="246" t="s">
        <v>227</v>
      </c>
      <c r="K774" s="246" t="s">
        <v>229</v>
      </c>
      <c r="L774" s="246" t="s">
        <v>229</v>
      </c>
      <c r="M774" s="246" t="s">
        <v>229</v>
      </c>
      <c r="N774" s="246" t="s">
        <v>229</v>
      </c>
      <c r="O774" s="246" t="s">
        <v>227</v>
      </c>
      <c r="P774" s="246" t="s">
        <v>227</v>
      </c>
      <c r="Q774" s="246" t="s">
        <v>229</v>
      </c>
      <c r="R774" s="246" t="s">
        <v>229</v>
      </c>
      <c r="S774" s="246" t="s">
        <v>229</v>
      </c>
      <c r="T774" s="246" t="s">
        <v>229</v>
      </c>
      <c r="U774" s="246" t="s">
        <v>229</v>
      </c>
      <c r="V774" s="246" t="s">
        <v>229</v>
      </c>
      <c r="W774" s="246" t="s">
        <v>227</v>
      </c>
      <c r="X774" s="246" t="s">
        <v>229</v>
      </c>
      <c r="Y774" s="246" t="s">
        <v>229</v>
      </c>
      <c r="Z774" s="246" t="s">
        <v>227</v>
      </c>
      <c r="AA774" s="246" t="s">
        <v>229</v>
      </c>
      <c r="AB774" s="246" t="s">
        <v>229</v>
      </c>
      <c r="AC774" s="246" t="s">
        <v>229</v>
      </c>
      <c r="AD774" s="246" t="s">
        <v>227</v>
      </c>
      <c r="AE774" s="246" t="s">
        <v>227</v>
      </c>
      <c r="AF774" s="246" t="s">
        <v>229</v>
      </c>
      <c r="AG774" s="246" t="s">
        <v>229</v>
      </c>
      <c r="AH774" s="246" t="s">
        <v>229</v>
      </c>
      <c r="AI774" s="246" t="s">
        <v>229</v>
      </c>
      <c r="AJ774" s="246" t="s">
        <v>227</v>
      </c>
      <c r="AK774" s="246" t="s">
        <v>227</v>
      </c>
      <c r="AL774" s="246" t="s">
        <v>229</v>
      </c>
      <c r="AM774" s="246" t="s">
        <v>229</v>
      </c>
      <c r="AN774" s="246" t="s">
        <v>228</v>
      </c>
      <c r="AO774" s="246" t="s">
        <v>229</v>
      </c>
      <c r="AP774" s="246" t="s">
        <v>229</v>
      </c>
      <c r="AQ774" s="246"/>
      <c r="AR774" s="246"/>
      <c r="AS774" s="246"/>
      <c r="AT774" s="246"/>
      <c r="AU774" s="246"/>
      <c r="AV774" s="246"/>
      <c r="AW774" s="246"/>
      <c r="AX774" s="246"/>
      <c r="AY774" s="246"/>
      <c r="AZ774" s="246"/>
      <c r="BA774" s="246"/>
    </row>
    <row r="775" spans="1:53" x14ac:dyDescent="0.3">
      <c r="A775" s="246">
        <v>214034</v>
      </c>
      <c r="B775" s="246" t="s">
        <v>2163</v>
      </c>
      <c r="C775" s="246" t="s">
        <v>229</v>
      </c>
      <c r="D775" s="246" t="s">
        <v>229</v>
      </c>
      <c r="E775" s="246" t="s">
        <v>229</v>
      </c>
      <c r="F775" s="246" t="s">
        <v>229</v>
      </c>
      <c r="G775" s="246" t="s">
        <v>229</v>
      </c>
      <c r="H775" s="246" t="s">
        <v>229</v>
      </c>
      <c r="I775" s="246" t="s">
        <v>229</v>
      </c>
      <c r="J775" s="246" t="s">
        <v>229</v>
      </c>
      <c r="K775" s="246" t="s">
        <v>229</v>
      </c>
      <c r="L775" s="246" t="s">
        <v>229</v>
      </c>
      <c r="M775" s="246" t="s">
        <v>227</v>
      </c>
      <c r="N775" s="246" t="s">
        <v>229</v>
      </c>
      <c r="O775" s="246" t="s">
        <v>229</v>
      </c>
      <c r="P775" s="246" t="s">
        <v>229</v>
      </c>
      <c r="Q775" s="246" t="s">
        <v>229</v>
      </c>
      <c r="R775" s="246" t="s">
        <v>229</v>
      </c>
      <c r="S775" s="246" t="s">
        <v>229</v>
      </c>
      <c r="T775" s="246" t="s">
        <v>229</v>
      </c>
      <c r="U775" s="246" t="s">
        <v>229</v>
      </c>
      <c r="V775" s="246" t="s">
        <v>229</v>
      </c>
      <c r="W775" s="246" t="s">
        <v>228</v>
      </c>
      <c r="X775" s="246" t="s">
        <v>229</v>
      </c>
      <c r="Y775" s="246" t="s">
        <v>229</v>
      </c>
      <c r="Z775" s="246" t="s">
        <v>229</v>
      </c>
      <c r="AA775" s="246" t="s">
        <v>229</v>
      </c>
      <c r="AB775" s="246" t="s">
        <v>229</v>
      </c>
      <c r="AC775" s="246" t="s">
        <v>229</v>
      </c>
      <c r="AD775" s="246" t="s">
        <v>229</v>
      </c>
      <c r="AE775" s="246" t="s">
        <v>229</v>
      </c>
      <c r="AF775" s="246" t="s">
        <v>227</v>
      </c>
      <c r="AG775" s="246" t="s">
        <v>229</v>
      </c>
      <c r="AH775" s="246" t="s">
        <v>229</v>
      </c>
      <c r="AI775" s="246" t="s">
        <v>229</v>
      </c>
      <c r="AJ775" s="246" t="s">
        <v>229</v>
      </c>
      <c r="AK775" s="246" t="s">
        <v>229</v>
      </c>
      <c r="AL775" s="246" t="s">
        <v>229</v>
      </c>
      <c r="AM775" s="246" t="s">
        <v>229</v>
      </c>
      <c r="AN775" s="246" t="s">
        <v>229</v>
      </c>
      <c r="AO775" s="246" t="s">
        <v>229</v>
      </c>
      <c r="AP775" s="246" t="s">
        <v>229</v>
      </c>
      <c r="AQ775" s="246"/>
      <c r="AR775" s="246"/>
      <c r="AS775" s="246"/>
      <c r="AT775" s="246"/>
      <c r="AU775" s="246"/>
      <c r="AV775" s="246"/>
      <c r="AW775" s="246"/>
      <c r="AX775" s="246"/>
      <c r="AY775" s="246"/>
      <c r="AZ775" s="246"/>
      <c r="BA775" s="246"/>
    </row>
    <row r="776" spans="1:53" x14ac:dyDescent="0.3">
      <c r="A776" s="246">
        <v>214035</v>
      </c>
      <c r="B776" s="246" t="s">
        <v>2163</v>
      </c>
      <c r="C776" s="246" t="s">
        <v>228</v>
      </c>
      <c r="D776" s="246" t="s">
        <v>229</v>
      </c>
      <c r="E776" s="246" t="s">
        <v>229</v>
      </c>
      <c r="F776" s="246" t="s">
        <v>229</v>
      </c>
      <c r="G776" s="246" t="s">
        <v>229</v>
      </c>
      <c r="H776" s="246" t="s">
        <v>229</v>
      </c>
      <c r="I776" s="246" t="s">
        <v>229</v>
      </c>
      <c r="J776" s="246" t="s">
        <v>229</v>
      </c>
      <c r="K776" s="246" t="s">
        <v>229</v>
      </c>
      <c r="L776" s="246" t="s">
        <v>229</v>
      </c>
      <c r="M776" s="246" t="s">
        <v>229</v>
      </c>
      <c r="N776" s="246" t="s">
        <v>229</v>
      </c>
      <c r="O776" s="246" t="s">
        <v>229</v>
      </c>
      <c r="P776" s="246" t="s">
        <v>229</v>
      </c>
      <c r="Q776" s="246" t="s">
        <v>229</v>
      </c>
      <c r="R776" s="246" t="s">
        <v>229</v>
      </c>
      <c r="S776" s="246" t="s">
        <v>227</v>
      </c>
      <c r="T776" s="246" t="s">
        <v>229</v>
      </c>
      <c r="U776" s="246" t="s">
        <v>229</v>
      </c>
      <c r="V776" s="246" t="s">
        <v>229</v>
      </c>
      <c r="W776" s="246" t="s">
        <v>229</v>
      </c>
      <c r="X776" s="246" t="s">
        <v>229</v>
      </c>
      <c r="Y776" s="246" t="s">
        <v>228</v>
      </c>
      <c r="Z776" s="246" t="s">
        <v>229</v>
      </c>
      <c r="AA776" s="246" t="s">
        <v>229</v>
      </c>
      <c r="AB776" s="246" t="s">
        <v>229</v>
      </c>
      <c r="AC776" s="246" t="s">
        <v>229</v>
      </c>
      <c r="AD776" s="246" t="s">
        <v>229</v>
      </c>
      <c r="AE776" s="246" t="s">
        <v>228</v>
      </c>
      <c r="AF776" s="246" t="s">
        <v>229</v>
      </c>
      <c r="AG776" s="246" t="s">
        <v>229</v>
      </c>
      <c r="AH776" s="246" t="s">
        <v>229</v>
      </c>
      <c r="AI776" s="246" t="s">
        <v>229</v>
      </c>
      <c r="AJ776" s="246" t="s">
        <v>229</v>
      </c>
      <c r="AK776" s="246" t="s">
        <v>229</v>
      </c>
      <c r="AL776" s="246" t="s">
        <v>229</v>
      </c>
      <c r="AM776" s="246" t="s">
        <v>229</v>
      </c>
      <c r="AN776" s="246" t="s">
        <v>229</v>
      </c>
      <c r="AO776" s="246" t="s">
        <v>229</v>
      </c>
      <c r="AP776" s="246" t="s">
        <v>229</v>
      </c>
      <c r="AQ776" s="246"/>
      <c r="AR776" s="246"/>
      <c r="AS776" s="246"/>
      <c r="AT776" s="246"/>
      <c r="AU776" s="246"/>
      <c r="AV776" s="246"/>
      <c r="AW776" s="246"/>
      <c r="AX776" s="246"/>
      <c r="AY776" s="246"/>
      <c r="AZ776" s="246"/>
      <c r="BA776" s="246"/>
    </row>
    <row r="777" spans="1:53" x14ac:dyDescent="0.3">
      <c r="A777" s="246">
        <v>214060</v>
      </c>
      <c r="B777" s="246" t="s">
        <v>2163</v>
      </c>
      <c r="C777" s="246" t="s">
        <v>229</v>
      </c>
      <c r="D777" s="246" t="s">
        <v>229</v>
      </c>
      <c r="E777" s="246" t="s">
        <v>229</v>
      </c>
      <c r="F777" s="246" t="s">
        <v>229</v>
      </c>
      <c r="G777" s="246" t="s">
        <v>229</v>
      </c>
      <c r="H777" s="246" t="s">
        <v>229</v>
      </c>
      <c r="I777" s="246" t="s">
        <v>229</v>
      </c>
      <c r="J777" s="246" t="s">
        <v>229</v>
      </c>
      <c r="K777" s="246" t="s">
        <v>229</v>
      </c>
      <c r="L777" s="246" t="s">
        <v>229</v>
      </c>
      <c r="M777" s="246" t="s">
        <v>229</v>
      </c>
      <c r="N777" s="246" t="s">
        <v>229</v>
      </c>
      <c r="O777" s="246" t="s">
        <v>229</v>
      </c>
      <c r="P777" s="246" t="s">
        <v>229</v>
      </c>
      <c r="Q777" s="246" t="s">
        <v>228</v>
      </c>
      <c r="R777" s="246" t="s">
        <v>229</v>
      </c>
      <c r="S777" s="246" t="s">
        <v>229</v>
      </c>
      <c r="T777" s="246" t="s">
        <v>229</v>
      </c>
      <c r="U777" s="246" t="s">
        <v>229</v>
      </c>
      <c r="V777" s="246" t="s">
        <v>229</v>
      </c>
      <c r="W777" s="246" t="s">
        <v>229</v>
      </c>
      <c r="X777" s="246" t="s">
        <v>229</v>
      </c>
      <c r="Y777" s="246" t="s">
        <v>229</v>
      </c>
      <c r="Z777" s="246" t="s">
        <v>229</v>
      </c>
      <c r="AA777" s="246" t="s">
        <v>229</v>
      </c>
      <c r="AB777" s="246" t="s">
        <v>229</v>
      </c>
      <c r="AC777" s="246" t="s">
        <v>229</v>
      </c>
      <c r="AD777" s="246" t="s">
        <v>229</v>
      </c>
      <c r="AE777" s="246" t="s">
        <v>229</v>
      </c>
      <c r="AF777" s="246" t="s">
        <v>229</v>
      </c>
      <c r="AG777" s="246" t="s">
        <v>229</v>
      </c>
      <c r="AH777" s="246" t="s">
        <v>229</v>
      </c>
      <c r="AI777" s="246" t="s">
        <v>229</v>
      </c>
      <c r="AJ777" s="246" t="s">
        <v>229</v>
      </c>
      <c r="AK777" s="246" t="s">
        <v>229</v>
      </c>
      <c r="AL777" s="246" t="s">
        <v>229</v>
      </c>
      <c r="AM777" s="246" t="s">
        <v>229</v>
      </c>
      <c r="AN777" s="246" t="s">
        <v>229</v>
      </c>
      <c r="AO777" s="246" t="s">
        <v>229</v>
      </c>
      <c r="AP777" s="246" t="s">
        <v>229</v>
      </c>
      <c r="AQ777" s="246"/>
      <c r="AR777" s="246"/>
      <c r="AS777" s="246"/>
      <c r="AT777" s="246"/>
      <c r="AU777" s="246"/>
      <c r="AV777" s="246"/>
      <c r="AW777" s="246"/>
      <c r="AX777" s="246"/>
      <c r="AY777" s="246"/>
      <c r="AZ777" s="246"/>
      <c r="BA777" s="246"/>
    </row>
    <row r="778" spans="1:53" x14ac:dyDescent="0.3">
      <c r="A778" s="246">
        <v>214074</v>
      </c>
      <c r="B778" s="246" t="s">
        <v>2163</v>
      </c>
      <c r="C778" s="246" t="s">
        <v>229</v>
      </c>
      <c r="D778" s="246" t="s">
        <v>229</v>
      </c>
      <c r="E778" s="246" t="s">
        <v>227</v>
      </c>
      <c r="F778" s="246" t="s">
        <v>229</v>
      </c>
      <c r="G778" s="246" t="s">
        <v>227</v>
      </c>
      <c r="H778" s="246" t="s">
        <v>229</v>
      </c>
      <c r="I778" s="246" t="s">
        <v>229</v>
      </c>
      <c r="J778" s="246" t="s">
        <v>229</v>
      </c>
      <c r="K778" s="246" t="s">
        <v>227</v>
      </c>
      <c r="L778" s="246" t="s">
        <v>229</v>
      </c>
      <c r="M778" s="246" t="s">
        <v>229</v>
      </c>
      <c r="N778" s="246" t="s">
        <v>229</v>
      </c>
      <c r="O778" s="246" t="s">
        <v>227</v>
      </c>
      <c r="P778" s="246" t="s">
        <v>229</v>
      </c>
      <c r="Q778" s="246" t="s">
        <v>229</v>
      </c>
      <c r="R778" s="246" t="s">
        <v>227</v>
      </c>
      <c r="S778" s="246" t="s">
        <v>227</v>
      </c>
      <c r="T778" s="246" t="s">
        <v>229</v>
      </c>
      <c r="U778" s="246" t="s">
        <v>229</v>
      </c>
      <c r="V778" s="246" t="s">
        <v>229</v>
      </c>
      <c r="W778" s="246" t="s">
        <v>227</v>
      </c>
      <c r="X778" s="246" t="s">
        <v>229</v>
      </c>
      <c r="Y778" s="246" t="s">
        <v>229</v>
      </c>
      <c r="Z778" s="246" t="s">
        <v>227</v>
      </c>
      <c r="AA778" s="246" t="s">
        <v>227</v>
      </c>
      <c r="AB778" s="246" t="s">
        <v>227</v>
      </c>
      <c r="AC778" s="246" t="s">
        <v>229</v>
      </c>
      <c r="AD778" s="246" t="s">
        <v>229</v>
      </c>
      <c r="AE778" s="246" t="s">
        <v>227</v>
      </c>
      <c r="AF778" s="246" t="s">
        <v>227</v>
      </c>
      <c r="AG778" s="246" t="s">
        <v>229</v>
      </c>
      <c r="AH778" s="246" t="s">
        <v>227</v>
      </c>
      <c r="AI778" s="246" t="s">
        <v>229</v>
      </c>
      <c r="AJ778" s="246" t="s">
        <v>229</v>
      </c>
      <c r="AK778" s="246" t="s">
        <v>227</v>
      </c>
      <c r="AL778" s="246" t="s">
        <v>229</v>
      </c>
      <c r="AM778" s="246" t="s">
        <v>229</v>
      </c>
      <c r="AN778" s="246" t="s">
        <v>229</v>
      </c>
      <c r="AO778" s="246" t="s">
        <v>229</v>
      </c>
      <c r="AP778" s="246" t="s">
        <v>229</v>
      </c>
      <c r="AQ778" s="246"/>
      <c r="AR778" s="246"/>
      <c r="AS778" s="246"/>
      <c r="AT778" s="246"/>
      <c r="AU778" s="246"/>
      <c r="AV778" s="246"/>
      <c r="AW778" s="246"/>
      <c r="AX778" s="246"/>
      <c r="AY778" s="246"/>
      <c r="AZ778" s="246"/>
      <c r="BA778" s="246"/>
    </row>
    <row r="779" spans="1:53" x14ac:dyDescent="0.3">
      <c r="A779" s="246">
        <v>214075</v>
      </c>
      <c r="B779" s="246" t="s">
        <v>2163</v>
      </c>
      <c r="C779" s="246" t="s">
        <v>229</v>
      </c>
      <c r="D779" s="246" t="s">
        <v>229</v>
      </c>
      <c r="E779" s="246" t="s">
        <v>229</v>
      </c>
      <c r="F779" s="246" t="s">
        <v>229</v>
      </c>
      <c r="G779" s="246" t="s">
        <v>227</v>
      </c>
      <c r="H779" s="246" t="s">
        <v>229</v>
      </c>
      <c r="I779" s="246" t="s">
        <v>229</v>
      </c>
      <c r="J779" s="246" t="s">
        <v>229</v>
      </c>
      <c r="K779" s="246" t="s">
        <v>229</v>
      </c>
      <c r="L779" s="246" t="s">
        <v>229</v>
      </c>
      <c r="M779" s="246" t="s">
        <v>227</v>
      </c>
      <c r="N779" s="246" t="s">
        <v>229</v>
      </c>
      <c r="O779" s="246" t="s">
        <v>229</v>
      </c>
      <c r="P779" s="246" t="s">
        <v>229</v>
      </c>
      <c r="Q779" s="246" t="s">
        <v>229</v>
      </c>
      <c r="R779" s="246" t="s">
        <v>229</v>
      </c>
      <c r="S779" s="246" t="s">
        <v>229</v>
      </c>
      <c r="T779" s="246" t="s">
        <v>229</v>
      </c>
      <c r="U779" s="246" t="s">
        <v>229</v>
      </c>
      <c r="V779" s="246" t="s">
        <v>229</v>
      </c>
      <c r="W779" s="246" t="s">
        <v>229</v>
      </c>
      <c r="X779" s="246" t="s">
        <v>229</v>
      </c>
      <c r="Y779" s="246" t="s">
        <v>227</v>
      </c>
      <c r="Z779" s="246" t="s">
        <v>229</v>
      </c>
      <c r="AA779" s="246" t="s">
        <v>229</v>
      </c>
      <c r="AB779" s="246" t="s">
        <v>229</v>
      </c>
      <c r="AC779" s="246" t="s">
        <v>229</v>
      </c>
      <c r="AD779" s="246" t="s">
        <v>229</v>
      </c>
      <c r="AE779" s="246" t="s">
        <v>227</v>
      </c>
      <c r="AF779" s="246" t="s">
        <v>227</v>
      </c>
      <c r="AG779" s="246" t="s">
        <v>229</v>
      </c>
      <c r="AH779" s="246" t="s">
        <v>229</v>
      </c>
      <c r="AI779" s="246" t="s">
        <v>229</v>
      </c>
      <c r="AJ779" s="246" t="s">
        <v>229</v>
      </c>
      <c r="AK779" s="246" t="s">
        <v>229</v>
      </c>
      <c r="AL779" s="246" t="s">
        <v>228</v>
      </c>
      <c r="AM779" s="246" t="s">
        <v>228</v>
      </c>
      <c r="AN779" s="246" t="s">
        <v>228</v>
      </c>
      <c r="AO779" s="246" t="s">
        <v>228</v>
      </c>
      <c r="AP779" s="246" t="s">
        <v>228</v>
      </c>
      <c r="AQ779" s="246"/>
      <c r="AR779" s="246"/>
      <c r="AS779" s="246"/>
      <c r="AT779" s="246"/>
      <c r="AU779" s="246"/>
      <c r="AV779" s="246"/>
      <c r="AW779" s="246"/>
      <c r="AX779" s="246"/>
      <c r="AY779" s="246"/>
      <c r="AZ779" s="246"/>
      <c r="BA779" s="246"/>
    </row>
    <row r="780" spans="1:53" x14ac:dyDescent="0.3">
      <c r="A780" s="246">
        <v>214095</v>
      </c>
      <c r="B780" s="246" t="s">
        <v>2163</v>
      </c>
      <c r="C780" s="246" t="s">
        <v>229</v>
      </c>
      <c r="D780" s="246" t="s">
        <v>229</v>
      </c>
      <c r="E780" s="246" t="s">
        <v>229</v>
      </c>
      <c r="F780" s="246" t="s">
        <v>228</v>
      </c>
      <c r="G780" s="246" t="s">
        <v>228</v>
      </c>
      <c r="H780" s="246" t="s">
        <v>229</v>
      </c>
      <c r="I780" s="246" t="s">
        <v>229</v>
      </c>
      <c r="J780" s="246" t="s">
        <v>229</v>
      </c>
      <c r="K780" s="246" t="s">
        <v>229</v>
      </c>
      <c r="L780" s="246" t="s">
        <v>229</v>
      </c>
      <c r="M780" s="246" t="s">
        <v>229</v>
      </c>
      <c r="N780" s="246" t="s">
        <v>227</v>
      </c>
      <c r="O780" s="246" t="s">
        <v>229</v>
      </c>
      <c r="P780" s="246" t="s">
        <v>229</v>
      </c>
      <c r="Q780" s="246" t="s">
        <v>229</v>
      </c>
      <c r="R780" s="246" t="s">
        <v>227</v>
      </c>
      <c r="S780" s="246" t="s">
        <v>229</v>
      </c>
      <c r="T780" s="246" t="s">
        <v>229</v>
      </c>
      <c r="U780" s="246" t="s">
        <v>229</v>
      </c>
      <c r="V780" s="246" t="s">
        <v>229</v>
      </c>
      <c r="W780" s="246" t="s">
        <v>229</v>
      </c>
      <c r="X780" s="246" t="s">
        <v>229</v>
      </c>
      <c r="Y780" s="246" t="s">
        <v>229</v>
      </c>
      <c r="Z780" s="246" t="s">
        <v>229</v>
      </c>
      <c r="AA780" s="246" t="s">
        <v>227</v>
      </c>
      <c r="AB780" s="246" t="s">
        <v>228</v>
      </c>
      <c r="AC780" s="246" t="s">
        <v>229</v>
      </c>
      <c r="AD780" s="246" t="s">
        <v>229</v>
      </c>
      <c r="AE780" s="246" t="s">
        <v>229</v>
      </c>
      <c r="AF780" s="246" t="s">
        <v>229</v>
      </c>
      <c r="AG780" s="246" t="s">
        <v>229</v>
      </c>
      <c r="AH780" s="246" t="s">
        <v>229</v>
      </c>
      <c r="AI780" s="246" t="s">
        <v>228</v>
      </c>
      <c r="AJ780" s="246" t="s">
        <v>229</v>
      </c>
      <c r="AK780" s="246" t="s">
        <v>228</v>
      </c>
      <c r="AL780" s="246" t="s">
        <v>228</v>
      </c>
      <c r="AM780" s="246" t="s">
        <v>228</v>
      </c>
      <c r="AN780" s="246" t="s">
        <v>228</v>
      </c>
      <c r="AO780" s="246" t="s">
        <v>228</v>
      </c>
      <c r="AP780" s="246" t="s">
        <v>228</v>
      </c>
      <c r="AQ780" s="246"/>
      <c r="AR780" s="246"/>
      <c r="AS780" s="246"/>
      <c r="AT780" s="246"/>
      <c r="AU780" s="246"/>
      <c r="AV780" s="246"/>
      <c r="AW780" s="246"/>
      <c r="AX780" s="246"/>
      <c r="AY780" s="246"/>
      <c r="AZ780" s="246"/>
      <c r="BA780" s="246"/>
    </row>
    <row r="781" spans="1:53" x14ac:dyDescent="0.3">
      <c r="A781" s="246">
        <v>214110</v>
      </c>
      <c r="B781" s="246" t="s">
        <v>2163</v>
      </c>
      <c r="C781" s="246" t="s">
        <v>229</v>
      </c>
      <c r="D781" s="246" t="s">
        <v>229</v>
      </c>
      <c r="E781" s="246" t="s">
        <v>229</v>
      </c>
      <c r="F781" s="246" t="s">
        <v>227</v>
      </c>
      <c r="G781" s="246" t="s">
        <v>229</v>
      </c>
      <c r="H781" s="246" t="s">
        <v>227</v>
      </c>
      <c r="I781" s="246" t="s">
        <v>229</v>
      </c>
      <c r="J781" s="246" t="s">
        <v>227</v>
      </c>
      <c r="K781" s="246" t="s">
        <v>229</v>
      </c>
      <c r="L781" s="246" t="s">
        <v>229</v>
      </c>
      <c r="M781" s="246" t="s">
        <v>229</v>
      </c>
      <c r="N781" s="246" t="s">
        <v>229</v>
      </c>
      <c r="O781" s="246" t="s">
        <v>229</v>
      </c>
      <c r="P781" s="246" t="s">
        <v>227</v>
      </c>
      <c r="Q781" s="246" t="s">
        <v>227</v>
      </c>
      <c r="R781" s="246" t="s">
        <v>229</v>
      </c>
      <c r="S781" s="246" t="s">
        <v>229</v>
      </c>
      <c r="T781" s="246" t="s">
        <v>229</v>
      </c>
      <c r="U781" s="246" t="s">
        <v>229</v>
      </c>
      <c r="V781" s="246" t="s">
        <v>229</v>
      </c>
      <c r="W781" s="246" t="s">
        <v>229</v>
      </c>
      <c r="X781" s="246" t="s">
        <v>229</v>
      </c>
      <c r="Y781" s="246" t="s">
        <v>227</v>
      </c>
      <c r="Z781" s="246" t="s">
        <v>229</v>
      </c>
      <c r="AA781" s="246" t="s">
        <v>229</v>
      </c>
      <c r="AB781" s="246" t="s">
        <v>229</v>
      </c>
      <c r="AC781" s="246" t="s">
        <v>229</v>
      </c>
      <c r="AD781" s="246" t="s">
        <v>229</v>
      </c>
      <c r="AE781" s="246" t="s">
        <v>229</v>
      </c>
      <c r="AF781" s="246" t="s">
        <v>229</v>
      </c>
      <c r="AG781" s="246" t="s">
        <v>229</v>
      </c>
      <c r="AH781" s="246" t="s">
        <v>228</v>
      </c>
      <c r="AI781" s="246" t="s">
        <v>228</v>
      </c>
      <c r="AJ781" s="246" t="s">
        <v>229</v>
      </c>
      <c r="AK781" s="246" t="s">
        <v>228</v>
      </c>
      <c r="AL781" s="246" t="s">
        <v>228</v>
      </c>
      <c r="AM781" s="246" t="s">
        <v>228</v>
      </c>
      <c r="AN781" s="246" t="s">
        <v>228</v>
      </c>
      <c r="AO781" s="246" t="s">
        <v>228</v>
      </c>
      <c r="AP781" s="246" t="s">
        <v>228</v>
      </c>
      <c r="AQ781" s="246"/>
      <c r="AR781" s="246"/>
      <c r="AS781" s="246"/>
      <c r="AT781" s="246"/>
      <c r="AU781" s="246"/>
      <c r="AV781" s="246"/>
      <c r="AW781" s="246"/>
      <c r="AX781" s="246"/>
      <c r="AY781" s="246"/>
      <c r="AZ781" s="246"/>
      <c r="BA781" s="246"/>
    </row>
    <row r="782" spans="1:53" x14ac:dyDescent="0.3">
      <c r="A782" s="246">
        <v>214142</v>
      </c>
      <c r="B782" s="246" t="s">
        <v>2163</v>
      </c>
      <c r="C782" s="246" t="s">
        <v>229</v>
      </c>
      <c r="D782" s="246" t="s">
        <v>229</v>
      </c>
      <c r="E782" s="246" t="s">
        <v>229</v>
      </c>
      <c r="F782" s="246" t="s">
        <v>227</v>
      </c>
      <c r="G782" s="246" t="s">
        <v>229</v>
      </c>
      <c r="H782" s="246" t="s">
        <v>229</v>
      </c>
      <c r="I782" s="246" t="s">
        <v>229</v>
      </c>
      <c r="J782" s="246" t="s">
        <v>229</v>
      </c>
      <c r="K782" s="246" t="s">
        <v>229</v>
      </c>
      <c r="L782" s="246" t="s">
        <v>229</v>
      </c>
      <c r="M782" s="246" t="s">
        <v>229</v>
      </c>
      <c r="N782" s="246" t="s">
        <v>229</v>
      </c>
      <c r="O782" s="246" t="s">
        <v>229</v>
      </c>
      <c r="P782" s="246" t="s">
        <v>229</v>
      </c>
      <c r="Q782" s="246" t="s">
        <v>229</v>
      </c>
      <c r="R782" s="246" t="s">
        <v>229</v>
      </c>
      <c r="S782" s="246" t="s">
        <v>229</v>
      </c>
      <c r="T782" s="246" t="s">
        <v>229</v>
      </c>
      <c r="U782" s="246" t="s">
        <v>229</v>
      </c>
      <c r="V782" s="246" t="s">
        <v>229</v>
      </c>
      <c r="W782" s="246" t="s">
        <v>228</v>
      </c>
      <c r="X782" s="246" t="s">
        <v>229</v>
      </c>
      <c r="Y782" s="246" t="s">
        <v>228</v>
      </c>
      <c r="Z782" s="246" t="s">
        <v>229</v>
      </c>
      <c r="AA782" s="246" t="s">
        <v>229</v>
      </c>
      <c r="AB782" s="246" t="s">
        <v>229</v>
      </c>
      <c r="AC782" s="246" t="s">
        <v>229</v>
      </c>
      <c r="AD782" s="246" t="s">
        <v>229</v>
      </c>
      <c r="AE782" s="246" t="s">
        <v>229</v>
      </c>
      <c r="AF782" s="246" t="s">
        <v>229</v>
      </c>
      <c r="AG782" s="246" t="s">
        <v>229</v>
      </c>
      <c r="AH782" s="246" t="s">
        <v>229</v>
      </c>
      <c r="AI782" s="246" t="s">
        <v>229</v>
      </c>
      <c r="AJ782" s="246" t="s">
        <v>229</v>
      </c>
      <c r="AK782" s="246" t="s">
        <v>228</v>
      </c>
      <c r="AL782" s="246" t="s">
        <v>228</v>
      </c>
      <c r="AM782" s="246" t="s">
        <v>228</v>
      </c>
      <c r="AN782" s="246" t="s">
        <v>228</v>
      </c>
      <c r="AO782" s="246" t="s">
        <v>228</v>
      </c>
      <c r="AP782" s="246" t="s">
        <v>228</v>
      </c>
      <c r="AQ782" s="246"/>
      <c r="AR782" s="246"/>
      <c r="AS782" s="246"/>
      <c r="AT782" s="246"/>
      <c r="AU782" s="246"/>
      <c r="AV782" s="246"/>
      <c r="AW782" s="246"/>
      <c r="AX782" s="246"/>
      <c r="AY782" s="246"/>
      <c r="AZ782" s="246"/>
      <c r="BA782" s="246"/>
    </row>
    <row r="783" spans="1:53" x14ac:dyDescent="0.3">
      <c r="A783" s="246">
        <v>214145</v>
      </c>
      <c r="B783" s="246" t="s">
        <v>2163</v>
      </c>
      <c r="C783" s="246" t="s">
        <v>229</v>
      </c>
      <c r="D783" s="246" t="s">
        <v>229</v>
      </c>
      <c r="E783" s="246" t="s">
        <v>229</v>
      </c>
      <c r="F783" s="246" t="s">
        <v>229</v>
      </c>
      <c r="G783" s="246" t="s">
        <v>229</v>
      </c>
      <c r="H783" s="246" t="s">
        <v>229</v>
      </c>
      <c r="I783" s="246" t="s">
        <v>229</v>
      </c>
      <c r="J783" s="246" t="s">
        <v>229</v>
      </c>
      <c r="K783" s="246" t="s">
        <v>229</v>
      </c>
      <c r="L783" s="246" t="s">
        <v>229</v>
      </c>
      <c r="M783" s="246" t="s">
        <v>227</v>
      </c>
      <c r="N783" s="246" t="s">
        <v>229</v>
      </c>
      <c r="O783" s="246" t="s">
        <v>229</v>
      </c>
      <c r="P783" s="246" t="s">
        <v>229</v>
      </c>
      <c r="Q783" s="246" t="s">
        <v>229</v>
      </c>
      <c r="R783" s="246" t="s">
        <v>229</v>
      </c>
      <c r="S783" s="246" t="s">
        <v>229</v>
      </c>
      <c r="T783" s="246" t="s">
        <v>229</v>
      </c>
      <c r="U783" s="246" t="s">
        <v>229</v>
      </c>
      <c r="V783" s="246" t="s">
        <v>229</v>
      </c>
      <c r="W783" s="246" t="s">
        <v>229</v>
      </c>
      <c r="X783" s="246" t="s">
        <v>229</v>
      </c>
      <c r="Y783" s="246" t="s">
        <v>227</v>
      </c>
      <c r="Z783" s="246" t="s">
        <v>229</v>
      </c>
      <c r="AA783" s="246" t="s">
        <v>229</v>
      </c>
      <c r="AB783" s="246" t="s">
        <v>227</v>
      </c>
      <c r="AC783" s="246" t="s">
        <v>229</v>
      </c>
      <c r="AD783" s="246" t="s">
        <v>229</v>
      </c>
      <c r="AE783" s="246" t="s">
        <v>227</v>
      </c>
      <c r="AF783" s="246" t="s">
        <v>229</v>
      </c>
      <c r="AG783" s="246" t="s">
        <v>229</v>
      </c>
      <c r="AH783" s="246" t="s">
        <v>229</v>
      </c>
      <c r="AI783" s="246" t="s">
        <v>229</v>
      </c>
      <c r="AJ783" s="246" t="s">
        <v>229</v>
      </c>
      <c r="AK783" s="246" t="s">
        <v>228</v>
      </c>
      <c r="AL783" s="246" t="s">
        <v>228</v>
      </c>
      <c r="AM783" s="246" t="s">
        <v>228</v>
      </c>
      <c r="AN783" s="246" t="s">
        <v>228</v>
      </c>
      <c r="AO783" s="246" t="s">
        <v>228</v>
      </c>
      <c r="AP783" s="246" t="s">
        <v>228</v>
      </c>
      <c r="AQ783" s="246"/>
      <c r="AR783" s="246"/>
      <c r="AS783" s="246"/>
      <c r="AT783" s="246"/>
      <c r="AU783" s="246"/>
      <c r="AV783" s="246"/>
      <c r="AW783" s="246"/>
      <c r="AX783" s="246"/>
      <c r="AY783" s="246"/>
      <c r="AZ783" s="246"/>
      <c r="BA783" s="246"/>
    </row>
    <row r="784" spans="1:53" x14ac:dyDescent="0.3">
      <c r="A784" s="246">
        <v>214216</v>
      </c>
      <c r="B784" s="246" t="s">
        <v>2163</v>
      </c>
      <c r="C784" s="246" t="s">
        <v>229</v>
      </c>
      <c r="D784" s="246" t="s">
        <v>229</v>
      </c>
      <c r="E784" s="246" t="s">
        <v>229</v>
      </c>
      <c r="F784" s="246" t="s">
        <v>229</v>
      </c>
      <c r="G784" s="246" t="s">
        <v>229</v>
      </c>
      <c r="H784" s="246" t="s">
        <v>229</v>
      </c>
      <c r="I784" s="246" t="s">
        <v>229</v>
      </c>
      <c r="J784" s="246" t="s">
        <v>227</v>
      </c>
      <c r="K784" s="246" t="s">
        <v>227</v>
      </c>
      <c r="L784" s="246" t="s">
        <v>227</v>
      </c>
      <c r="M784" s="246" t="s">
        <v>229</v>
      </c>
      <c r="N784" s="246" t="s">
        <v>229</v>
      </c>
      <c r="O784" s="246" t="s">
        <v>229</v>
      </c>
      <c r="P784" s="246" t="s">
        <v>229</v>
      </c>
      <c r="Q784" s="246" t="s">
        <v>227</v>
      </c>
      <c r="R784" s="246" t="s">
        <v>229</v>
      </c>
      <c r="S784" s="246" t="s">
        <v>229</v>
      </c>
      <c r="T784" s="246" t="s">
        <v>229</v>
      </c>
      <c r="U784" s="246" t="s">
        <v>229</v>
      </c>
      <c r="V784" s="246" t="s">
        <v>229</v>
      </c>
      <c r="W784" s="246" t="s">
        <v>227</v>
      </c>
      <c r="X784" s="246" t="s">
        <v>227</v>
      </c>
      <c r="Y784" s="246" t="s">
        <v>227</v>
      </c>
      <c r="Z784" s="246" t="s">
        <v>229</v>
      </c>
      <c r="AA784" s="246" t="s">
        <v>227</v>
      </c>
      <c r="AB784" s="246" t="s">
        <v>229</v>
      </c>
      <c r="AC784" s="246" t="s">
        <v>229</v>
      </c>
      <c r="AD784" s="246" t="s">
        <v>229</v>
      </c>
      <c r="AE784" s="246" t="s">
        <v>228</v>
      </c>
      <c r="AF784" s="246" t="s">
        <v>229</v>
      </c>
      <c r="AG784" s="246" t="s">
        <v>229</v>
      </c>
      <c r="AH784" s="246" t="s">
        <v>229</v>
      </c>
      <c r="AI784" s="246" t="s">
        <v>228</v>
      </c>
      <c r="AJ784" s="246" t="s">
        <v>229</v>
      </c>
      <c r="AK784" s="246" t="s">
        <v>229</v>
      </c>
      <c r="AL784" s="246" t="s">
        <v>228</v>
      </c>
      <c r="AM784" s="246" t="s">
        <v>229</v>
      </c>
      <c r="AN784" s="246" t="s">
        <v>228</v>
      </c>
      <c r="AO784" s="246" t="s">
        <v>228</v>
      </c>
      <c r="AP784" s="246" t="s">
        <v>228</v>
      </c>
      <c r="AQ784" s="246"/>
      <c r="AR784" s="246"/>
      <c r="AS784" s="246"/>
      <c r="AT784" s="246"/>
      <c r="AU784" s="246"/>
      <c r="AV784" s="246"/>
      <c r="AW784" s="246"/>
      <c r="AX784" s="246"/>
      <c r="AY784" s="246"/>
      <c r="AZ784" s="246"/>
      <c r="BA784" s="246"/>
    </row>
    <row r="785" spans="1:53" x14ac:dyDescent="0.3">
      <c r="A785" s="246">
        <v>214249</v>
      </c>
      <c r="B785" s="246" t="s">
        <v>2163</v>
      </c>
      <c r="C785" s="246" t="s">
        <v>229</v>
      </c>
      <c r="D785" s="246" t="s">
        <v>229</v>
      </c>
      <c r="E785" s="246" t="s">
        <v>229</v>
      </c>
      <c r="F785" s="246" t="s">
        <v>229</v>
      </c>
      <c r="G785" s="246" t="s">
        <v>229</v>
      </c>
      <c r="H785" s="246" t="s">
        <v>229</v>
      </c>
      <c r="I785" s="246" t="s">
        <v>227</v>
      </c>
      <c r="J785" s="246" t="s">
        <v>229</v>
      </c>
      <c r="K785" s="246" t="s">
        <v>229</v>
      </c>
      <c r="L785" s="246" t="s">
        <v>229</v>
      </c>
      <c r="M785" s="246" t="s">
        <v>229</v>
      </c>
      <c r="N785" s="246" t="s">
        <v>229</v>
      </c>
      <c r="O785" s="246" t="s">
        <v>229</v>
      </c>
      <c r="P785" s="246" t="s">
        <v>229</v>
      </c>
      <c r="Q785" s="246" t="s">
        <v>229</v>
      </c>
      <c r="R785" s="246" t="s">
        <v>229</v>
      </c>
      <c r="S785" s="246" t="s">
        <v>229</v>
      </c>
      <c r="T785" s="246" t="s">
        <v>229</v>
      </c>
      <c r="U785" s="246" t="s">
        <v>229</v>
      </c>
      <c r="V785" s="246" t="s">
        <v>229</v>
      </c>
      <c r="W785" s="246" t="s">
        <v>229</v>
      </c>
      <c r="X785" s="246" t="s">
        <v>229</v>
      </c>
      <c r="Y785" s="246" t="s">
        <v>228</v>
      </c>
      <c r="Z785" s="246" t="s">
        <v>229</v>
      </c>
      <c r="AA785" s="246" t="s">
        <v>229</v>
      </c>
      <c r="AB785" s="246" t="s">
        <v>229</v>
      </c>
      <c r="AC785" s="246" t="s">
        <v>229</v>
      </c>
      <c r="AD785" s="246" t="s">
        <v>229</v>
      </c>
      <c r="AE785" s="246" t="s">
        <v>229</v>
      </c>
      <c r="AF785" s="246" t="s">
        <v>229</v>
      </c>
      <c r="AG785" s="246" t="s">
        <v>228</v>
      </c>
      <c r="AH785" s="246" t="s">
        <v>228</v>
      </c>
      <c r="AI785" s="246" t="s">
        <v>228</v>
      </c>
      <c r="AJ785" s="246" t="s">
        <v>228</v>
      </c>
      <c r="AK785" s="246" t="s">
        <v>228</v>
      </c>
      <c r="AL785" s="246" t="s">
        <v>228</v>
      </c>
      <c r="AM785" s="246" t="s">
        <v>228</v>
      </c>
      <c r="AN785" s="246" t="s">
        <v>228</v>
      </c>
      <c r="AO785" s="246" t="s">
        <v>228</v>
      </c>
      <c r="AP785" s="246" t="s">
        <v>228</v>
      </c>
      <c r="AQ785" s="246"/>
      <c r="AR785" s="246"/>
      <c r="AS785" s="246"/>
      <c r="AT785" s="246"/>
      <c r="AU785" s="246"/>
      <c r="AV785" s="246"/>
      <c r="AW785" s="246"/>
      <c r="AX785" s="246"/>
      <c r="AY785" s="246"/>
      <c r="AZ785" s="246"/>
      <c r="BA785" s="246"/>
    </row>
    <row r="786" spans="1:53" x14ac:dyDescent="0.3">
      <c r="A786" s="246">
        <v>214284</v>
      </c>
      <c r="B786" s="246" t="s">
        <v>2163</v>
      </c>
      <c r="C786" s="246" t="s">
        <v>227</v>
      </c>
      <c r="D786" s="246" t="s">
        <v>229</v>
      </c>
      <c r="E786" s="246" t="s">
        <v>229</v>
      </c>
      <c r="F786" s="246" t="s">
        <v>229</v>
      </c>
      <c r="G786" s="246" t="s">
        <v>227</v>
      </c>
      <c r="H786" s="246" t="s">
        <v>229</v>
      </c>
      <c r="I786" s="246" t="s">
        <v>229</v>
      </c>
      <c r="J786" s="246" t="s">
        <v>229</v>
      </c>
      <c r="K786" s="246" t="s">
        <v>229</v>
      </c>
      <c r="L786" s="246" t="s">
        <v>229</v>
      </c>
      <c r="M786" s="246" t="s">
        <v>227</v>
      </c>
      <c r="N786" s="246" t="s">
        <v>227</v>
      </c>
      <c r="O786" s="246" t="s">
        <v>229</v>
      </c>
      <c r="P786" s="246" t="s">
        <v>227</v>
      </c>
      <c r="Q786" s="246" t="s">
        <v>227</v>
      </c>
      <c r="R786" s="246" t="s">
        <v>229</v>
      </c>
      <c r="S786" s="246" t="s">
        <v>229</v>
      </c>
      <c r="T786" s="246" t="s">
        <v>229</v>
      </c>
      <c r="U786" s="246" t="s">
        <v>229</v>
      </c>
      <c r="V786" s="246" t="s">
        <v>229</v>
      </c>
      <c r="W786" s="246" t="s">
        <v>229</v>
      </c>
      <c r="X786" s="246" t="s">
        <v>229</v>
      </c>
      <c r="Y786" s="246" t="s">
        <v>229</v>
      </c>
      <c r="Z786" s="246" t="s">
        <v>229</v>
      </c>
      <c r="AA786" s="246" t="s">
        <v>229</v>
      </c>
      <c r="AB786" s="246" t="s">
        <v>228</v>
      </c>
      <c r="AC786" s="246" t="s">
        <v>229</v>
      </c>
      <c r="AD786" s="246" t="s">
        <v>229</v>
      </c>
      <c r="AE786" s="246" t="s">
        <v>229</v>
      </c>
      <c r="AF786" s="246" t="s">
        <v>229</v>
      </c>
      <c r="AG786" s="246" t="s">
        <v>229</v>
      </c>
      <c r="AH786" s="246" t="s">
        <v>229</v>
      </c>
      <c r="AI786" s="246" t="s">
        <v>229</v>
      </c>
      <c r="AJ786" s="246" t="s">
        <v>229</v>
      </c>
      <c r="AK786" s="246" t="s">
        <v>229</v>
      </c>
      <c r="AL786" s="246" t="s">
        <v>228</v>
      </c>
      <c r="AM786" s="246" t="s">
        <v>228</v>
      </c>
      <c r="AN786" s="246" t="s">
        <v>228</v>
      </c>
      <c r="AO786" s="246" t="s">
        <v>228</v>
      </c>
      <c r="AP786" s="246" t="s">
        <v>228</v>
      </c>
      <c r="AQ786" s="246"/>
      <c r="AR786" s="246"/>
      <c r="AS786" s="246"/>
      <c r="AT786" s="246"/>
      <c r="AU786" s="246"/>
      <c r="AV786" s="246"/>
      <c r="AW786" s="246"/>
      <c r="AX786" s="246"/>
      <c r="AY786" s="246"/>
      <c r="AZ786" s="246"/>
      <c r="BA786" s="246"/>
    </row>
    <row r="787" spans="1:53" x14ac:dyDescent="0.3">
      <c r="A787" s="246">
        <v>214305</v>
      </c>
      <c r="B787" s="246" t="s">
        <v>2163</v>
      </c>
      <c r="C787" s="246" t="s">
        <v>229</v>
      </c>
      <c r="D787" s="246" t="s">
        <v>229</v>
      </c>
      <c r="E787" s="246" t="s">
        <v>229</v>
      </c>
      <c r="F787" s="246" t="s">
        <v>229</v>
      </c>
      <c r="G787" s="246" t="s">
        <v>227</v>
      </c>
      <c r="H787" s="246" t="s">
        <v>229</v>
      </c>
      <c r="I787" s="246" t="s">
        <v>229</v>
      </c>
      <c r="J787" s="246" t="s">
        <v>229</v>
      </c>
      <c r="K787" s="246" t="s">
        <v>229</v>
      </c>
      <c r="L787" s="246" t="s">
        <v>229</v>
      </c>
      <c r="M787" s="246" t="s">
        <v>229</v>
      </c>
      <c r="N787" s="246" t="s">
        <v>229</v>
      </c>
      <c r="O787" s="246" t="s">
        <v>229</v>
      </c>
      <c r="P787" s="246" t="s">
        <v>227</v>
      </c>
      <c r="Q787" s="246" t="s">
        <v>227</v>
      </c>
      <c r="R787" s="246" t="s">
        <v>227</v>
      </c>
      <c r="S787" s="246" t="s">
        <v>227</v>
      </c>
      <c r="T787" s="246" t="s">
        <v>229</v>
      </c>
      <c r="U787" s="246" t="s">
        <v>229</v>
      </c>
      <c r="V787" s="246" t="s">
        <v>229</v>
      </c>
      <c r="W787" s="246" t="s">
        <v>227</v>
      </c>
      <c r="X787" s="246" t="s">
        <v>229</v>
      </c>
      <c r="Y787" s="246" t="s">
        <v>227</v>
      </c>
      <c r="Z787" s="246" t="s">
        <v>229</v>
      </c>
      <c r="AA787" s="246" t="s">
        <v>229</v>
      </c>
      <c r="AB787" s="246" t="s">
        <v>229</v>
      </c>
      <c r="AC787" s="246" t="s">
        <v>229</v>
      </c>
      <c r="AD787" s="246" t="s">
        <v>227</v>
      </c>
      <c r="AE787" s="246" t="s">
        <v>227</v>
      </c>
      <c r="AF787" s="246" t="s">
        <v>229</v>
      </c>
      <c r="AG787" s="246" t="s">
        <v>229</v>
      </c>
      <c r="AH787" s="246" t="s">
        <v>229</v>
      </c>
      <c r="AI787" s="246" t="s">
        <v>229</v>
      </c>
      <c r="AJ787" s="246" t="s">
        <v>228</v>
      </c>
      <c r="AK787" s="246" t="s">
        <v>229</v>
      </c>
      <c r="AL787" s="246" t="s">
        <v>228</v>
      </c>
      <c r="AM787" s="246" t="s">
        <v>228</v>
      </c>
      <c r="AN787" s="246" t="s">
        <v>228</v>
      </c>
      <c r="AO787" s="246" t="s">
        <v>228</v>
      </c>
      <c r="AP787" s="246" t="s">
        <v>228</v>
      </c>
      <c r="AQ787" s="246"/>
      <c r="AR787" s="246"/>
      <c r="AS787" s="246"/>
      <c r="AT787" s="246"/>
      <c r="AU787" s="246"/>
      <c r="AV787" s="246"/>
      <c r="AW787" s="246"/>
      <c r="AX787" s="246"/>
      <c r="AY787" s="246"/>
      <c r="AZ787" s="246"/>
      <c r="BA787" s="246"/>
    </row>
    <row r="788" spans="1:53" x14ac:dyDescent="0.3">
      <c r="A788" s="246">
        <v>214311</v>
      </c>
      <c r="B788" s="246" t="s">
        <v>2163</v>
      </c>
      <c r="C788" s="246" t="s">
        <v>229</v>
      </c>
      <c r="D788" s="246" t="s">
        <v>229</v>
      </c>
      <c r="E788" s="246" t="s">
        <v>229</v>
      </c>
      <c r="F788" s="246" t="s">
        <v>229</v>
      </c>
      <c r="G788" s="246" t="s">
        <v>227</v>
      </c>
      <c r="H788" s="246" t="s">
        <v>229</v>
      </c>
      <c r="I788" s="246" t="s">
        <v>229</v>
      </c>
      <c r="J788" s="246" t="s">
        <v>227</v>
      </c>
      <c r="K788" s="246" t="s">
        <v>229</v>
      </c>
      <c r="L788" s="246" t="s">
        <v>229</v>
      </c>
      <c r="M788" s="246" t="s">
        <v>229</v>
      </c>
      <c r="N788" s="246" t="s">
        <v>229</v>
      </c>
      <c r="O788" s="246" t="s">
        <v>229</v>
      </c>
      <c r="P788" s="246" t="s">
        <v>229</v>
      </c>
      <c r="Q788" s="246" t="s">
        <v>229</v>
      </c>
      <c r="R788" s="246" t="s">
        <v>229</v>
      </c>
      <c r="S788" s="246" t="s">
        <v>227</v>
      </c>
      <c r="T788" s="246" t="s">
        <v>229</v>
      </c>
      <c r="U788" s="246" t="s">
        <v>229</v>
      </c>
      <c r="V788" s="246" t="s">
        <v>229</v>
      </c>
      <c r="W788" s="246" t="s">
        <v>229</v>
      </c>
      <c r="X788" s="246" t="s">
        <v>229</v>
      </c>
      <c r="Y788" s="246" t="s">
        <v>229</v>
      </c>
      <c r="Z788" s="246" t="s">
        <v>227</v>
      </c>
      <c r="AA788" s="246" t="s">
        <v>229</v>
      </c>
      <c r="AB788" s="246" t="s">
        <v>229</v>
      </c>
      <c r="AC788" s="246" t="s">
        <v>229</v>
      </c>
      <c r="AD788" s="246" t="s">
        <v>229</v>
      </c>
      <c r="AE788" s="246" t="s">
        <v>229</v>
      </c>
      <c r="AF788" s="246" t="s">
        <v>227</v>
      </c>
      <c r="AG788" s="246" t="s">
        <v>228</v>
      </c>
      <c r="AH788" s="246" t="s">
        <v>229</v>
      </c>
      <c r="AI788" s="246" t="s">
        <v>229</v>
      </c>
      <c r="AJ788" s="246" t="s">
        <v>229</v>
      </c>
      <c r="AK788" s="246" t="s">
        <v>229</v>
      </c>
      <c r="AL788" s="246" t="s">
        <v>228</v>
      </c>
      <c r="AM788" s="246" t="s">
        <v>228</v>
      </c>
      <c r="AN788" s="246" t="s">
        <v>228</v>
      </c>
      <c r="AO788" s="246" t="s">
        <v>228</v>
      </c>
      <c r="AP788" s="246" t="s">
        <v>228</v>
      </c>
      <c r="AQ788" s="246"/>
      <c r="AR788" s="246"/>
      <c r="AS788" s="246"/>
      <c r="AT788" s="246"/>
      <c r="AU788" s="246"/>
      <c r="AV788" s="246"/>
      <c r="AW788" s="246"/>
      <c r="AX788" s="246"/>
      <c r="AY788" s="246"/>
      <c r="AZ788" s="246"/>
      <c r="BA788" s="246"/>
    </row>
    <row r="789" spans="1:53" x14ac:dyDescent="0.3">
      <c r="A789" s="246">
        <v>214330</v>
      </c>
      <c r="B789" s="246" t="s">
        <v>2163</v>
      </c>
      <c r="C789" s="246" t="s">
        <v>227</v>
      </c>
      <c r="D789" s="246" t="s">
        <v>229</v>
      </c>
      <c r="E789" s="246" t="s">
        <v>229</v>
      </c>
      <c r="F789" s="246" t="s">
        <v>229</v>
      </c>
      <c r="G789" s="246" t="s">
        <v>229</v>
      </c>
      <c r="H789" s="246" t="s">
        <v>229</v>
      </c>
      <c r="I789" s="246" t="s">
        <v>229</v>
      </c>
      <c r="J789" s="246" t="s">
        <v>229</v>
      </c>
      <c r="K789" s="246" t="s">
        <v>229</v>
      </c>
      <c r="L789" s="246" t="s">
        <v>229</v>
      </c>
      <c r="M789" s="246" t="s">
        <v>227</v>
      </c>
      <c r="N789" s="246" t="s">
        <v>227</v>
      </c>
      <c r="O789" s="246" t="s">
        <v>229</v>
      </c>
      <c r="P789" s="246" t="s">
        <v>229</v>
      </c>
      <c r="Q789" s="246" t="s">
        <v>227</v>
      </c>
      <c r="R789" s="246" t="s">
        <v>229</v>
      </c>
      <c r="S789" s="246" t="s">
        <v>229</v>
      </c>
      <c r="T789" s="246" t="s">
        <v>229</v>
      </c>
      <c r="U789" s="246" t="s">
        <v>229</v>
      </c>
      <c r="V789" s="246" t="s">
        <v>229</v>
      </c>
      <c r="W789" s="246" t="s">
        <v>227</v>
      </c>
      <c r="X789" s="246" t="s">
        <v>229</v>
      </c>
      <c r="Y789" s="246" t="s">
        <v>229</v>
      </c>
      <c r="Z789" s="246" t="s">
        <v>229</v>
      </c>
      <c r="AA789" s="246" t="s">
        <v>229</v>
      </c>
      <c r="AB789" s="246" t="s">
        <v>227</v>
      </c>
      <c r="AC789" s="246" t="s">
        <v>229</v>
      </c>
      <c r="AD789" s="246" t="s">
        <v>227</v>
      </c>
      <c r="AE789" s="246" t="s">
        <v>229</v>
      </c>
      <c r="AF789" s="246" t="s">
        <v>229</v>
      </c>
      <c r="AG789" s="246" t="s">
        <v>229</v>
      </c>
      <c r="AH789" s="246" t="s">
        <v>229</v>
      </c>
      <c r="AI789" s="246" t="s">
        <v>229</v>
      </c>
      <c r="AJ789" s="246" t="s">
        <v>229</v>
      </c>
      <c r="AK789" s="246" t="s">
        <v>228</v>
      </c>
      <c r="AL789" s="246" t="s">
        <v>228</v>
      </c>
      <c r="AM789" s="246" t="s">
        <v>228</v>
      </c>
      <c r="AN789" s="246" t="s">
        <v>228</v>
      </c>
      <c r="AO789" s="246" t="s">
        <v>228</v>
      </c>
      <c r="AP789" s="246" t="s">
        <v>228</v>
      </c>
      <c r="AQ789" s="246"/>
      <c r="AR789" s="246"/>
      <c r="AS789" s="246"/>
      <c r="AT789" s="246"/>
      <c r="AU789" s="246"/>
      <c r="AV789" s="246"/>
      <c r="AW789" s="246"/>
      <c r="AX789" s="246"/>
      <c r="AY789" s="246"/>
      <c r="AZ789" s="246"/>
      <c r="BA789" s="246"/>
    </row>
    <row r="790" spans="1:53" x14ac:dyDescent="0.3">
      <c r="A790" s="246">
        <v>214346</v>
      </c>
      <c r="B790" s="246" t="s">
        <v>2163</v>
      </c>
      <c r="C790" s="246" t="s">
        <v>229</v>
      </c>
      <c r="D790" s="246" t="s">
        <v>229</v>
      </c>
      <c r="E790" s="246" t="s">
        <v>229</v>
      </c>
      <c r="F790" s="246" t="s">
        <v>227</v>
      </c>
      <c r="G790" s="246" t="s">
        <v>229</v>
      </c>
      <c r="H790" s="246" t="s">
        <v>229</v>
      </c>
      <c r="I790" s="246" t="s">
        <v>227</v>
      </c>
      <c r="J790" s="246" t="s">
        <v>229</v>
      </c>
      <c r="K790" s="246" t="s">
        <v>227</v>
      </c>
      <c r="L790" s="246" t="s">
        <v>229</v>
      </c>
      <c r="M790" s="246" t="s">
        <v>229</v>
      </c>
      <c r="N790" s="246" t="s">
        <v>227</v>
      </c>
      <c r="O790" s="246" t="s">
        <v>229</v>
      </c>
      <c r="P790" s="246" t="s">
        <v>229</v>
      </c>
      <c r="Q790" s="246" t="s">
        <v>229</v>
      </c>
      <c r="R790" s="246" t="s">
        <v>227</v>
      </c>
      <c r="S790" s="246" t="s">
        <v>227</v>
      </c>
      <c r="T790" s="246" t="s">
        <v>229</v>
      </c>
      <c r="U790" s="246" t="s">
        <v>229</v>
      </c>
      <c r="V790" s="246" t="s">
        <v>229</v>
      </c>
      <c r="W790" s="246" t="s">
        <v>229</v>
      </c>
      <c r="X790" s="246" t="s">
        <v>227</v>
      </c>
      <c r="Y790" s="246" t="s">
        <v>227</v>
      </c>
      <c r="Z790" s="246" t="s">
        <v>227</v>
      </c>
      <c r="AA790" s="246" t="s">
        <v>227</v>
      </c>
      <c r="AB790" s="246" t="s">
        <v>229</v>
      </c>
      <c r="AC790" s="246" t="s">
        <v>229</v>
      </c>
      <c r="AD790" s="246" t="s">
        <v>229</v>
      </c>
      <c r="AE790" s="246" t="s">
        <v>229</v>
      </c>
      <c r="AF790" s="246" t="s">
        <v>229</v>
      </c>
      <c r="AG790" s="246" t="s">
        <v>229</v>
      </c>
      <c r="AH790" s="246" t="s">
        <v>229</v>
      </c>
      <c r="AI790" s="246" t="s">
        <v>227</v>
      </c>
      <c r="AJ790" s="246" t="s">
        <v>229</v>
      </c>
      <c r="AK790" s="246" t="s">
        <v>227</v>
      </c>
      <c r="AL790" s="246" t="s">
        <v>229</v>
      </c>
      <c r="AM790" s="246" t="s">
        <v>229</v>
      </c>
      <c r="AN790" s="246" t="s">
        <v>229</v>
      </c>
      <c r="AO790" s="246" t="s">
        <v>229</v>
      </c>
      <c r="AP790" s="246" t="s">
        <v>229</v>
      </c>
      <c r="AQ790" s="246"/>
      <c r="AR790" s="246"/>
      <c r="AS790" s="246"/>
      <c r="AT790" s="246"/>
      <c r="AU790" s="246"/>
      <c r="AV790" s="246"/>
      <c r="AW790" s="246"/>
      <c r="AX790" s="246"/>
      <c r="AY790" s="246"/>
      <c r="AZ790" s="246"/>
      <c r="BA790" s="246"/>
    </row>
    <row r="791" spans="1:53" x14ac:dyDescent="0.3">
      <c r="A791" s="246">
        <v>214357</v>
      </c>
      <c r="B791" s="246" t="s">
        <v>2163</v>
      </c>
      <c r="C791" s="246" t="s">
        <v>227</v>
      </c>
      <c r="D791" s="246" t="s">
        <v>229</v>
      </c>
      <c r="E791" s="246" t="s">
        <v>229</v>
      </c>
      <c r="F791" s="246" t="s">
        <v>229</v>
      </c>
      <c r="G791" s="246" t="s">
        <v>227</v>
      </c>
      <c r="H791" s="246" t="s">
        <v>229</v>
      </c>
      <c r="I791" s="246" t="s">
        <v>229</v>
      </c>
      <c r="J791" s="246" t="s">
        <v>227</v>
      </c>
      <c r="K791" s="246" t="s">
        <v>229</v>
      </c>
      <c r="L791" s="246" t="s">
        <v>229</v>
      </c>
      <c r="M791" s="246" t="s">
        <v>229</v>
      </c>
      <c r="N791" s="246" t="s">
        <v>229</v>
      </c>
      <c r="O791" s="246" t="s">
        <v>229</v>
      </c>
      <c r="P791" s="246" t="s">
        <v>229</v>
      </c>
      <c r="Q791" s="246" t="s">
        <v>229</v>
      </c>
      <c r="R791" s="246" t="s">
        <v>229</v>
      </c>
      <c r="S791" s="246" t="s">
        <v>229</v>
      </c>
      <c r="T791" s="246" t="s">
        <v>229</v>
      </c>
      <c r="U791" s="246" t="s">
        <v>229</v>
      </c>
      <c r="V791" s="246" t="s">
        <v>229</v>
      </c>
      <c r="W791" s="246" t="s">
        <v>227</v>
      </c>
      <c r="X791" s="246" t="s">
        <v>229</v>
      </c>
      <c r="Y791" s="246" t="s">
        <v>227</v>
      </c>
      <c r="Z791" s="246" t="s">
        <v>229</v>
      </c>
      <c r="AA791" s="246" t="s">
        <v>227</v>
      </c>
      <c r="AB791" s="246" t="s">
        <v>229</v>
      </c>
      <c r="AC791" s="246" t="s">
        <v>229</v>
      </c>
      <c r="AD791" s="246" t="s">
        <v>227</v>
      </c>
      <c r="AE791" s="246" t="s">
        <v>229</v>
      </c>
      <c r="AF791" s="246" t="s">
        <v>229</v>
      </c>
      <c r="AG791" s="246" t="s">
        <v>229</v>
      </c>
      <c r="AH791" s="246" t="s">
        <v>229</v>
      </c>
      <c r="AI791" s="246" t="s">
        <v>229</v>
      </c>
      <c r="AJ791" s="246" t="s">
        <v>229</v>
      </c>
      <c r="AK791" s="246" t="s">
        <v>229</v>
      </c>
      <c r="AL791" s="246" t="s">
        <v>228</v>
      </c>
      <c r="AM791" s="246" t="s">
        <v>228</v>
      </c>
      <c r="AN791" s="246" t="s">
        <v>228</v>
      </c>
      <c r="AO791" s="246" t="s">
        <v>228</v>
      </c>
      <c r="AP791" s="246" t="s">
        <v>228</v>
      </c>
      <c r="AQ791" s="246"/>
      <c r="AR791" s="246"/>
      <c r="AS791" s="246"/>
      <c r="AT791" s="246"/>
      <c r="AU791" s="246"/>
      <c r="AV791" s="246"/>
      <c r="AW791" s="246"/>
      <c r="AX791" s="246"/>
      <c r="AY791" s="246"/>
      <c r="AZ791" s="246"/>
      <c r="BA791" s="246"/>
    </row>
    <row r="792" spans="1:53" x14ac:dyDescent="0.3">
      <c r="A792" s="246">
        <v>214380</v>
      </c>
      <c r="B792" s="246" t="s">
        <v>2163</v>
      </c>
      <c r="C792" s="246" t="s">
        <v>229</v>
      </c>
      <c r="D792" s="246" t="s">
        <v>229</v>
      </c>
      <c r="E792" s="246" t="s">
        <v>227</v>
      </c>
      <c r="F792" s="246" t="s">
        <v>229</v>
      </c>
      <c r="G792" s="246" t="s">
        <v>229</v>
      </c>
      <c r="H792" s="246" t="s">
        <v>229</v>
      </c>
      <c r="I792" s="246" t="s">
        <v>229</v>
      </c>
      <c r="J792" s="246" t="s">
        <v>229</v>
      </c>
      <c r="K792" s="246" t="s">
        <v>229</v>
      </c>
      <c r="L792" s="246" t="s">
        <v>229</v>
      </c>
      <c r="M792" s="246" t="s">
        <v>229</v>
      </c>
      <c r="N792" s="246" t="s">
        <v>229</v>
      </c>
      <c r="O792" s="246" t="s">
        <v>227</v>
      </c>
      <c r="P792" s="246" t="s">
        <v>229</v>
      </c>
      <c r="Q792" s="246" t="s">
        <v>227</v>
      </c>
      <c r="R792" s="246" t="s">
        <v>229</v>
      </c>
      <c r="S792" s="246" t="s">
        <v>229</v>
      </c>
      <c r="T792" s="246" t="s">
        <v>229</v>
      </c>
      <c r="U792" s="246" t="s">
        <v>229</v>
      </c>
      <c r="V792" s="246" t="s">
        <v>229</v>
      </c>
      <c r="W792" s="246" t="s">
        <v>229</v>
      </c>
      <c r="X792" s="246" t="s">
        <v>229</v>
      </c>
      <c r="Y792" s="246" t="s">
        <v>227</v>
      </c>
      <c r="Z792" s="246" t="s">
        <v>229</v>
      </c>
      <c r="AA792" s="246" t="s">
        <v>227</v>
      </c>
      <c r="AB792" s="246" t="s">
        <v>229</v>
      </c>
      <c r="AC792" s="246" t="s">
        <v>229</v>
      </c>
      <c r="AD792" s="246" t="s">
        <v>227</v>
      </c>
      <c r="AE792" s="246" t="s">
        <v>227</v>
      </c>
      <c r="AF792" s="246" t="s">
        <v>229</v>
      </c>
      <c r="AG792" s="246" t="s">
        <v>229</v>
      </c>
      <c r="AH792" s="246" t="s">
        <v>229</v>
      </c>
      <c r="AI792" s="246" t="s">
        <v>229</v>
      </c>
      <c r="AJ792" s="246" t="s">
        <v>229</v>
      </c>
      <c r="AK792" s="246" t="s">
        <v>229</v>
      </c>
      <c r="AL792" s="246" t="s">
        <v>229</v>
      </c>
      <c r="AM792" s="246" t="s">
        <v>229</v>
      </c>
      <c r="AN792" s="246" t="s">
        <v>229</v>
      </c>
      <c r="AO792" s="246" t="s">
        <v>229</v>
      </c>
      <c r="AP792" s="246" t="s">
        <v>229</v>
      </c>
      <c r="AQ792" s="246"/>
      <c r="AR792" s="246"/>
      <c r="AS792" s="246"/>
      <c r="AT792" s="246"/>
      <c r="AU792" s="246"/>
      <c r="AV792" s="246"/>
      <c r="AW792" s="246"/>
      <c r="AX792" s="246"/>
      <c r="AY792" s="246"/>
      <c r="AZ792" s="246"/>
      <c r="BA792" s="246"/>
    </row>
    <row r="793" spans="1:53" x14ac:dyDescent="0.3">
      <c r="A793" s="246">
        <v>214387</v>
      </c>
      <c r="B793" s="246" t="s">
        <v>2163</v>
      </c>
      <c r="C793" s="246" t="s">
        <v>229</v>
      </c>
      <c r="D793" s="246" t="s">
        <v>227</v>
      </c>
      <c r="E793" s="246" t="s">
        <v>227</v>
      </c>
      <c r="F793" s="246" t="s">
        <v>229</v>
      </c>
      <c r="G793" s="246" t="s">
        <v>229</v>
      </c>
      <c r="H793" s="246" t="s">
        <v>229</v>
      </c>
      <c r="I793" s="246" t="s">
        <v>229</v>
      </c>
      <c r="J793" s="246" t="s">
        <v>229</v>
      </c>
      <c r="K793" s="246" t="s">
        <v>227</v>
      </c>
      <c r="L793" s="246" t="s">
        <v>229</v>
      </c>
      <c r="M793" s="246" t="s">
        <v>229</v>
      </c>
      <c r="N793" s="246" t="s">
        <v>229</v>
      </c>
      <c r="O793" s="246" t="s">
        <v>229</v>
      </c>
      <c r="P793" s="246" t="s">
        <v>229</v>
      </c>
      <c r="Q793" s="246" t="s">
        <v>227</v>
      </c>
      <c r="R793" s="246" t="s">
        <v>229</v>
      </c>
      <c r="S793" s="246" t="s">
        <v>229</v>
      </c>
      <c r="T793" s="246" t="s">
        <v>229</v>
      </c>
      <c r="U793" s="246" t="s">
        <v>229</v>
      </c>
      <c r="V793" s="246" t="s">
        <v>229</v>
      </c>
      <c r="W793" s="246" t="s">
        <v>229</v>
      </c>
      <c r="X793" s="246" t="s">
        <v>229</v>
      </c>
      <c r="Y793" s="246" t="s">
        <v>229</v>
      </c>
      <c r="Z793" s="246" t="s">
        <v>229</v>
      </c>
      <c r="AA793" s="246" t="s">
        <v>227</v>
      </c>
      <c r="AB793" s="246" t="s">
        <v>229</v>
      </c>
      <c r="AC793" s="246" t="s">
        <v>229</v>
      </c>
      <c r="AD793" s="246" t="s">
        <v>229</v>
      </c>
      <c r="AE793" s="246" t="s">
        <v>229</v>
      </c>
      <c r="AF793" s="246" t="s">
        <v>229</v>
      </c>
      <c r="AG793" s="246" t="s">
        <v>229</v>
      </c>
      <c r="AH793" s="246" t="s">
        <v>229</v>
      </c>
      <c r="AI793" s="246" t="s">
        <v>229</v>
      </c>
      <c r="AJ793" s="246" t="s">
        <v>229</v>
      </c>
      <c r="AK793" s="246" t="s">
        <v>229</v>
      </c>
      <c r="AL793" s="246" t="s">
        <v>228</v>
      </c>
      <c r="AM793" s="246" t="s">
        <v>228</v>
      </c>
      <c r="AN793" s="246" t="s">
        <v>228</v>
      </c>
      <c r="AO793" s="246" t="s">
        <v>228</v>
      </c>
      <c r="AP793" s="246" t="s">
        <v>228</v>
      </c>
      <c r="AQ793" s="246"/>
      <c r="AR793" s="246"/>
      <c r="AS793" s="246"/>
      <c r="AT793" s="246"/>
      <c r="AU793" s="246"/>
      <c r="AV793" s="246"/>
      <c r="AW793" s="246"/>
      <c r="AX793" s="246"/>
      <c r="AY793" s="246"/>
      <c r="AZ793" s="246"/>
      <c r="BA793" s="246"/>
    </row>
    <row r="794" spans="1:53" x14ac:dyDescent="0.3">
      <c r="A794" s="246">
        <v>214390</v>
      </c>
      <c r="B794" s="246" t="s">
        <v>2163</v>
      </c>
      <c r="C794" s="246" t="s">
        <v>228</v>
      </c>
      <c r="D794" s="246" t="s">
        <v>229</v>
      </c>
      <c r="E794" s="246" t="s">
        <v>229</v>
      </c>
      <c r="F794" s="246" t="s">
        <v>229</v>
      </c>
      <c r="G794" s="246" t="s">
        <v>228</v>
      </c>
      <c r="H794" s="246" t="s">
        <v>228</v>
      </c>
      <c r="I794" s="246" t="s">
        <v>229</v>
      </c>
      <c r="J794" s="246" t="s">
        <v>229</v>
      </c>
      <c r="K794" s="246" t="s">
        <v>229</v>
      </c>
      <c r="L794" s="246" t="s">
        <v>229</v>
      </c>
      <c r="M794" s="246" t="s">
        <v>229</v>
      </c>
      <c r="N794" s="246" t="s">
        <v>229</v>
      </c>
      <c r="O794" s="246" t="s">
        <v>229</v>
      </c>
      <c r="P794" s="246" t="s">
        <v>229</v>
      </c>
      <c r="Q794" s="246" t="s">
        <v>229</v>
      </c>
      <c r="R794" s="246" t="s">
        <v>229</v>
      </c>
      <c r="S794" s="246" t="s">
        <v>229</v>
      </c>
      <c r="T794" s="246" t="s">
        <v>229</v>
      </c>
      <c r="U794" s="246" t="s">
        <v>229</v>
      </c>
      <c r="V794" s="246" t="s">
        <v>229</v>
      </c>
      <c r="W794" s="246" t="s">
        <v>229</v>
      </c>
      <c r="X794" s="246" t="s">
        <v>229</v>
      </c>
      <c r="Y794" s="246" t="s">
        <v>229</v>
      </c>
      <c r="Z794" s="246" t="s">
        <v>229</v>
      </c>
      <c r="AA794" s="246" t="s">
        <v>229</v>
      </c>
      <c r="AB794" s="246" t="s">
        <v>229</v>
      </c>
      <c r="AC794" s="246" t="s">
        <v>229</v>
      </c>
      <c r="AD794" s="246" t="s">
        <v>229</v>
      </c>
      <c r="AE794" s="246" t="s">
        <v>229</v>
      </c>
      <c r="AF794" s="246" t="s">
        <v>229</v>
      </c>
      <c r="AG794" s="246" t="s">
        <v>229</v>
      </c>
      <c r="AH794" s="246" t="s">
        <v>229</v>
      </c>
      <c r="AI794" s="246" t="s">
        <v>229</v>
      </c>
      <c r="AJ794" s="246" t="s">
        <v>229</v>
      </c>
      <c r="AK794" s="246" t="s">
        <v>229</v>
      </c>
      <c r="AL794" s="246" t="s">
        <v>228</v>
      </c>
      <c r="AM794" s="246" t="s">
        <v>228</v>
      </c>
      <c r="AN794" s="246" t="s">
        <v>228</v>
      </c>
      <c r="AO794" s="246" t="s">
        <v>228</v>
      </c>
      <c r="AP794" s="246" t="s">
        <v>228</v>
      </c>
      <c r="AQ794" s="246"/>
      <c r="AR794" s="246"/>
      <c r="AS794" s="246"/>
      <c r="AT794" s="246"/>
      <c r="AU794" s="246"/>
      <c r="AV794" s="246"/>
      <c r="AW794" s="246"/>
      <c r="AX794" s="246"/>
      <c r="AY794" s="246"/>
      <c r="AZ794" s="246"/>
      <c r="BA794" s="246"/>
    </row>
    <row r="795" spans="1:53" x14ac:dyDescent="0.3">
      <c r="A795" s="246">
        <v>214423</v>
      </c>
      <c r="B795" s="246" t="s">
        <v>2163</v>
      </c>
      <c r="C795" s="246" t="s">
        <v>229</v>
      </c>
      <c r="D795" s="246" t="s">
        <v>229</v>
      </c>
      <c r="E795" s="246" t="s">
        <v>229</v>
      </c>
      <c r="F795" s="246" t="s">
        <v>227</v>
      </c>
      <c r="G795" s="246" t="s">
        <v>229</v>
      </c>
      <c r="H795" s="246" t="s">
        <v>229</v>
      </c>
      <c r="I795" s="246" t="s">
        <v>229</v>
      </c>
      <c r="J795" s="246" t="s">
        <v>229</v>
      </c>
      <c r="K795" s="246" t="s">
        <v>229</v>
      </c>
      <c r="L795" s="246" t="s">
        <v>229</v>
      </c>
      <c r="M795" s="246" t="s">
        <v>229</v>
      </c>
      <c r="N795" s="246" t="s">
        <v>229</v>
      </c>
      <c r="O795" s="246" t="s">
        <v>229</v>
      </c>
      <c r="P795" s="246" t="s">
        <v>229</v>
      </c>
      <c r="Q795" s="246" t="s">
        <v>229</v>
      </c>
      <c r="R795" s="246" t="s">
        <v>227</v>
      </c>
      <c r="S795" s="246" t="s">
        <v>229</v>
      </c>
      <c r="T795" s="246" t="s">
        <v>229</v>
      </c>
      <c r="U795" s="246" t="s">
        <v>229</v>
      </c>
      <c r="V795" s="246" t="s">
        <v>229</v>
      </c>
      <c r="W795" s="246" t="s">
        <v>229</v>
      </c>
      <c r="X795" s="246" t="s">
        <v>229</v>
      </c>
      <c r="Y795" s="246" t="s">
        <v>227</v>
      </c>
      <c r="Z795" s="246" t="s">
        <v>229</v>
      </c>
      <c r="AA795" s="246" t="s">
        <v>229</v>
      </c>
      <c r="AB795" s="246" t="s">
        <v>229</v>
      </c>
      <c r="AC795" s="246" t="s">
        <v>229</v>
      </c>
      <c r="AD795" s="246" t="s">
        <v>229</v>
      </c>
      <c r="AE795" s="246" t="s">
        <v>228</v>
      </c>
      <c r="AF795" s="246" t="s">
        <v>229</v>
      </c>
      <c r="AG795" s="246" t="s">
        <v>229</v>
      </c>
      <c r="AH795" s="246" t="s">
        <v>228</v>
      </c>
      <c r="AI795" s="246" t="s">
        <v>228</v>
      </c>
      <c r="AJ795" s="246" t="s">
        <v>229</v>
      </c>
      <c r="AK795" s="246" t="s">
        <v>228</v>
      </c>
      <c r="AL795" s="246" t="s">
        <v>228</v>
      </c>
      <c r="AM795" s="246" t="s">
        <v>228</v>
      </c>
      <c r="AN795" s="246" t="s">
        <v>228</v>
      </c>
      <c r="AO795" s="246" t="s">
        <v>228</v>
      </c>
      <c r="AP795" s="246" t="s">
        <v>228</v>
      </c>
      <c r="AQ795" s="246"/>
      <c r="AR795" s="246"/>
      <c r="AS795" s="246"/>
      <c r="AT795" s="246"/>
      <c r="AU795" s="246"/>
      <c r="AV795" s="246"/>
      <c r="AW795" s="246"/>
      <c r="AX795" s="246"/>
      <c r="AY795" s="246"/>
      <c r="AZ795" s="246"/>
      <c r="BA795" s="246"/>
    </row>
    <row r="796" spans="1:53" x14ac:dyDescent="0.3">
      <c r="A796" s="246">
        <v>214427</v>
      </c>
      <c r="B796" s="246" t="s">
        <v>2163</v>
      </c>
      <c r="C796" s="246" t="s">
        <v>229</v>
      </c>
      <c r="D796" s="246" t="s">
        <v>229</v>
      </c>
      <c r="E796" s="246" t="s">
        <v>227</v>
      </c>
      <c r="F796" s="246" t="s">
        <v>227</v>
      </c>
      <c r="G796" s="246" t="s">
        <v>228</v>
      </c>
      <c r="H796" s="246" t="s">
        <v>229</v>
      </c>
      <c r="I796" s="246" t="s">
        <v>229</v>
      </c>
      <c r="J796" s="246" t="s">
        <v>229</v>
      </c>
      <c r="K796" s="246" t="s">
        <v>229</v>
      </c>
      <c r="L796" s="246" t="s">
        <v>229</v>
      </c>
      <c r="M796" s="246" t="s">
        <v>229</v>
      </c>
      <c r="N796" s="246" t="s">
        <v>229</v>
      </c>
      <c r="O796" s="246" t="s">
        <v>229</v>
      </c>
      <c r="P796" s="246" t="s">
        <v>229</v>
      </c>
      <c r="Q796" s="246" t="s">
        <v>229</v>
      </c>
      <c r="R796" s="246" t="s">
        <v>229</v>
      </c>
      <c r="S796" s="246" t="s">
        <v>229</v>
      </c>
      <c r="T796" s="246" t="s">
        <v>229</v>
      </c>
      <c r="U796" s="246" t="s">
        <v>229</v>
      </c>
      <c r="V796" s="246" t="s">
        <v>229</v>
      </c>
      <c r="W796" s="246" t="s">
        <v>229</v>
      </c>
      <c r="X796" s="246" t="s">
        <v>229</v>
      </c>
      <c r="Y796" s="246" t="s">
        <v>229</v>
      </c>
      <c r="Z796" s="246" t="s">
        <v>229</v>
      </c>
      <c r="AA796" s="246" t="s">
        <v>229</v>
      </c>
      <c r="AB796" s="246" t="s">
        <v>229</v>
      </c>
      <c r="AC796" s="246" t="s">
        <v>229</v>
      </c>
      <c r="AD796" s="246" t="s">
        <v>229</v>
      </c>
      <c r="AE796" s="246" t="s">
        <v>227</v>
      </c>
      <c r="AF796" s="246" t="s">
        <v>229</v>
      </c>
      <c r="AG796" s="246" t="s">
        <v>229</v>
      </c>
      <c r="AH796" s="246" t="s">
        <v>228</v>
      </c>
      <c r="AI796" s="246" t="s">
        <v>229</v>
      </c>
      <c r="AJ796" s="246" t="s">
        <v>229</v>
      </c>
      <c r="AK796" s="246" t="s">
        <v>229</v>
      </c>
      <c r="AL796" s="246" t="s">
        <v>228</v>
      </c>
      <c r="AM796" s="246" t="s">
        <v>228</v>
      </c>
      <c r="AN796" s="246" t="s">
        <v>228</v>
      </c>
      <c r="AO796" s="246" t="s">
        <v>228</v>
      </c>
      <c r="AP796" s="246" t="s">
        <v>228</v>
      </c>
      <c r="AQ796" s="246"/>
      <c r="AR796" s="246"/>
      <c r="AS796" s="246"/>
      <c r="AT796" s="246"/>
      <c r="AU796" s="246"/>
      <c r="AV796" s="246"/>
      <c r="AW796" s="246"/>
      <c r="AX796" s="246"/>
      <c r="AY796" s="246"/>
      <c r="AZ796" s="246"/>
      <c r="BA796" s="246"/>
    </row>
    <row r="797" spans="1:53" x14ac:dyDescent="0.3">
      <c r="A797" s="246">
        <v>214442</v>
      </c>
      <c r="B797" s="246" t="s">
        <v>2163</v>
      </c>
      <c r="C797" s="246" t="s">
        <v>229</v>
      </c>
      <c r="D797" s="246" t="s">
        <v>229</v>
      </c>
      <c r="E797" s="246" t="s">
        <v>229</v>
      </c>
      <c r="F797" s="246" t="s">
        <v>229</v>
      </c>
      <c r="G797" s="246" t="s">
        <v>229</v>
      </c>
      <c r="H797" s="246" t="s">
        <v>227</v>
      </c>
      <c r="I797" s="246" t="s">
        <v>229</v>
      </c>
      <c r="J797" s="246" t="s">
        <v>229</v>
      </c>
      <c r="K797" s="246" t="s">
        <v>229</v>
      </c>
      <c r="L797" s="246" t="s">
        <v>229</v>
      </c>
      <c r="M797" s="246" t="s">
        <v>229</v>
      </c>
      <c r="N797" s="246" t="s">
        <v>229</v>
      </c>
      <c r="O797" s="246" t="s">
        <v>229</v>
      </c>
      <c r="P797" s="246" t="s">
        <v>229</v>
      </c>
      <c r="Q797" s="246" t="s">
        <v>227</v>
      </c>
      <c r="R797" s="246" t="s">
        <v>229</v>
      </c>
      <c r="S797" s="246" t="s">
        <v>229</v>
      </c>
      <c r="T797" s="246" t="s">
        <v>229</v>
      </c>
      <c r="U797" s="246" t="s">
        <v>229</v>
      </c>
      <c r="V797" s="246" t="s">
        <v>229</v>
      </c>
      <c r="W797" s="246" t="s">
        <v>227</v>
      </c>
      <c r="X797" s="246" t="s">
        <v>229</v>
      </c>
      <c r="Y797" s="246" t="s">
        <v>229</v>
      </c>
      <c r="Z797" s="246" t="s">
        <v>227</v>
      </c>
      <c r="AA797" s="246" t="s">
        <v>227</v>
      </c>
      <c r="AB797" s="246" t="s">
        <v>227</v>
      </c>
      <c r="AC797" s="246" t="s">
        <v>229</v>
      </c>
      <c r="AD797" s="246" t="s">
        <v>229</v>
      </c>
      <c r="AE797" s="246" t="s">
        <v>227</v>
      </c>
      <c r="AF797" s="246" t="s">
        <v>229</v>
      </c>
      <c r="AG797" s="246" t="s">
        <v>229</v>
      </c>
      <c r="AH797" s="246" t="s">
        <v>229</v>
      </c>
      <c r="AI797" s="246" t="s">
        <v>227</v>
      </c>
      <c r="AJ797" s="246" t="s">
        <v>227</v>
      </c>
      <c r="AK797" s="246" t="s">
        <v>227</v>
      </c>
      <c r="AL797" s="246" t="s">
        <v>228</v>
      </c>
      <c r="AM797" s="246" t="s">
        <v>228</v>
      </c>
      <c r="AN797" s="246" t="s">
        <v>228</v>
      </c>
      <c r="AO797" s="246" t="s">
        <v>228</v>
      </c>
      <c r="AP797" s="246" t="s">
        <v>228</v>
      </c>
      <c r="AQ797" s="246"/>
      <c r="AR797" s="246"/>
      <c r="AS797" s="246"/>
      <c r="AT797" s="246"/>
      <c r="AU797" s="246"/>
      <c r="AV797" s="246"/>
      <c r="AW797" s="246"/>
      <c r="AX797" s="246"/>
      <c r="AY797" s="246"/>
      <c r="AZ797" s="246"/>
      <c r="BA797" s="246"/>
    </row>
    <row r="798" spans="1:53" x14ac:dyDescent="0.3">
      <c r="A798" s="246">
        <v>214443</v>
      </c>
      <c r="B798" s="246" t="s">
        <v>2163</v>
      </c>
      <c r="C798" s="246" t="s">
        <v>229</v>
      </c>
      <c r="D798" s="246" t="s">
        <v>229</v>
      </c>
      <c r="E798" s="246" t="s">
        <v>229</v>
      </c>
      <c r="F798" s="246" t="s">
        <v>229</v>
      </c>
      <c r="G798" s="246" t="s">
        <v>227</v>
      </c>
      <c r="H798" s="246" t="s">
        <v>229</v>
      </c>
      <c r="I798" s="246" t="s">
        <v>229</v>
      </c>
      <c r="J798" s="246" t="s">
        <v>229</v>
      </c>
      <c r="K798" s="246" t="s">
        <v>229</v>
      </c>
      <c r="L798" s="246" t="s">
        <v>229</v>
      </c>
      <c r="M798" s="246" t="s">
        <v>229</v>
      </c>
      <c r="N798" s="246" t="s">
        <v>229</v>
      </c>
      <c r="O798" s="246" t="s">
        <v>229</v>
      </c>
      <c r="P798" s="246" t="s">
        <v>229</v>
      </c>
      <c r="Q798" s="246" t="s">
        <v>229</v>
      </c>
      <c r="R798" s="246" t="s">
        <v>229</v>
      </c>
      <c r="S798" s="246" t="s">
        <v>229</v>
      </c>
      <c r="T798" s="246" t="s">
        <v>229</v>
      </c>
      <c r="U798" s="246" t="s">
        <v>229</v>
      </c>
      <c r="V798" s="246" t="s">
        <v>229</v>
      </c>
      <c r="W798" s="246" t="s">
        <v>229</v>
      </c>
      <c r="X798" s="246" t="s">
        <v>229</v>
      </c>
      <c r="Y798" s="246" t="s">
        <v>229</v>
      </c>
      <c r="Z798" s="246" t="s">
        <v>229</v>
      </c>
      <c r="AA798" s="246" t="s">
        <v>229</v>
      </c>
      <c r="AB798" s="246" t="s">
        <v>229</v>
      </c>
      <c r="AC798" s="246" t="s">
        <v>229</v>
      </c>
      <c r="AD798" s="246" t="s">
        <v>229</v>
      </c>
      <c r="AE798" s="246" t="s">
        <v>229</v>
      </c>
      <c r="AF798" s="246" t="s">
        <v>229</v>
      </c>
      <c r="AG798" s="246" t="s">
        <v>228</v>
      </c>
      <c r="AH798" s="246" t="s">
        <v>228</v>
      </c>
      <c r="AI798" s="246" t="s">
        <v>228</v>
      </c>
      <c r="AJ798" s="246" t="s">
        <v>228</v>
      </c>
      <c r="AK798" s="246" t="s">
        <v>228</v>
      </c>
      <c r="AL798" s="246" t="s">
        <v>228</v>
      </c>
      <c r="AM798" s="246" t="s">
        <v>228</v>
      </c>
      <c r="AN798" s="246" t="s">
        <v>228</v>
      </c>
      <c r="AO798" s="246" t="s">
        <v>228</v>
      </c>
      <c r="AP798" s="246" t="s">
        <v>228</v>
      </c>
      <c r="AQ798" s="246"/>
      <c r="AR798" s="246"/>
      <c r="AS798" s="246"/>
      <c r="AT798" s="246"/>
      <c r="AU798" s="246"/>
      <c r="AV798" s="246"/>
      <c r="AW798" s="246"/>
      <c r="AX798" s="246"/>
      <c r="AY798" s="246"/>
      <c r="AZ798" s="246"/>
      <c r="BA798" s="246"/>
    </row>
    <row r="799" spans="1:53" x14ac:dyDescent="0.3">
      <c r="A799" s="246">
        <v>214444</v>
      </c>
      <c r="B799" s="246" t="s">
        <v>2163</v>
      </c>
      <c r="C799" s="246" t="s">
        <v>229</v>
      </c>
      <c r="D799" s="246" t="s">
        <v>229</v>
      </c>
      <c r="E799" s="246" t="s">
        <v>229</v>
      </c>
      <c r="F799" s="246" t="s">
        <v>229</v>
      </c>
      <c r="G799" s="246" t="s">
        <v>229</v>
      </c>
      <c r="H799" s="246" t="s">
        <v>229</v>
      </c>
      <c r="I799" s="246" t="s">
        <v>229</v>
      </c>
      <c r="J799" s="246" t="s">
        <v>229</v>
      </c>
      <c r="K799" s="246" t="s">
        <v>229</v>
      </c>
      <c r="L799" s="246" t="s">
        <v>229</v>
      </c>
      <c r="M799" s="246" t="s">
        <v>227</v>
      </c>
      <c r="N799" s="246" t="s">
        <v>229</v>
      </c>
      <c r="O799" s="246" t="s">
        <v>229</v>
      </c>
      <c r="P799" s="246" t="s">
        <v>229</v>
      </c>
      <c r="Q799" s="246" t="s">
        <v>229</v>
      </c>
      <c r="R799" s="246" t="s">
        <v>227</v>
      </c>
      <c r="S799" s="246" t="s">
        <v>227</v>
      </c>
      <c r="T799" s="246" t="s">
        <v>229</v>
      </c>
      <c r="U799" s="246" t="s">
        <v>229</v>
      </c>
      <c r="V799" s="246" t="s">
        <v>229</v>
      </c>
      <c r="W799" s="246" t="s">
        <v>227</v>
      </c>
      <c r="X799" s="246" t="s">
        <v>229</v>
      </c>
      <c r="Y799" s="246" t="s">
        <v>227</v>
      </c>
      <c r="Z799" s="246" t="s">
        <v>229</v>
      </c>
      <c r="AA799" s="246" t="s">
        <v>227</v>
      </c>
      <c r="AB799" s="246" t="s">
        <v>229</v>
      </c>
      <c r="AC799" s="246" t="s">
        <v>229</v>
      </c>
      <c r="AD799" s="246" t="s">
        <v>229</v>
      </c>
      <c r="AE799" s="246" t="s">
        <v>227</v>
      </c>
      <c r="AF799" s="246" t="s">
        <v>229</v>
      </c>
      <c r="AG799" s="246" t="s">
        <v>227</v>
      </c>
      <c r="AH799" s="246" t="s">
        <v>229</v>
      </c>
      <c r="AI799" s="246" t="s">
        <v>227</v>
      </c>
      <c r="AJ799" s="246" t="s">
        <v>229</v>
      </c>
      <c r="AK799" s="246" t="s">
        <v>227</v>
      </c>
      <c r="AL799" s="246" t="s">
        <v>229</v>
      </c>
      <c r="AM799" s="246" t="s">
        <v>229</v>
      </c>
      <c r="AN799" s="246" t="s">
        <v>229</v>
      </c>
      <c r="AO799" s="246" t="s">
        <v>229</v>
      </c>
      <c r="AP799" s="246" t="s">
        <v>229</v>
      </c>
      <c r="AQ799" s="246"/>
      <c r="AR799" s="246"/>
      <c r="AS799" s="246"/>
      <c r="AT799" s="246"/>
      <c r="AU799" s="246"/>
      <c r="AV799" s="246"/>
      <c r="AW799" s="246"/>
      <c r="AX799" s="246"/>
      <c r="AY799" s="246"/>
      <c r="AZ799" s="246"/>
      <c r="BA799" s="246"/>
    </row>
    <row r="800" spans="1:53" x14ac:dyDescent="0.3">
      <c r="A800" s="246">
        <v>214455</v>
      </c>
      <c r="B800" s="246" t="s">
        <v>2163</v>
      </c>
      <c r="C800" s="246" t="s">
        <v>229</v>
      </c>
      <c r="D800" s="246" t="s">
        <v>229</v>
      </c>
      <c r="E800" s="246" t="s">
        <v>229</v>
      </c>
      <c r="F800" s="246" t="s">
        <v>229</v>
      </c>
      <c r="G800" s="246" t="s">
        <v>227</v>
      </c>
      <c r="H800" s="246" t="s">
        <v>227</v>
      </c>
      <c r="I800" s="246" t="s">
        <v>227</v>
      </c>
      <c r="J800" s="246" t="s">
        <v>229</v>
      </c>
      <c r="K800" s="246" t="s">
        <v>229</v>
      </c>
      <c r="L800" s="246" t="s">
        <v>229</v>
      </c>
      <c r="M800" s="246" t="s">
        <v>229</v>
      </c>
      <c r="N800" s="246" t="s">
        <v>229</v>
      </c>
      <c r="O800" s="246" t="s">
        <v>229</v>
      </c>
      <c r="P800" s="246" t="s">
        <v>227</v>
      </c>
      <c r="Q800" s="246" t="s">
        <v>227</v>
      </c>
      <c r="R800" s="246" t="s">
        <v>229</v>
      </c>
      <c r="S800" s="246" t="s">
        <v>229</v>
      </c>
      <c r="T800" s="246" t="s">
        <v>229</v>
      </c>
      <c r="U800" s="246" t="s">
        <v>229</v>
      </c>
      <c r="V800" s="246" t="s">
        <v>229</v>
      </c>
      <c r="W800" s="246" t="s">
        <v>227</v>
      </c>
      <c r="X800" s="246" t="s">
        <v>229</v>
      </c>
      <c r="Y800" s="246" t="s">
        <v>227</v>
      </c>
      <c r="Z800" s="246" t="s">
        <v>229</v>
      </c>
      <c r="AA800" s="246" t="s">
        <v>227</v>
      </c>
      <c r="AB800" s="246" t="s">
        <v>229</v>
      </c>
      <c r="AC800" s="246" t="s">
        <v>227</v>
      </c>
      <c r="AD800" s="246" t="s">
        <v>227</v>
      </c>
      <c r="AE800" s="246" t="s">
        <v>227</v>
      </c>
      <c r="AF800" s="246" t="s">
        <v>229</v>
      </c>
      <c r="AG800" s="246" t="s">
        <v>229</v>
      </c>
      <c r="AH800" s="246" t="s">
        <v>229</v>
      </c>
      <c r="AI800" s="246" t="s">
        <v>229</v>
      </c>
      <c r="AJ800" s="246" t="s">
        <v>229</v>
      </c>
      <c r="AK800" s="246" t="s">
        <v>229</v>
      </c>
      <c r="AL800" s="246" t="s">
        <v>228</v>
      </c>
      <c r="AM800" s="246" t="s">
        <v>228</v>
      </c>
      <c r="AN800" s="246" t="s">
        <v>228</v>
      </c>
      <c r="AO800" s="246" t="s">
        <v>228</v>
      </c>
      <c r="AP800" s="246" t="s">
        <v>228</v>
      </c>
      <c r="AQ800" s="246"/>
      <c r="AR800" s="246"/>
      <c r="AS800" s="246"/>
      <c r="AT800" s="246"/>
      <c r="AU800" s="246"/>
      <c r="AV800" s="246"/>
      <c r="AW800" s="246"/>
      <c r="AX800" s="246"/>
      <c r="AY800" s="246"/>
      <c r="AZ800" s="246"/>
      <c r="BA800" s="246"/>
    </row>
    <row r="801" spans="1:53" x14ac:dyDescent="0.3">
      <c r="A801" s="246">
        <v>214458</v>
      </c>
      <c r="B801" s="246" t="s">
        <v>2163</v>
      </c>
      <c r="C801" s="246" t="s">
        <v>229</v>
      </c>
      <c r="D801" s="246" t="s">
        <v>229</v>
      </c>
      <c r="E801" s="246" t="s">
        <v>229</v>
      </c>
      <c r="F801" s="246" t="s">
        <v>227</v>
      </c>
      <c r="G801" s="246" t="s">
        <v>227</v>
      </c>
      <c r="H801" s="246" t="s">
        <v>229</v>
      </c>
      <c r="I801" s="246" t="s">
        <v>229</v>
      </c>
      <c r="J801" s="246" t="s">
        <v>227</v>
      </c>
      <c r="K801" s="246" t="s">
        <v>229</v>
      </c>
      <c r="L801" s="246" t="s">
        <v>229</v>
      </c>
      <c r="M801" s="246" t="s">
        <v>229</v>
      </c>
      <c r="N801" s="246" t="s">
        <v>229</v>
      </c>
      <c r="O801" s="246" t="s">
        <v>229</v>
      </c>
      <c r="P801" s="246" t="s">
        <v>227</v>
      </c>
      <c r="Q801" s="246" t="s">
        <v>229</v>
      </c>
      <c r="R801" s="246" t="s">
        <v>229</v>
      </c>
      <c r="S801" s="246" t="s">
        <v>227</v>
      </c>
      <c r="T801" s="246" t="s">
        <v>229</v>
      </c>
      <c r="U801" s="246" t="s">
        <v>229</v>
      </c>
      <c r="V801" s="246" t="s">
        <v>227</v>
      </c>
      <c r="W801" s="246" t="s">
        <v>229</v>
      </c>
      <c r="X801" s="246" t="s">
        <v>229</v>
      </c>
      <c r="Y801" s="246" t="s">
        <v>227</v>
      </c>
      <c r="Z801" s="246" t="s">
        <v>229</v>
      </c>
      <c r="AA801" s="246" t="s">
        <v>227</v>
      </c>
      <c r="AB801" s="246" t="s">
        <v>229</v>
      </c>
      <c r="AC801" s="246" t="s">
        <v>229</v>
      </c>
      <c r="AD801" s="246" t="s">
        <v>229</v>
      </c>
      <c r="AE801" s="246" t="s">
        <v>227</v>
      </c>
      <c r="AF801" s="246" t="s">
        <v>227</v>
      </c>
      <c r="AG801" s="246" t="s">
        <v>227</v>
      </c>
      <c r="AH801" s="246" t="s">
        <v>229</v>
      </c>
      <c r="AI801" s="246" t="s">
        <v>229</v>
      </c>
      <c r="AJ801" s="246" t="s">
        <v>229</v>
      </c>
      <c r="AK801" s="246" t="s">
        <v>227</v>
      </c>
      <c r="AL801" s="246" t="s">
        <v>229</v>
      </c>
      <c r="AM801" s="246" t="s">
        <v>229</v>
      </c>
      <c r="AN801" s="246" t="s">
        <v>229</v>
      </c>
      <c r="AO801" s="246" t="s">
        <v>229</v>
      </c>
      <c r="AP801" s="246" t="s">
        <v>229</v>
      </c>
      <c r="AQ801" s="246"/>
      <c r="AR801" s="246"/>
      <c r="AS801" s="246"/>
      <c r="AT801" s="246"/>
      <c r="AU801" s="246"/>
      <c r="AV801" s="246"/>
      <c r="AW801" s="246"/>
      <c r="AX801" s="246"/>
      <c r="AY801" s="246"/>
      <c r="AZ801" s="246"/>
      <c r="BA801" s="246"/>
    </row>
    <row r="802" spans="1:53" x14ac:dyDescent="0.3">
      <c r="A802" s="246">
        <v>214459</v>
      </c>
      <c r="B802" s="246" t="s">
        <v>2163</v>
      </c>
      <c r="C802" s="246" t="s">
        <v>227</v>
      </c>
      <c r="D802" s="246" t="s">
        <v>227</v>
      </c>
      <c r="E802" s="246" t="s">
        <v>227</v>
      </c>
      <c r="F802" s="246" t="s">
        <v>227</v>
      </c>
      <c r="G802" s="246" t="s">
        <v>229</v>
      </c>
      <c r="H802" s="246" t="s">
        <v>229</v>
      </c>
      <c r="I802" s="246" t="s">
        <v>229</v>
      </c>
      <c r="J802" s="246" t="s">
        <v>229</v>
      </c>
      <c r="K802" s="246" t="s">
        <v>229</v>
      </c>
      <c r="L802" s="246" t="s">
        <v>229</v>
      </c>
      <c r="M802" s="246" t="s">
        <v>229</v>
      </c>
      <c r="N802" s="246" t="s">
        <v>229</v>
      </c>
      <c r="O802" s="246" t="s">
        <v>229</v>
      </c>
      <c r="P802" s="246" t="s">
        <v>227</v>
      </c>
      <c r="Q802" s="246" t="s">
        <v>228</v>
      </c>
      <c r="R802" s="246" t="s">
        <v>229</v>
      </c>
      <c r="S802" s="246" t="s">
        <v>227</v>
      </c>
      <c r="T802" s="246" t="s">
        <v>229</v>
      </c>
      <c r="U802" s="246" t="s">
        <v>229</v>
      </c>
      <c r="V802" s="246" t="s">
        <v>229</v>
      </c>
      <c r="W802" s="246" t="s">
        <v>227</v>
      </c>
      <c r="X802" s="246" t="s">
        <v>229</v>
      </c>
      <c r="Y802" s="246" t="s">
        <v>229</v>
      </c>
      <c r="Z802" s="246" t="s">
        <v>229</v>
      </c>
      <c r="AA802" s="246" t="s">
        <v>229</v>
      </c>
      <c r="AB802" s="246" t="s">
        <v>227</v>
      </c>
      <c r="AC802" s="246" t="s">
        <v>229</v>
      </c>
      <c r="AD802" s="246" t="s">
        <v>229</v>
      </c>
      <c r="AE802" s="246" t="s">
        <v>229</v>
      </c>
      <c r="AF802" s="246" t="s">
        <v>227</v>
      </c>
      <c r="AG802" s="246" t="s">
        <v>229</v>
      </c>
      <c r="AH802" s="246" t="s">
        <v>229</v>
      </c>
      <c r="AI802" s="246" t="s">
        <v>229</v>
      </c>
      <c r="AJ802" s="246" t="s">
        <v>229</v>
      </c>
      <c r="AK802" s="246" t="s">
        <v>229</v>
      </c>
      <c r="AL802" s="246" t="s">
        <v>228</v>
      </c>
      <c r="AM802" s="246" t="s">
        <v>228</v>
      </c>
      <c r="AN802" s="246" t="s">
        <v>228</v>
      </c>
      <c r="AO802" s="246" t="s">
        <v>228</v>
      </c>
      <c r="AP802" s="246" t="s">
        <v>228</v>
      </c>
      <c r="AQ802" s="246"/>
      <c r="AR802" s="246"/>
      <c r="AS802" s="246"/>
      <c r="AT802" s="246"/>
      <c r="AU802" s="246"/>
      <c r="AV802" s="246"/>
      <c r="AW802" s="246"/>
      <c r="AX802" s="246"/>
      <c r="AY802" s="246"/>
      <c r="AZ802" s="246"/>
      <c r="BA802" s="246"/>
    </row>
    <row r="803" spans="1:53" x14ac:dyDescent="0.3">
      <c r="A803" s="246">
        <v>214462</v>
      </c>
      <c r="B803" s="246" t="s">
        <v>2163</v>
      </c>
      <c r="C803" s="246" t="s">
        <v>229</v>
      </c>
      <c r="D803" s="246" t="s">
        <v>229</v>
      </c>
      <c r="E803" s="246" t="s">
        <v>229</v>
      </c>
      <c r="F803" s="246" t="s">
        <v>229</v>
      </c>
      <c r="G803" s="246" t="s">
        <v>229</v>
      </c>
      <c r="H803" s="246" t="s">
        <v>229</v>
      </c>
      <c r="I803" s="246" t="s">
        <v>229</v>
      </c>
      <c r="J803" s="246" t="s">
        <v>229</v>
      </c>
      <c r="K803" s="246" t="s">
        <v>229</v>
      </c>
      <c r="L803" s="246" t="s">
        <v>229</v>
      </c>
      <c r="M803" s="246" t="s">
        <v>227</v>
      </c>
      <c r="N803" s="246" t="s">
        <v>229</v>
      </c>
      <c r="O803" s="246" t="s">
        <v>229</v>
      </c>
      <c r="P803" s="246" t="s">
        <v>229</v>
      </c>
      <c r="Q803" s="246" t="s">
        <v>229</v>
      </c>
      <c r="R803" s="246" t="s">
        <v>229</v>
      </c>
      <c r="S803" s="246" t="s">
        <v>227</v>
      </c>
      <c r="T803" s="246" t="s">
        <v>229</v>
      </c>
      <c r="U803" s="246" t="s">
        <v>229</v>
      </c>
      <c r="V803" s="246" t="s">
        <v>229</v>
      </c>
      <c r="W803" s="246" t="s">
        <v>229</v>
      </c>
      <c r="X803" s="246" t="s">
        <v>229</v>
      </c>
      <c r="Y803" s="246" t="s">
        <v>229</v>
      </c>
      <c r="Z803" s="246" t="s">
        <v>229</v>
      </c>
      <c r="AA803" s="246" t="s">
        <v>227</v>
      </c>
      <c r="AB803" s="246" t="s">
        <v>229</v>
      </c>
      <c r="AC803" s="246" t="s">
        <v>229</v>
      </c>
      <c r="AD803" s="246" t="s">
        <v>229</v>
      </c>
      <c r="AE803" s="246" t="s">
        <v>229</v>
      </c>
      <c r="AF803" s="246" t="s">
        <v>229</v>
      </c>
      <c r="AG803" s="246" t="s">
        <v>229</v>
      </c>
      <c r="AH803" s="246" t="s">
        <v>229</v>
      </c>
      <c r="AI803" s="246" t="s">
        <v>229</v>
      </c>
      <c r="AJ803" s="246" t="s">
        <v>229</v>
      </c>
      <c r="AK803" s="246" t="s">
        <v>227</v>
      </c>
      <c r="AL803" s="246" t="s">
        <v>229</v>
      </c>
      <c r="AM803" s="246" t="s">
        <v>229</v>
      </c>
      <c r="AN803" s="246" t="s">
        <v>229</v>
      </c>
      <c r="AO803" s="246" t="s">
        <v>229</v>
      </c>
      <c r="AP803" s="246" t="s">
        <v>229</v>
      </c>
      <c r="AQ803" s="246"/>
      <c r="AR803" s="246"/>
      <c r="AS803" s="246"/>
      <c r="AT803" s="246"/>
      <c r="AU803" s="246"/>
      <c r="AV803" s="246"/>
      <c r="AW803" s="246"/>
      <c r="AX803" s="246"/>
      <c r="AY803" s="246"/>
      <c r="AZ803" s="246"/>
      <c r="BA803" s="246"/>
    </row>
    <row r="804" spans="1:53" x14ac:dyDescent="0.3">
      <c r="A804" s="246">
        <v>214481</v>
      </c>
      <c r="B804" s="246" t="s">
        <v>2163</v>
      </c>
      <c r="C804" s="246" t="s">
        <v>227</v>
      </c>
      <c r="D804" s="246" t="s">
        <v>229</v>
      </c>
      <c r="E804" s="246" t="s">
        <v>229</v>
      </c>
      <c r="F804" s="246" t="s">
        <v>227</v>
      </c>
      <c r="G804" s="246" t="s">
        <v>229</v>
      </c>
      <c r="H804" s="246" t="s">
        <v>229</v>
      </c>
      <c r="I804" s="246" t="s">
        <v>229</v>
      </c>
      <c r="J804" s="246" t="s">
        <v>229</v>
      </c>
      <c r="K804" s="246" t="s">
        <v>229</v>
      </c>
      <c r="L804" s="246" t="s">
        <v>227</v>
      </c>
      <c r="M804" s="246" t="s">
        <v>229</v>
      </c>
      <c r="N804" s="246" t="s">
        <v>229</v>
      </c>
      <c r="O804" s="246" t="s">
        <v>229</v>
      </c>
      <c r="P804" s="246" t="s">
        <v>229</v>
      </c>
      <c r="Q804" s="246" t="s">
        <v>229</v>
      </c>
      <c r="R804" s="246" t="s">
        <v>229</v>
      </c>
      <c r="S804" s="246" t="s">
        <v>229</v>
      </c>
      <c r="T804" s="246" t="s">
        <v>229</v>
      </c>
      <c r="U804" s="246" t="s">
        <v>229</v>
      </c>
      <c r="V804" s="246" t="s">
        <v>229</v>
      </c>
      <c r="W804" s="246" t="s">
        <v>227</v>
      </c>
      <c r="X804" s="246" t="s">
        <v>229</v>
      </c>
      <c r="Y804" s="246" t="s">
        <v>229</v>
      </c>
      <c r="Z804" s="246" t="s">
        <v>229</v>
      </c>
      <c r="AA804" s="246" t="s">
        <v>227</v>
      </c>
      <c r="AB804" s="246" t="s">
        <v>227</v>
      </c>
      <c r="AC804" s="246" t="s">
        <v>229</v>
      </c>
      <c r="AD804" s="246" t="s">
        <v>229</v>
      </c>
      <c r="AE804" s="246" t="s">
        <v>229</v>
      </c>
      <c r="AF804" s="246" t="s">
        <v>229</v>
      </c>
      <c r="AG804" s="246" t="s">
        <v>229</v>
      </c>
      <c r="AH804" s="246" t="s">
        <v>229</v>
      </c>
      <c r="AI804" s="246" t="s">
        <v>229</v>
      </c>
      <c r="AJ804" s="246" t="s">
        <v>229</v>
      </c>
      <c r="AK804" s="246" t="s">
        <v>229</v>
      </c>
      <c r="AL804" s="246" t="s">
        <v>229</v>
      </c>
      <c r="AM804" s="246" t="s">
        <v>229</v>
      </c>
      <c r="AN804" s="246" t="s">
        <v>229</v>
      </c>
      <c r="AO804" s="246" t="s">
        <v>229</v>
      </c>
      <c r="AP804" s="246" t="s">
        <v>229</v>
      </c>
      <c r="AQ804" s="246"/>
      <c r="AR804" s="246"/>
      <c r="AS804" s="246"/>
      <c r="AT804" s="246"/>
      <c r="AU804" s="246"/>
      <c r="AV804" s="246"/>
      <c r="AW804" s="246"/>
      <c r="AX804" s="246"/>
      <c r="AY804" s="246"/>
      <c r="AZ804" s="246"/>
      <c r="BA804" s="246"/>
    </row>
    <row r="805" spans="1:53" x14ac:dyDescent="0.3">
      <c r="A805" s="246">
        <v>214484</v>
      </c>
      <c r="B805" s="246" t="s">
        <v>2163</v>
      </c>
      <c r="C805" s="246" t="s">
        <v>229</v>
      </c>
      <c r="D805" s="246" t="s">
        <v>227</v>
      </c>
      <c r="E805" s="246" t="s">
        <v>227</v>
      </c>
      <c r="F805" s="246" t="s">
        <v>229</v>
      </c>
      <c r="G805" s="246" t="s">
        <v>228</v>
      </c>
      <c r="H805" s="246" t="s">
        <v>228</v>
      </c>
      <c r="I805" s="246" t="s">
        <v>229</v>
      </c>
      <c r="J805" s="246" t="s">
        <v>229</v>
      </c>
      <c r="K805" s="246" t="s">
        <v>229</v>
      </c>
      <c r="L805" s="246" t="s">
        <v>229</v>
      </c>
      <c r="M805" s="246" t="s">
        <v>227</v>
      </c>
      <c r="N805" s="246" t="s">
        <v>229</v>
      </c>
      <c r="O805" s="246" t="s">
        <v>229</v>
      </c>
      <c r="P805" s="246" t="s">
        <v>229</v>
      </c>
      <c r="Q805" s="246" t="s">
        <v>229</v>
      </c>
      <c r="R805" s="246" t="s">
        <v>229</v>
      </c>
      <c r="S805" s="246" t="s">
        <v>229</v>
      </c>
      <c r="T805" s="246" t="s">
        <v>229</v>
      </c>
      <c r="U805" s="246" t="s">
        <v>229</v>
      </c>
      <c r="V805" s="246" t="s">
        <v>229</v>
      </c>
      <c r="W805" s="246" t="s">
        <v>229</v>
      </c>
      <c r="X805" s="246" t="s">
        <v>229</v>
      </c>
      <c r="Y805" s="246" t="s">
        <v>229</v>
      </c>
      <c r="Z805" s="246" t="s">
        <v>229</v>
      </c>
      <c r="AA805" s="246" t="s">
        <v>229</v>
      </c>
      <c r="AB805" s="246" t="s">
        <v>229</v>
      </c>
      <c r="AC805" s="246" t="s">
        <v>229</v>
      </c>
      <c r="AD805" s="246" t="s">
        <v>229</v>
      </c>
      <c r="AE805" s="246" t="s">
        <v>228</v>
      </c>
      <c r="AF805" s="246" t="s">
        <v>229</v>
      </c>
      <c r="AG805" s="246" t="s">
        <v>229</v>
      </c>
      <c r="AH805" s="246" t="s">
        <v>229</v>
      </c>
      <c r="AI805" s="246" t="s">
        <v>229</v>
      </c>
      <c r="AJ805" s="246" t="s">
        <v>229</v>
      </c>
      <c r="AK805" s="246" t="s">
        <v>227</v>
      </c>
      <c r="AL805" s="246" t="s">
        <v>228</v>
      </c>
      <c r="AM805" s="246" t="s">
        <v>229</v>
      </c>
      <c r="AN805" s="246" t="s">
        <v>229</v>
      </c>
      <c r="AO805" s="246" t="s">
        <v>229</v>
      </c>
      <c r="AP805" s="246" t="s">
        <v>229</v>
      </c>
      <c r="AQ805" s="246"/>
      <c r="AR805" s="246"/>
      <c r="AS805" s="246"/>
      <c r="AT805" s="246"/>
      <c r="AU805" s="246"/>
      <c r="AV805" s="246"/>
      <c r="AW805" s="246"/>
      <c r="AX805" s="246"/>
      <c r="AY805" s="246"/>
      <c r="AZ805" s="246"/>
      <c r="BA805" s="246"/>
    </row>
    <row r="806" spans="1:53" x14ac:dyDescent="0.3">
      <c r="A806" s="246">
        <v>214504</v>
      </c>
      <c r="B806" s="246" t="s">
        <v>2163</v>
      </c>
      <c r="C806" s="246" t="s">
        <v>229</v>
      </c>
      <c r="D806" s="246" t="s">
        <v>229</v>
      </c>
      <c r="E806" s="246" t="s">
        <v>229</v>
      </c>
      <c r="F806" s="246" t="s">
        <v>229</v>
      </c>
      <c r="G806" s="246" t="s">
        <v>229</v>
      </c>
      <c r="H806" s="246" t="s">
        <v>229</v>
      </c>
      <c r="I806" s="246" t="s">
        <v>229</v>
      </c>
      <c r="J806" s="246" t="s">
        <v>229</v>
      </c>
      <c r="K806" s="246" t="s">
        <v>229</v>
      </c>
      <c r="L806" s="246" t="s">
        <v>229</v>
      </c>
      <c r="M806" s="246" t="s">
        <v>229</v>
      </c>
      <c r="N806" s="246" t="s">
        <v>229</v>
      </c>
      <c r="O806" s="246" t="s">
        <v>229</v>
      </c>
      <c r="P806" s="246" t="s">
        <v>229</v>
      </c>
      <c r="Q806" s="246" t="s">
        <v>229</v>
      </c>
      <c r="R806" s="246" t="s">
        <v>229</v>
      </c>
      <c r="S806" s="246" t="s">
        <v>229</v>
      </c>
      <c r="T806" s="246" t="s">
        <v>229</v>
      </c>
      <c r="U806" s="246" t="s">
        <v>229</v>
      </c>
      <c r="V806" s="246" t="s">
        <v>229</v>
      </c>
      <c r="W806" s="246" t="s">
        <v>227</v>
      </c>
      <c r="X806" s="246" t="s">
        <v>229</v>
      </c>
      <c r="Y806" s="246" t="s">
        <v>229</v>
      </c>
      <c r="Z806" s="246" t="s">
        <v>229</v>
      </c>
      <c r="AA806" s="246" t="s">
        <v>227</v>
      </c>
      <c r="AB806" s="246" t="s">
        <v>229</v>
      </c>
      <c r="AC806" s="246" t="s">
        <v>229</v>
      </c>
      <c r="AD806" s="246" t="s">
        <v>227</v>
      </c>
      <c r="AE806" s="246" t="s">
        <v>227</v>
      </c>
      <c r="AF806" s="246" t="s">
        <v>229</v>
      </c>
      <c r="AG806" s="246" t="s">
        <v>229</v>
      </c>
      <c r="AH806" s="246" t="s">
        <v>227</v>
      </c>
      <c r="AI806" s="246" t="s">
        <v>229</v>
      </c>
      <c r="AJ806" s="246" t="s">
        <v>229</v>
      </c>
      <c r="AK806" s="246" t="s">
        <v>227</v>
      </c>
      <c r="AL806" s="246" t="s">
        <v>228</v>
      </c>
      <c r="AM806" s="246" t="s">
        <v>228</v>
      </c>
      <c r="AN806" s="246" t="s">
        <v>228</v>
      </c>
      <c r="AO806" s="246" t="s">
        <v>229</v>
      </c>
      <c r="AP806" s="246" t="s">
        <v>228</v>
      </c>
      <c r="AQ806" s="246"/>
      <c r="AR806" s="246"/>
      <c r="AS806" s="246"/>
      <c r="AT806" s="246"/>
      <c r="AU806" s="246"/>
      <c r="AV806" s="246"/>
      <c r="AW806" s="246"/>
      <c r="AX806" s="246"/>
      <c r="AY806" s="246"/>
      <c r="AZ806" s="246"/>
      <c r="BA806" s="246"/>
    </row>
    <row r="807" spans="1:53" x14ac:dyDescent="0.3">
      <c r="A807" s="246">
        <v>214553</v>
      </c>
      <c r="B807" s="246" t="s">
        <v>2163</v>
      </c>
      <c r="C807" s="246" t="s">
        <v>227</v>
      </c>
      <c r="D807" s="246" t="s">
        <v>227</v>
      </c>
      <c r="E807" s="246" t="s">
        <v>227</v>
      </c>
      <c r="F807" s="246" t="s">
        <v>229</v>
      </c>
      <c r="G807" s="246" t="s">
        <v>229</v>
      </c>
      <c r="H807" s="246" t="s">
        <v>227</v>
      </c>
      <c r="I807" s="246" t="s">
        <v>227</v>
      </c>
      <c r="J807" s="246" t="s">
        <v>227</v>
      </c>
      <c r="K807" s="246" t="s">
        <v>227</v>
      </c>
      <c r="L807" s="246" t="s">
        <v>229</v>
      </c>
      <c r="M807" s="246" t="s">
        <v>229</v>
      </c>
      <c r="N807" s="246" t="s">
        <v>229</v>
      </c>
      <c r="O807" s="246" t="s">
        <v>229</v>
      </c>
      <c r="P807" s="246" t="s">
        <v>229</v>
      </c>
      <c r="Q807" s="246" t="s">
        <v>227</v>
      </c>
      <c r="R807" s="246" t="s">
        <v>229</v>
      </c>
      <c r="S807" s="246" t="s">
        <v>228</v>
      </c>
      <c r="T807" s="246" t="s">
        <v>229</v>
      </c>
      <c r="U807" s="246" t="s">
        <v>229</v>
      </c>
      <c r="V807" s="246" t="s">
        <v>229</v>
      </c>
      <c r="W807" s="246" t="s">
        <v>229</v>
      </c>
      <c r="X807" s="246" t="s">
        <v>229</v>
      </c>
      <c r="Y807" s="246" t="s">
        <v>229</v>
      </c>
      <c r="Z807" s="246" t="s">
        <v>229</v>
      </c>
      <c r="AA807" s="246" t="s">
        <v>229</v>
      </c>
      <c r="AB807" s="246" t="s">
        <v>229</v>
      </c>
      <c r="AC807" s="246" t="s">
        <v>229</v>
      </c>
      <c r="AD807" s="246" t="s">
        <v>227</v>
      </c>
      <c r="AE807" s="246" t="s">
        <v>229</v>
      </c>
      <c r="AF807" s="246" t="s">
        <v>229</v>
      </c>
      <c r="AG807" s="246" t="s">
        <v>229</v>
      </c>
      <c r="AH807" s="246" t="s">
        <v>229</v>
      </c>
      <c r="AI807" s="246" t="s">
        <v>228</v>
      </c>
      <c r="AJ807" s="246" t="s">
        <v>229</v>
      </c>
      <c r="AK807" s="246" t="s">
        <v>229</v>
      </c>
      <c r="AL807" s="246" t="s">
        <v>228</v>
      </c>
      <c r="AM807" s="246" t="s">
        <v>228</v>
      </c>
      <c r="AN807" s="246" t="s">
        <v>228</v>
      </c>
      <c r="AO807" s="246" t="s">
        <v>228</v>
      </c>
      <c r="AP807" s="246" t="s">
        <v>228</v>
      </c>
      <c r="AQ807" s="246"/>
      <c r="AR807" s="246"/>
      <c r="AS807" s="246"/>
      <c r="AT807" s="246"/>
      <c r="AU807" s="246"/>
      <c r="AV807" s="246"/>
      <c r="AW807" s="246"/>
      <c r="AX807" s="246"/>
      <c r="AY807" s="246"/>
      <c r="AZ807" s="246"/>
      <c r="BA807" s="246"/>
    </row>
    <row r="808" spans="1:53" x14ac:dyDescent="0.3">
      <c r="A808" s="246">
        <v>214558</v>
      </c>
      <c r="B808" s="246" t="s">
        <v>2163</v>
      </c>
      <c r="C808" s="246" t="s">
        <v>229</v>
      </c>
      <c r="D808" s="246" t="s">
        <v>229</v>
      </c>
      <c r="E808" s="246" t="s">
        <v>227</v>
      </c>
      <c r="F808" s="246" t="s">
        <v>229</v>
      </c>
      <c r="G808" s="246" t="s">
        <v>227</v>
      </c>
      <c r="H808" s="246" t="s">
        <v>229</v>
      </c>
      <c r="I808" s="246" t="s">
        <v>229</v>
      </c>
      <c r="J808" s="246" t="s">
        <v>229</v>
      </c>
      <c r="K808" s="246" t="s">
        <v>229</v>
      </c>
      <c r="L808" s="246" t="s">
        <v>229</v>
      </c>
      <c r="M808" s="246" t="s">
        <v>229</v>
      </c>
      <c r="N808" s="246" t="s">
        <v>229</v>
      </c>
      <c r="O808" s="246" t="s">
        <v>229</v>
      </c>
      <c r="P808" s="246" t="s">
        <v>227</v>
      </c>
      <c r="Q808" s="246" t="s">
        <v>227</v>
      </c>
      <c r="R808" s="246" t="s">
        <v>229</v>
      </c>
      <c r="S808" s="246" t="s">
        <v>229</v>
      </c>
      <c r="T808" s="246" t="s">
        <v>229</v>
      </c>
      <c r="U808" s="246" t="s">
        <v>229</v>
      </c>
      <c r="V808" s="246" t="s">
        <v>229</v>
      </c>
      <c r="W808" s="246" t="s">
        <v>227</v>
      </c>
      <c r="X808" s="246" t="s">
        <v>229</v>
      </c>
      <c r="Y808" s="246" t="s">
        <v>229</v>
      </c>
      <c r="Z808" s="246" t="s">
        <v>227</v>
      </c>
      <c r="AA808" s="246" t="s">
        <v>227</v>
      </c>
      <c r="AB808" s="246" t="s">
        <v>229</v>
      </c>
      <c r="AC808" s="246" t="s">
        <v>229</v>
      </c>
      <c r="AD808" s="246" t="s">
        <v>227</v>
      </c>
      <c r="AE808" s="246" t="s">
        <v>227</v>
      </c>
      <c r="AF808" s="246" t="s">
        <v>227</v>
      </c>
      <c r="AG808" s="246" t="s">
        <v>229</v>
      </c>
      <c r="AH808" s="246" t="s">
        <v>229</v>
      </c>
      <c r="AI808" s="246" t="s">
        <v>229</v>
      </c>
      <c r="AJ808" s="246" t="s">
        <v>229</v>
      </c>
      <c r="AK808" s="246" t="s">
        <v>229</v>
      </c>
      <c r="AL808" s="246" t="s">
        <v>228</v>
      </c>
      <c r="AM808" s="246" t="s">
        <v>228</v>
      </c>
      <c r="AN808" s="246" t="s">
        <v>228</v>
      </c>
      <c r="AO808" s="246" t="s">
        <v>228</v>
      </c>
      <c r="AP808" s="246" t="s">
        <v>228</v>
      </c>
      <c r="AQ808" s="246"/>
      <c r="AR808" s="246"/>
      <c r="AS808" s="246"/>
      <c r="AT808" s="246"/>
      <c r="AU808" s="246"/>
      <c r="AV808" s="246"/>
      <c r="AW808" s="246"/>
      <c r="AX808" s="246"/>
      <c r="AY808" s="246"/>
      <c r="AZ808" s="246"/>
      <c r="BA808" s="246"/>
    </row>
    <row r="809" spans="1:53" x14ac:dyDescent="0.3">
      <c r="A809" s="246">
        <v>214559</v>
      </c>
      <c r="B809" s="246" t="s">
        <v>2163</v>
      </c>
      <c r="C809" s="246" t="s">
        <v>229</v>
      </c>
      <c r="D809" s="246" t="s">
        <v>229</v>
      </c>
      <c r="E809" s="246" t="s">
        <v>229</v>
      </c>
      <c r="F809" s="246" t="s">
        <v>229</v>
      </c>
      <c r="G809" s="246" t="s">
        <v>229</v>
      </c>
      <c r="H809" s="246" t="s">
        <v>229</v>
      </c>
      <c r="I809" s="246" t="s">
        <v>229</v>
      </c>
      <c r="J809" s="246" t="s">
        <v>229</v>
      </c>
      <c r="K809" s="246" t="s">
        <v>229</v>
      </c>
      <c r="L809" s="246" t="s">
        <v>229</v>
      </c>
      <c r="M809" s="246" t="s">
        <v>229</v>
      </c>
      <c r="N809" s="246" t="s">
        <v>229</v>
      </c>
      <c r="O809" s="246" t="s">
        <v>229</v>
      </c>
      <c r="P809" s="246" t="s">
        <v>229</v>
      </c>
      <c r="Q809" s="246" t="s">
        <v>229</v>
      </c>
      <c r="R809" s="246" t="s">
        <v>229</v>
      </c>
      <c r="S809" s="246" t="s">
        <v>229</v>
      </c>
      <c r="T809" s="246" t="s">
        <v>229</v>
      </c>
      <c r="U809" s="246" t="s">
        <v>229</v>
      </c>
      <c r="V809" s="246" t="s">
        <v>229</v>
      </c>
      <c r="W809" s="246" t="s">
        <v>229</v>
      </c>
      <c r="X809" s="246" t="s">
        <v>229</v>
      </c>
      <c r="Y809" s="246" t="s">
        <v>229</v>
      </c>
      <c r="Z809" s="246" t="s">
        <v>229</v>
      </c>
      <c r="AA809" s="246" t="s">
        <v>229</v>
      </c>
      <c r="AB809" s="246" t="s">
        <v>227</v>
      </c>
      <c r="AC809" s="246" t="s">
        <v>229</v>
      </c>
      <c r="AD809" s="246" t="s">
        <v>229</v>
      </c>
      <c r="AE809" s="246" t="s">
        <v>229</v>
      </c>
      <c r="AF809" s="246" t="s">
        <v>229</v>
      </c>
      <c r="AG809" s="246" t="s">
        <v>229</v>
      </c>
      <c r="AH809" s="246" t="s">
        <v>227</v>
      </c>
      <c r="AI809" s="246" t="s">
        <v>229</v>
      </c>
      <c r="AJ809" s="246" t="s">
        <v>229</v>
      </c>
      <c r="AK809" s="246" t="s">
        <v>227</v>
      </c>
      <c r="AL809" s="246" t="s">
        <v>229</v>
      </c>
      <c r="AM809" s="246" t="s">
        <v>229</v>
      </c>
      <c r="AN809" s="246" t="s">
        <v>229</v>
      </c>
      <c r="AO809" s="246" t="s">
        <v>229</v>
      </c>
      <c r="AP809" s="246" t="s">
        <v>229</v>
      </c>
      <c r="AQ809" s="246"/>
      <c r="AR809" s="246"/>
      <c r="AS809" s="246"/>
      <c r="AT809" s="246"/>
      <c r="AU809" s="246"/>
      <c r="AV809" s="246"/>
      <c r="AW809" s="246"/>
      <c r="AX809" s="246"/>
      <c r="AY809" s="246"/>
      <c r="AZ809" s="246"/>
      <c r="BA809" s="246"/>
    </row>
    <row r="810" spans="1:53" x14ac:dyDescent="0.3">
      <c r="A810" s="246">
        <v>214565</v>
      </c>
      <c r="B810" s="246" t="s">
        <v>2163</v>
      </c>
      <c r="C810" s="246" t="s">
        <v>229</v>
      </c>
      <c r="D810" s="246" t="s">
        <v>229</v>
      </c>
      <c r="E810" s="246" t="s">
        <v>229</v>
      </c>
      <c r="F810" s="246" t="s">
        <v>229</v>
      </c>
      <c r="G810" s="246" t="s">
        <v>229</v>
      </c>
      <c r="H810" s="246" t="s">
        <v>229</v>
      </c>
      <c r="I810" s="246" t="s">
        <v>229</v>
      </c>
      <c r="J810" s="246" t="s">
        <v>229</v>
      </c>
      <c r="K810" s="246" t="s">
        <v>229</v>
      </c>
      <c r="L810" s="246" t="s">
        <v>229</v>
      </c>
      <c r="M810" s="246" t="s">
        <v>229</v>
      </c>
      <c r="N810" s="246" t="s">
        <v>229</v>
      </c>
      <c r="O810" s="246" t="s">
        <v>229</v>
      </c>
      <c r="P810" s="246" t="s">
        <v>229</v>
      </c>
      <c r="Q810" s="246" t="s">
        <v>229</v>
      </c>
      <c r="R810" s="246" t="s">
        <v>229</v>
      </c>
      <c r="S810" s="246" t="s">
        <v>229</v>
      </c>
      <c r="T810" s="246" t="s">
        <v>229</v>
      </c>
      <c r="U810" s="246" t="s">
        <v>229</v>
      </c>
      <c r="V810" s="246" t="s">
        <v>229</v>
      </c>
      <c r="W810" s="246" t="s">
        <v>229</v>
      </c>
      <c r="X810" s="246" t="s">
        <v>229</v>
      </c>
      <c r="Y810" s="246" t="s">
        <v>228</v>
      </c>
      <c r="Z810" s="246" t="s">
        <v>229</v>
      </c>
      <c r="AA810" s="246" t="s">
        <v>229</v>
      </c>
      <c r="AB810" s="246" t="s">
        <v>229</v>
      </c>
      <c r="AC810" s="246" t="s">
        <v>229</v>
      </c>
      <c r="AD810" s="246" t="s">
        <v>229</v>
      </c>
      <c r="AE810" s="246" t="s">
        <v>229</v>
      </c>
      <c r="AF810" s="246" t="s">
        <v>229</v>
      </c>
      <c r="AG810" s="246" t="s">
        <v>229</v>
      </c>
      <c r="AH810" s="246" t="s">
        <v>229</v>
      </c>
      <c r="AI810" s="246" t="s">
        <v>229</v>
      </c>
      <c r="AJ810" s="246" t="s">
        <v>229</v>
      </c>
      <c r="AK810" s="246" t="s">
        <v>227</v>
      </c>
      <c r="AL810" s="246" t="s">
        <v>228</v>
      </c>
      <c r="AM810" s="246" t="s">
        <v>229</v>
      </c>
      <c r="AN810" s="246" t="s">
        <v>229</v>
      </c>
      <c r="AO810" s="246" t="s">
        <v>229</v>
      </c>
      <c r="AP810" s="246" t="s">
        <v>228</v>
      </c>
      <c r="AQ810" s="246"/>
      <c r="AR810" s="246"/>
      <c r="AS810" s="246"/>
      <c r="AT810" s="246"/>
      <c r="AU810" s="246"/>
      <c r="AV810" s="246"/>
      <c r="AW810" s="246"/>
      <c r="AX810" s="246"/>
      <c r="AY810" s="246"/>
      <c r="AZ810" s="246"/>
      <c r="BA810" s="246"/>
    </row>
    <row r="811" spans="1:53" x14ac:dyDescent="0.3">
      <c r="A811" s="246">
        <v>214628</v>
      </c>
      <c r="B811" s="246" t="s">
        <v>2163</v>
      </c>
      <c r="C811" s="246" t="s">
        <v>229</v>
      </c>
      <c r="D811" s="246" t="s">
        <v>229</v>
      </c>
      <c r="E811" s="246" t="s">
        <v>227</v>
      </c>
      <c r="F811" s="246" t="s">
        <v>229</v>
      </c>
      <c r="G811" s="246" t="s">
        <v>227</v>
      </c>
      <c r="H811" s="246" t="s">
        <v>229</v>
      </c>
      <c r="I811" s="246" t="s">
        <v>227</v>
      </c>
      <c r="J811" s="246" t="s">
        <v>229</v>
      </c>
      <c r="K811" s="246" t="s">
        <v>229</v>
      </c>
      <c r="L811" s="246" t="s">
        <v>229</v>
      </c>
      <c r="M811" s="246" t="s">
        <v>227</v>
      </c>
      <c r="N811" s="246" t="s">
        <v>229</v>
      </c>
      <c r="O811" s="246" t="s">
        <v>229</v>
      </c>
      <c r="P811" s="246" t="s">
        <v>227</v>
      </c>
      <c r="Q811" s="246" t="s">
        <v>229</v>
      </c>
      <c r="R811" s="246" t="s">
        <v>229</v>
      </c>
      <c r="S811" s="246" t="s">
        <v>227</v>
      </c>
      <c r="T811" s="246" t="s">
        <v>229</v>
      </c>
      <c r="U811" s="246" t="s">
        <v>229</v>
      </c>
      <c r="V811" s="246" t="s">
        <v>229</v>
      </c>
      <c r="W811" s="246" t="s">
        <v>227</v>
      </c>
      <c r="X811" s="246" t="s">
        <v>229</v>
      </c>
      <c r="Y811" s="246" t="s">
        <v>227</v>
      </c>
      <c r="Z811" s="246" t="s">
        <v>229</v>
      </c>
      <c r="AA811" s="246" t="s">
        <v>227</v>
      </c>
      <c r="AB811" s="246" t="s">
        <v>229</v>
      </c>
      <c r="AC811" s="246" t="s">
        <v>229</v>
      </c>
      <c r="AD811" s="246" t="s">
        <v>227</v>
      </c>
      <c r="AE811" s="246" t="s">
        <v>227</v>
      </c>
      <c r="AF811" s="246" t="s">
        <v>229</v>
      </c>
      <c r="AG811" s="246" t="s">
        <v>229</v>
      </c>
      <c r="AH811" s="246" t="s">
        <v>229</v>
      </c>
      <c r="AI811" s="246" t="s">
        <v>228</v>
      </c>
      <c r="AJ811" s="246" t="s">
        <v>229</v>
      </c>
      <c r="AK811" s="246" t="s">
        <v>229</v>
      </c>
      <c r="AL811" s="246" t="s">
        <v>228</v>
      </c>
      <c r="AM811" s="246" t="s">
        <v>229</v>
      </c>
      <c r="AN811" s="246" t="s">
        <v>228</v>
      </c>
      <c r="AO811" s="246" t="s">
        <v>229</v>
      </c>
      <c r="AP811" s="246" t="s">
        <v>229</v>
      </c>
      <c r="AQ811" s="246"/>
      <c r="AR811" s="246"/>
      <c r="AS811" s="246"/>
      <c r="AT811" s="246"/>
      <c r="AU811" s="246"/>
      <c r="AV811" s="246"/>
      <c r="AW811" s="246"/>
      <c r="AX811" s="246"/>
      <c r="AY811" s="246"/>
      <c r="AZ811" s="246"/>
      <c r="BA811" s="246"/>
    </row>
    <row r="812" spans="1:53" x14ac:dyDescent="0.3">
      <c r="A812" s="243">
        <v>214424</v>
      </c>
    </row>
    <row r="813" spans="1:53" x14ac:dyDescent="0.3">
      <c r="A813" s="243">
        <v>214895</v>
      </c>
    </row>
    <row r="814" spans="1:53" s="246" customFormat="1" x14ac:dyDescent="0.3"/>
    <row r="815" spans="1:53" s="246" customFormat="1" x14ac:dyDescent="0.3"/>
    <row r="816" spans="1:53" s="246" customFormat="1" x14ac:dyDescent="0.3"/>
    <row r="817" s="246" customFormat="1" x14ac:dyDescent="0.3"/>
  </sheetData>
  <sheetProtection algorithmName="SHA-512" hashValue="CIMU8dTwth5aB8BpSu3EWMzWGjbZ0+8EETMMSCLu2TBmMWakfB2aLv7NFqO6KuTK2bqGWU/rTZOheuYJqKDkEg==" saltValue="FAsZ+ewtZVbJ/+xvgpYZNg==" spinCount="100000" sheet="1" selectLockedCells="1" selectUnlockedCells="1"/>
  <conditionalFormatting sqref="A1355:A1048576 A1:A813 A818:A1137">
    <cfRule type="duplicateValues" dxfId="2" priority="6"/>
  </conditionalFormatting>
  <conditionalFormatting sqref="A814:A817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activeCell="E22" sqref="E22"/>
    </sheetView>
  </sheetViews>
  <sheetFormatPr defaultRowHeight="14.4" x14ac:dyDescent="0.3"/>
  <sheetData>
    <row r="1" spans="1:3" x14ac:dyDescent="0.3">
      <c r="A1" s="50" t="s">
        <v>215</v>
      </c>
      <c r="B1" s="50" t="s">
        <v>216</v>
      </c>
      <c r="C1" s="1"/>
    </row>
    <row r="2" spans="1:3" x14ac:dyDescent="0.3">
      <c r="A2" s="50">
        <v>700980</v>
      </c>
      <c r="B2" s="50" t="s">
        <v>205</v>
      </c>
      <c r="C2" s="1"/>
    </row>
    <row r="3" spans="1:3" x14ac:dyDescent="0.3">
      <c r="A3" s="50">
        <v>700653</v>
      </c>
      <c r="B3" s="50" t="s">
        <v>217</v>
      </c>
      <c r="C3" s="1"/>
    </row>
    <row r="4" spans="1:3" x14ac:dyDescent="0.3">
      <c r="A4" s="50">
        <v>700124</v>
      </c>
      <c r="B4" s="50" t="s">
        <v>218</v>
      </c>
      <c r="C4" s="1"/>
    </row>
    <row r="5" spans="1:3" x14ac:dyDescent="0.3">
      <c r="A5" s="50">
        <v>700934</v>
      </c>
      <c r="B5" s="50" t="s">
        <v>219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النطاقات المسماة</vt:lpstr>
      </vt:variant>
      <vt:variant>
        <vt:i4>1</vt:i4>
      </vt:variant>
    </vt:vector>
  </HeadingPairs>
  <TitlesOfParts>
    <vt:vector size="9" baseType="lpstr">
      <vt:lpstr>تعليمات التسجيل</vt:lpstr>
      <vt:lpstr>إدخال البيانات</vt:lpstr>
      <vt:lpstr>اختيار المقررات</vt:lpstr>
      <vt:lpstr>الإستمارة</vt:lpstr>
      <vt:lpstr>21-22-إعلام</vt:lpstr>
      <vt:lpstr>ورقة2</vt:lpstr>
      <vt:lpstr>ورقة4</vt:lpstr>
      <vt:lpstr>ورقة1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2022-01-11T03:59:43Z</cp:lastPrinted>
  <dcterms:created xsi:type="dcterms:W3CDTF">2015-06-05T18:17:20Z</dcterms:created>
  <dcterms:modified xsi:type="dcterms:W3CDTF">2022-02-06T07:41:47Z</dcterms:modified>
</cp:coreProperties>
</file>